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'Categories'!$G$6:$G$31</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924" headerRowCount="1" totalsRowCount="0" totalsRowShown="0">
  <x:autoFilter ref="A5:AN924"/>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4" headerRowCount="1" totalsRowCount="0" totalsRowShown="0">
  <x:autoFilter ref="A5:E64"/>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0" headerRowCount="1" totalsRowCount="0" totalsRowShown="0">
  <x:autoFilter ref="A5:C240"/>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079" headerRowCount="1" totalsRowCount="0" totalsRowShown="0">
  <x:autoFilter ref="A5:F1079"/>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924" headerRowCount="1" totalsRowCount="0" totalsRowShown="0">
  <x:autoFilter ref="A5:J924"/>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str">
        <x:v>Not applicable</x:v>
      </x:c>
      <x:c r="D6" s="9" t="str">
        <x:v>Recovered mechanisms</x:v>
      </x:c>
      <x:c r="E6" s="9" t="str">
        <x:v>Salvage</x:v>
      </x:c>
      <x:c r="F6" s="9" t="str">
        <x:v>Camp Loop trial</x:v>
      </x:c>
      <x:c r="G6" s="9" t="str">
        <x:v>Drive assembly removed from the dead machine.</x:v>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recovered mechanisms; salvage; crafting component; recovered part; recovered machinery; machinery repair; mixed / unresolved; assembly; existing definition; ; not applicable; not applicable; component</x:v>
      </x:c>
      <x:c r="AF6" s="4" t="str">
        <x:v>From current item description. Proposed uses retain their existing approval status. Lore category review: Crafting components -&gt; Recovered mechanisms. Classification only; original item status and tier retained.</x:v>
      </x:c>
      <x:c r="AG6"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t="n">
        <x:f>IF(C6="T0",0,IF(C6="T1",1,IF(C6="T2",2,IF(C6="T3",3,IF(C6="T4",4,IF(C6="Unassigned",98,99))))))</x:f>
        <x:v>99</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str">
        <x:v>Not applicable</x:v>
      </x:c>
      <x:c r="D7" s="4" t="str">
        <x:v>Recovered mechanisms</x:v>
      </x:c>
      <x:c r="E7" s="4" t="str">
        <x:v>Salvage</x:v>
      </x:c>
      <x:c r="F7" s="4" t="str">
        <x:v>Camp Loop trial</x:v>
      </x:c>
      <x:c r="G7" s="4" t="str">
        <x:v>Plate removed from the dead machine.</x:v>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recovered mechanisms; salvage; crafting component; recovered part; recovered machinery; fabrication; metal; solid part; existing definition; ; not applicable; not applicable; component</x:v>
      </x:c>
      <x:c r="AF7" s="4" t="str">
        <x:v>From current item description. Proposed uses retain their existing approval status. Lore category review: Crafting components -&gt; Recovered mechanisms. Classification only; original item status and tier retained.</x:v>
      </x:c>
      <x:c r="AG7"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t="n">
        <x:f>IF(C7="T0",0,IF(C7="T1",1,IF(C7="T2",2,IF(C7="T3",3,IF(C7="T4",4,IF(C7="Unassigned",98,99))))))</x:f>
        <x:v>99</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str">
        <x:v>Not applicable</x:v>
      </x:c>
      <x:c r="D8" s="9" t="str">
        <x:v>Recovered mechanisms</x:v>
      </x:c>
      <x:c r="E8" s="9" t="str">
        <x:v>Salvage</x:v>
      </x:c>
      <x:c r="F8" s="9" t="str">
        <x:v>Camp Loop trial</x:v>
      </x:c>
      <x:c r="G8" s="9" t="str">
        <x:v>Wire bundle removed from the dead machine.</x:v>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recovered mechanisms; salvage; crafting component; recovered part; recovered machinery; electrical work; metal; bundle; existing definition; ; not applicable; not applicable; component</x:v>
      </x:c>
      <x:c r="AF8" s="4" t="str">
        <x:v>From current item description. Proposed uses retain their existing approval status. Lore category review: Crafting components -&gt; Recovered mechanisms. Classification only; original item status and tier retained.</x:v>
      </x:c>
      <x:c r="AG8"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t="n">
        <x:f>IF(C8="T0",0,IF(C8="T1",1,IF(C8="T2",2,IF(C8="T3",3,IF(C8="T4",4,IF(C8="Unassigned",98,99))))))</x:f>
        <x:v>99</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str">
        <x:v>Algae canister</x:v>
      </x:c>
      <x:c r="C9" s="4" t="str">
        <x:v>Not applicable</x:v>
      </x:c>
      <x:c r="D9" s="4" t="inlineStr">
        <x:is>
          <x:t xml:space="preserve">Accessories</x:t>
        </x:is>
      </x:c>
      <x:c r="E9" s="4" t="str">
        <x:v>Survival</x:v>
      </x:c>
      <x:c r="F9" s="4" t="str">
        <x:v>Camp Loop trial</x:v>
      </x:c>
      <x:c r="G9" s="4" t="str">
        <x:v>Attached reserve for eating, drinking and treating injuries.</x:v>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x:c r="Q9" s="17"/>
      <x:c r="R9" s="17"/>
      <x:c r="S9" s="17"/>
      <x:c r="T9" s="17"/>
      <x:c r="U9" s="4" t="str">
        <x:v>Swap/refill design and final balance</x:v>
      </x:c>
      <x:c r="V9" s="11" t="str">
        <x:v>injury treatment</x:v>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algae canister; accessories; survival; container; finished item; living culture; survival provision; mixed / unresolved; assembly; existing definition; injury treatment; not applicable;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str">
        <x:v>Finished endpoint; material tier is not applicable. Input tiers belong to the chosen recipe.</x:v>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status/completeness",IF(C9="T0","Raw entry feed; no production route","No production route listed"))</x:f>
        <x:v>Route listed; review status/completeness</x:v>
      </x:c>
      <x:c r="AN9" s="14" t="n">
        <x:f>IF(C9="T0",0,IF(C9="T1",1,IF(C9="T2",2,IF(C9="T3",3,IF(C9="T4",4,IF(C9="Unassigned",98,99))))))</x:f>
        <x:v>99</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str">
        <x:v>Cloak</x:v>
      </x:c>
      <x:c r="C10" s="4" t="str">
        <x:v>Not applicable</x:v>
      </x:c>
      <x:c r="D10" s="9" t="inlineStr">
        <x:is>
          <x:t xml:space="preserve">Clothing</x:t>
        </x:is>
      </x:c>
      <x:c r="E10" s="9" t="str">
        <x:v>Clothing</x:v>
      </x:c>
      <x:c r="F10" s="9" t="str">
        <x:v>Camp Loop trial</x:v>
      </x:c>
      <x:c r="G10" s="9" t="str">
        <x:v>Worn cloak becomes the camp blanket.</x:v>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x:c r="Q10" s="17"/>
      <x:c r="R10" s="17"/>
      <x:c r="S10" s="17"/>
      <x:c r="T10" s="17"/>
      <x:c r="U10" s="9" t="str">
        <x:v>Protection and material progression; material composition unresolved under no-cloth rule</x:v>
      </x:c>
      <x:c r="V10" s="11" t="str">
        <x:v>camp rest</x:v>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cloak; clothing; clothing; wearable; finished item; unresolved; clothing; unresolved; garment; existing definition; camp rest; not applicable;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str">
        <x:v>Finished endpoint; material tier is not applicable. Input tiers belong to the chosen recipe.</x:v>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status/completeness",IF(C10="T0","Raw entry feed; no production route","No production route listed"))</x:f>
        <x:v>Route listed; review status/completeness</x:v>
      </x:c>
      <x:c r="AN10" s="14" t="n">
        <x:f>IF(C10="T0",0,IF(C10="T1",1,IF(C10="T2",2,IF(C10="T3",3,IF(C10="T4",4,IF(C10="Unassigned",98,99))))))</x:f>
        <x:v>99</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str">
        <x:v>Digging shovel axe</x:v>
      </x:c>
      <x:c r="C11" s="4" t="str">
        <x:v>Not applicable</x:v>
      </x:c>
      <x:c r="D11" s="4" t="inlineStr">
        <x:is>
          <x:t xml:space="preserve">Tools</x:t>
        </x:is>
      </x:c>
      <x:c r="E11" s="4" t="str">
        <x:v>Excavation</x:v>
      </x:c>
      <x:c r="F11" s="4" t="str">
        <x:v>Camp Loop trial</x:v>
      </x:c>
      <x:c r="G11" s="4" t="str">
        <x:v>Starter combined shovel and axe.</x:v>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x:c r="Q11" s="17"/>
      <x:c r="R11" s="17"/>
      <x:c r="S11" s="17"/>
      <x:c r="T11" s="17"/>
      <x:c r="U11" s="4" t="str">
        <x:v>Final name, excavation behavior and progression</x:v>
      </x:c>
      <x:c r="V11" s="11"/>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digging shovel axe; tools; excavation; tool; finished item; unresolved; excavation; mixed / unresolved; assembly; existing definition; ; not applicable;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str">
        <x:v>Finished endpoint; material tier is not applicable. Input tiers belong to the chosen recipe.</x:v>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status/completeness",IF(C11="T0","Raw entry feed; no production route","No production route listed"))</x:f>
        <x:v>Route listed; review status/completeness</x:v>
      </x:c>
      <x:c r="AN11" s="14" t="n">
        <x:f>IF(C11="T0",0,IF(C11="T1",1,IF(C11="T2",2,IF(C11="T3",3,IF(C11="T4",4,IF(C11="Unassigned",98,99))))))</x:f>
        <x:v>99</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str">
        <x:v>Dust canister</x:v>
      </x:c>
      <x:c r="C12" s="4" t="str">
        <x:v>Not applicable</x:v>
      </x:c>
      <x:c r="D12" s="9" t="inlineStr">
        <x:is>
          <x:t xml:space="preserve">Tools</x:t>
        </x:is>
      </x:c>
      <x:c r="E12" s="9" t="str">
        <x:v>Harvesting</x:v>
      </x:c>
      <x:c r="F12" s="9" t="str">
        <x:v>Shared definition; trial variant/rules</x:v>
      </x:c>
      <x:c r="G12" s="9" t="str">
        <x:v>Deploy a canister to gather airborne dust.</x:v>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x:c r="Q12" s="17"/>
      <x:c r="R12" s="17"/>
      <x:c r="S12" s="17"/>
      <x:c r="T12" s="17"/>
      <x:c r="U12" s="9" t="str">
        <x:v>Capacity and collection-rate tuning; final naming</x:v>
      </x:c>
      <x:c r="V12" s="11"/>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dust canister; tools; harvesting; tool; finished item; unresolved; resource collection; mixed / unresolved; assembly; existing definition; ; not applicable;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str">
        <x:v>Finished endpoint; material tier is not applicable. Input tiers belong to the chosen recipe.</x:v>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status/completeness",IF(C12="T0","Raw entry feed; no production route","No production route listed"))</x:f>
        <x:v>Route listed; review status/completeness</x:v>
      </x:c>
      <x:c r="AN12" s="14" t="n">
        <x:f>IF(C12="T0",0,IF(C12="T1",1,IF(C12="T2",2,IF(C12="T3",3,IF(C12="T4",4,IF(C12="Unassigned",98,99))))))</x:f>
        <x:v>99</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str">
        <x:v>Not applicable</x:v>
      </x:c>
      <x:c r="D13" s="4" t="inlineStr">
        <x:is>
          <x:t xml:space="preserve">Tools</x:t>
        </x:is>
      </x:c>
      <x:c r="E13" s="4" t="str">
        <x:v>Traversal</x:v>
      </x:c>
      <x:c r="F13" s="4" t="str">
        <x:v>Camp Loop trial</x:v>
      </x:c>
      <x:c r="G13" s="4" t="str">
        <x:v>Terrain navigation gear.</x:v>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not applicable;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str">
        <x:v>Finished endpoint; material tier is not applicable. Input tiers belong to the chosen recipe.</x:v>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status/completeness",IF(C13="T0","Raw entry feed; no production route","No production route listed"))</x:f>
        <x:v>Route listed; review status/completeness</x:v>
      </x:c>
      <x:c r="AN13" s="14" t="n">
        <x:f>IF(C13="T0",0,IF(C13="T1",1,IF(C13="T2",2,IF(C13="T3",3,IF(C13="T4",4,IF(C13="Unassigned",98,99))))))</x:f>
        <x:v>99</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t="str">
        <x:v>equipment.jacket</x:v>
      </x:c>
      <x:c r="B14" s="9" t="str">
        <x:v>Jacket</x:v>
      </x:c>
      <x:c r="C14" s="4" t="str">
        <x:v>Not applicable</x:v>
      </x:c>
      <x:c r="D14" s="9" t="inlineStr">
        <x:is>
          <x:t xml:space="preserve">Clothing</x:t>
        </x:is>
      </x:c>
      <x:c r="E14" s="9" t="str">
        <x:v>Clothing</x:v>
      </x:c>
      <x:c r="F14" s="9" t="str">
        <x:v>Camp Loop trial</x:v>
      </x:c>
      <x:c r="G14" s="9" t="str">
        <x:v>Separate jacket equipment.</x:v>
      </x:c>
      <x:c r="H14" s="9" t="str">
        <x:v>Jacket</x:v>
      </x:c>
      <x:c r="I14" s="9" t="str">
        <x:v>Either carrier</x:v>
      </x:c>
      <x:c r="J14" s="13" t="n">
        <x:v>1</x:v>
      </x:c>
      <x:c r="K14" s="15" t="n">
        <x:v>1</x:v>
      </x:c>
      <x:c r="L14" s="9" t="str">
        <x:v>Starter fitted gear</x:v>
      </x:c>
      <x:c r="M14" s="9" t="str">
        <x:v>No recipe authored</x:v>
      </x:c>
      <x:c r="N14" s="9" t="str">
        <x:v>Inventory ownership only</x:v>
      </x:c>
      <x:c r="O14" s="9" t="str">
        <x:v>No protection or durability effects enabled</x:v>
      </x:c>
      <x:c r="P14" s="17"/>
      <x:c r="Q14" s="17"/>
      <x:c r="R14" s="17"/>
      <x:c r="S14" s="17"/>
      <x:c r="T14" s="17"/>
      <x:c r="U14" s="9" t="str">
        <x:v>Protection, exposure rules and progression; material composition unresolved under no-cloth rule</x:v>
      </x:c>
      <x:c r="V14" s="11"/>
      <x:c r="W14" s="9" t="str">
        <x:v>Assets/_Project/Settings/Items/CampLoopLoadout/Jacket.asset; Docs/Evidence/Gameplay/CampLoopLoadout20261014/README.md</x:v>
      </x:c>
      <x:c r="X14" s="4" t="str">
        <x:v>Wearable</x:v>
      </x:c>
      <x:c r="Y14" s="4" t="str">
        <x:v>Finished item</x:v>
      </x:c>
      <x:c r="Z14" s="4" t="str">
        <x:v>Unresolved</x:v>
      </x:c>
      <x:c r="AA14" s="4" t="str">
        <x:v>Clothing</x:v>
      </x:c>
      <x:c r="AB14" s="4" t="str">
        <x:v>Unresolved</x:v>
      </x:c>
      <x:c r="AC14" s="4" t="str">
        <x:v>Garment</x:v>
      </x:c>
      <x:c r="AD14" s="4" t="str">
        <x:v>Existing definition</x:v>
      </x:c>
      <x:c r="AE14" s="4" t="str">
        <x:f>LOWER(A14&amp;"; "&amp;B14&amp;"; "&amp;D14&amp;"; "&amp;E14&amp;"; "&amp;X14&amp;"; "&amp;Y14&amp;"; "&amp;Z14&amp;"; "&amp;AA14&amp;"; "&amp;AB14&amp;"; "&amp;AC14&amp;"; "&amp;AD14&amp;"; "&amp;V14&amp;"; "&amp;C14&amp;"; "&amp;AH14&amp;"; "&amp;AI14)</x:f>
        <x:v>equipment.jacket; jacket; clothing; clothing; wearable; finished item; unresolved; clothing; unresolved; garment; existing definition; ; not applicable; unassigned; finished item</x:v>
      </x:c>
      <x:c r="AF14"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 s="4" t="str">
        <x:v>Finished endpoint; material tier is not applicable. Input tiers belong to the chosen recipe.</x:v>
      </x:c>
      <x:c r="AH14" s="4" t="str">
        <x:v>Unassigned</x:v>
      </x:c>
      <x:c r="AI14" s="4" t="str">
        <x:v>Finished item</x:v>
      </x:c>
      <x:c r="AJ14" s="4" t="n">
        <x:f>COUNTIFS('Material routes'!$D$6:$D$2205,A14,'Material routes'!$C$6:$C$2205,"Output")</x:f>
        <x:v>1</x:v>
      </x:c>
      <x:c r="AK14" s="4" t="n">
        <x:f>SUM(COUNTIFS('Material routes'!$D$6:$D$2205,A14,'Material routes'!$C$6:$C$2205,"Ingredient candidate"),COUNTIFS('Material routes'!$D$6:$D$2205,A14,'Material routes'!$C$6:$C$2205,"Consumed input"),COUNTIFS('Material routes'!$D$6:$D$2205,A14,'Material routes'!$C$6:$C$2205,"Contained input"),COUNTIFS('Material routes'!$D$6:$D$2205,A14,'Material routes'!$C$6:$C$2205,"Transform input"))</x:f>
        <x:v>0</x:v>
      </x:c>
      <x:c r="AL14" s="4" t="n">
        <x:f>COUNTIFS('Material routes'!$D$6:$D$2205,A14,'Material routes'!$C$6:$C$2205,"Tool candidate")</x:f>
        <x:v>0</x:v>
      </x:c>
      <x:c r="AM14" s="4" t="str">
        <x:f>IF(AJ14&gt;0,"Route listed; review status/completeness",IF(C14="T0","Raw entry feed; no production route","No production route listed"))</x:f>
        <x:v>Route listed; review status/completeness</x:v>
      </x:c>
      <x:c r="AN14" s="14" t="n">
        <x:f>IF(C14="T0",0,IF(C14="T1",1,IF(C14="T2",2,IF(C14="T3",3,IF(C14="T4",4,IF(C14="Unassigned",98,99))))))</x:f>
        <x:v>99</x:v>
      </x:c>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str">
        <x:v>Not applicable</x:v>
      </x:c>
      <x:c r="D15" s="4" t="str">
        <x:v>Field supplies</x:v>
      </x:c>
      <x:c r="E15" s="4" t="str">
        <x:v>Energy container</x:v>
      </x:c>
      <x:c r="F15" s="4" t="str">
        <x:v>Camp Loop trial</x:v>
      </x:c>
      <x:c r="G15" s="4" t="str">
        <x:v>Battery containing refined Arc Energy.</x:v>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field supplies; energy container; energy storage; finished item; manufactured / unresolved; energy storage; mixed / unresolved; assembly; existing definition; ; not applicable; unassigned; finished item</x:v>
      </x:c>
      <x:c r="AF15" s="4" t="str">
        <x:v>From current item description. Proposed uses retain their existing approval status.</x:v>
      </x:c>
      <x:c r="AG15" s="4" t="str">
        <x:v>Finished endpoint; material tier is not applicable. Input tiers belong to the chosen recipe.</x:v>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status/completeness",IF(C15="T0","Raw entry feed; no production route","No production route listed"))</x:f>
        <x:v>Route listed; review status/completeness</x:v>
      </x:c>
      <x:c r="AN15" s="14" t="n">
        <x:f>IF(C15="T0",0,IF(C15="T1",1,IF(C15="T2",2,IF(C15="T3",3,IF(C15="T4",4,IF(C15="Unassigned",98,99))))))</x:f>
        <x:v>99</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str">
        <x:v>Not applicable</x:v>
      </x:c>
      <x:c r="D16" s="9" t="str">
        <x:v>Field supplies</x:v>
      </x:c>
      <x:c r="E16" s="9" t="str">
        <x:v>Energy container</x:v>
      </x:c>
      <x:c r="F16" s="9" t="str">
        <x:v>Camp Loop trial</x:v>
      </x:c>
      <x:c r="G16" s="9" t="str">
        <x:v>Empty battery for dust refinery.</x:v>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field supplies; energy container; energy storage; finished item; manufactured / unresolved; energy storage; mixed / unresolved; assembly; existing definition; energy processing; not applicable; t0; finished item</x:v>
      </x:c>
      <x:c r="AF16" s="4" t="str">
        <x:v>From current item description. Proposed uses retain their existing approval status.</x:v>
      </x:c>
      <x:c r="AG16" s="4" t="str">
        <x:v>Finished endpoint; material tier is not applicable. Input tiers belong to the chosen recipe.</x:v>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t="n">
        <x:f>IF(C16="T0",0,IF(C16="T1",1,IF(C16="T2",2,IF(C16="T3",3,IF(C16="T4",4,IF(C16="Unassigned",98,99))))))</x:f>
        <x:v>99</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str">
        <x:v>Not applicable</x:v>
      </x:c>
      <x:c r="D17" s="4" t="str">
        <x:v>Field supplies</x:v>
      </x:c>
      <x:c r="E17" s="4" t="str">
        <x:v>Camp bundle</x:v>
      </x:c>
      <x:c r="F17" s="4" t="str">
        <x:v>Shared definition; trial variant/rules</x:v>
      </x:c>
      <x:c r="G17" s="4" t="str">
        <x:v>Deploy reusable shade to rest or sleep.</x:v>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x:c r="Q17" s="17"/>
      <x:c r="R17" s="17"/>
      <x:c r="S17" s="17"/>
      <x:c r="T17" s="17"/>
      <x:c r="U17" s="4" t="str">
        <x:v>Final camp kit and upgrade design; author shade-material direction: delicate inner wings. Existing prototype art/recipe unchanged; no duplicate shade item.</x:v>
      </x:c>
      <x:c r="V17" s="11" t="str">
        <x:v>sun shading; vertical sun shade shelter</x:v>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field supplies; camp bundle; shelter item; finished item; unresolved; camp rest; mixed / unresolved; assembly; existing definition; sun shading; vertical sun shade shelter; not applicable; unassigned; finished item</x:v>
      </x:c>
      <x:c r="AF17" s="4" t="str">
        <x:v>From current item description. Proposed uses retain their existing approval status. Collection expansion: Shelter item is the umbrella type; ten proposed contents are listed separately. Existing packed-camp definition is unchanged.</x:v>
      </x:c>
      <x:c r="AG17" s="4" t="str">
        <x:v>Finished endpoint; material tier is not applicable. Input tiers belong to the chosen recipe.</x:v>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t="n">
        <x:f>IF(C17="T0",0,IF(C17="T1",1,IF(C17="T2",2,IF(C17="T3",3,IF(C17="T4",4,IF(C17="Unassigned",98,99))))))</x:f>
        <x:v>99</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str">
        <x:v>Airborne Dust</x:v>
      </x:c>
      <x:c r="C18" s="4" t="str">
        <x:v>T0</x:v>
      </x:c>
      <x:c r="D18" s="9" t="str">
        <x:v>Atmospheric resources</x:v>
      </x:c>
      <x:c r="E18" s="9" t="str">
        <x:v>Airborne resource</x:v>
      </x:c>
      <x:c r="F18" s="9" t="str">
        <x:v>Shared definition; trial variant/rules</x:v>
      </x:c>
      <x:c r="G18" s="9" t="str">
        <x:v>Collect with the dust canister.</x:v>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x:c r="Q18" s="17"/>
      <x:c r="R18" s="17"/>
      <x:c r="S18" s="17"/>
      <x:c r="T18" s="17"/>
      <x:c r="U18" s="9" t="str">
        <x:v>Final Arc Dust/Airborne Dust terminology</x:v>
      </x:c>
      <x:c r="V18" s="11"/>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dust; atmospheric resources; airborne resource; raw material; raw; atmospheric; energy processing; unresolved; particles; existing definition; ;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str">
        <x:v>Raw gathered/recovered craft input under the author T0 framework. This does not imply a naturally occurring pure metal.</x:v>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status/completeness",IF(C18="T0","Raw entry feed; no production route","No production route listed"))</x:f>
        <x:v>Raw entry feed; no production route</x:v>
      </x:c>
      <x:c r="AN18" s="14" t="n">
        <x:f>IF(C18="T0",0,IF(C18="T1",1,IF(C18="T2",2,IF(C18="T3",3,IF(C18="T4",4,IF(C18="Unassigned",98,99))))))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str">
        <x:v>Coarse Aggregate</x:v>
      </x:c>
      <x:c r="C19" s="4" t="str">
        <x:v>T1</x:v>
      </x:c>
      <x:c r="D19" s="4" t="str">
        <x:v>Manufactured stock</x:v>
      </x:c>
      <x:c r="E19" s="4" t="str">
        <x:v>Processed mineral</x:v>
      </x:c>
      <x:c r="F19" s="4" t="str">
        <x:v>Camp Loop trial</x:v>
      </x:c>
      <x:c r="G19" s="4" t="str">
        <x:v>Coarse dry-sorting product.</x:v>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x:c r="Q19" s="17"/>
      <x:c r="R19" s="17"/>
      <x:c r="S19" s="17"/>
      <x:c r="T19" s="17"/>
      <x:c r="U19" s="4" t="str">
        <x:v>Uses and final name/yield</x:v>
      </x:c>
      <x:c r="V19" s="11"/>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coarse aggregate; manufactured stock; processed mineral; processed material; processed intermediate; geological; use unresolved; mineral; particles; existing definition; ; t1; not applicable; material</x:v>
      </x:c>
      <x:c r="AF19" s="4" t="str">
        <x:v>From current item description. Proposed uses retain their existing approval status. Lore category review: Resources -&gt; Manufactured stock. Classification only; original item status and tier retained.</x:v>
      </x:c>
      <x:c r="AG19" s="4" t="str">
        <x:v>October 15 proposed tier review: First dry-sorted fractions from T0 Ironstone Ore; use the existing multi-output sorter recipe. Original source quantities and all four co-products remain unchanged. This is a classification only, not a replacement recipe.</x:v>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status/completeness",IF(C19="T0","Raw entry feed; no production route","No production route listed"))</x:f>
        <x:v>Route listed; review status/completeness</x:v>
      </x:c>
      <x:c r="AN19" s="14" t="n">
        <x:f>IF(C19="T0",0,IF(C19="T1",1,IF(C19="T2",2,IF(C19="T3",3,IF(C19="T4",4,IF(C19="Unassigned",98,99))))))</x:f>
        <x:v>1</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str">
        <x:v>Iron-rich Concentrate</x:v>
      </x:c>
      <x:c r="C20" s="4" t="str">
        <x:v>T1</x:v>
      </x:c>
      <x:c r="D20" s="9" t="str">
        <x:v>Manufactured stock</x:v>
      </x:c>
      <x:c r="E20" s="9" t="str">
        <x:v>Processed mineral</x:v>
      </x:c>
      <x:c r="F20" s="9" t="str">
        <x:v>Camp Loop trial</x:v>
      </x:c>
      <x:c r="G20" s="9" t="str">
        <x:v>Iron-rich dry-sorting product.</x:v>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x:c r="Q20" s="17"/>
      <x:c r="R20" s="17"/>
      <x:c r="S20" s="17"/>
      <x:c r="T20" s="17"/>
      <x:c r="U20" s="9" t="str">
        <x:v>Uses and final name/yield</x:v>
      </x:c>
      <x:c r="V20" s="11"/>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iron-rich concentrate; manufactured stock; processed mineral; processed material; processed intermediate; geological; metal refining; mineral; particles; existing definition; ; t1; not applicable; material</x:v>
      </x:c>
      <x:c r="AF20" s="4" t="str">
        <x:v>From current item description. Proposed uses retain their existing approval status. Lore category review: Resources -&gt; Manufactured stock. Classification only; original item status and tier retained.</x:v>
      </x:c>
      <x:c r="AG20" s="4" t="str">
        <x:v>Proposed game manufacturing tier from the candidate routes. Integrated operations may contain many work steps.</x:v>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status/completeness",IF(C20="T0","Raw entry feed; no production route","No production route listed"))</x:f>
        <x:v>Route listed; review status/completeness</x:v>
      </x:c>
      <x:c r="AN20" s="14" t="n">
        <x:f>IF(C20="T0",0,IF(C20="T1",1,IF(C20="T2",2,IF(C20="T3",3,IF(C20="T4",4,IF(C20="Unassigned",98,99))))))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str">
        <x:v>Ironstone Ore</x:v>
      </x:c>
      <x:c r="C21" s="4" t="str">
        <x:v>T0</x:v>
      </x:c>
      <x:c r="D21" s="4" t="str">
        <x:v>Mineral resources</x:v>
      </x:c>
      <x:c r="E21" s="4" t="str">
        <x:v>Raw mineral</x:v>
      </x:c>
      <x:c r="F21" s="4" t="str">
        <x:v>Shared definition; trial variant/rules</x:v>
      </x:c>
      <x:c r="G21" s="4" t="str">
        <x:v>Gather exposed Ironstone deposits.</x:v>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x:c r="Q21" s="17"/>
      <x:c r="R21" s="17"/>
      <x:c r="S21" s="17"/>
      <x:c r="T21" s="17"/>
      <x:c r="U21" s="4" t="str">
        <x:v>Author wording: unprocessed iron-rich stones. Existing Ironstone Ore is the generic candidate; decide whether hematite/magnetite deserve separate resources.</x:v>
      </x:c>
      <x:c r="V21" s="11" t="str">
        <x:v>fabrication; unprocessed iron rich stone</x:v>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ironstone ore; mineral resources; raw mineral; raw material; raw; geological; metal refining; mineral; rock; existing definition; fabrication; unprocessed iron rich stone; t0; not applicable; material</x:v>
      </x:c>
      <x:c r="AF21" s="4" t="str">
        <x:v>From current item description. Proposed uses retain their existing approval status. Lore category review: Resources -&gt; Mineral resources. Classification only; original item status and tier retained.</x:v>
      </x:c>
      <x:c r="AG21" s="4" t="str">
        <x:v>Raw gathered/recovered craft input under the author T0 framework. This does not imply a naturally occurring pure metal.</x:v>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status/completeness",IF(C21="T0","Raw entry feed; no production route","No production route listed"))</x:f>
        <x:v>Raw entry feed; no production route</x:v>
      </x:c>
      <x:c r="AN21" s="14" t="n">
        <x:f>IF(C21="T0",0,IF(C21="T1",1,IF(C21="T2",2,IF(C21="T3",3,IF(C21="T4",4,IF(C21="Unassigned",98,99))))))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str">
        <x:v>Mineral Dust</x:v>
      </x:c>
      <x:c r="C22" s="4" t="str">
        <x:v>T1</x:v>
      </x:c>
      <x:c r="D22" s="9" t="str">
        <x:v>Manufactured stock</x:v>
      </x:c>
      <x:c r="E22" s="9" t="str">
        <x:v>Processed mineral</x:v>
      </x:c>
      <x:c r="F22" s="9" t="str">
        <x:v>Camp Loop trial</x:v>
      </x:c>
      <x:c r="G22" s="9" t="str">
        <x:v>Mineral fines from dry sorting.</x:v>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x:c r="Q22" s="17"/>
      <x:c r="R22" s="17"/>
      <x:c r="S22" s="17"/>
      <x:c r="T22" s="17"/>
      <x:c r="U22" s="9" t="str">
        <x:v>Uses and final name/yield</x:v>
      </x:c>
      <x:c r="V22" s="11"/>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mineral dust; manufactured stock; processed mineral; processed material; processed intermediate; geological; use unresolved; mineral; particles; existing definition; ; t1; not applicable; material</x:v>
      </x:c>
      <x:c r="AF22" s="4" t="str">
        <x:v>From current item description. Proposed uses retain their existing approval status. Lore category review: Resources -&gt; Manufactured stock. Classification only; original item status and tier retained.</x:v>
      </x:c>
      <x:c r="AG22" s="4" t="str">
        <x:v>October 15 proposed tier review: First dry-sorted fractions from T0 Ironstone Ore; use the existing multi-output sorter recipe. Original source quantities and all four co-products remain unchanged. This is a classification only, not a replacement recipe.</x:v>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status/completeness",IF(C22="T0","Raw entry feed; no production route","No production route listed"))</x:f>
        <x:v>Route listed; review status/completeness</x:v>
      </x:c>
      <x:c r="AN22" s="14" t="n">
        <x:f>IF(C22="T0",0,IF(C22="T1",1,IF(C22="T2",2,IF(C22="T3",3,IF(C22="T4",4,IF(C22="Unassigned",98,99))))))</x:f>
        <x:v>1</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str">
        <x:v>Mineral Sand</x:v>
      </x:c>
      <x:c r="C23" s="4" t="str">
        <x:v>T1</x:v>
      </x:c>
      <x:c r="D23" s="4" t="str">
        <x:v>Manufactured stock</x:v>
      </x:c>
      <x:c r="E23" s="4" t="str">
        <x:v>Processed mineral</x:v>
      </x:c>
      <x:c r="F23" s="4" t="str">
        <x:v>Camp Loop trial</x:v>
      </x:c>
      <x:c r="G23" s="4" t="str">
        <x:v>Fine dry-sorting product.</x:v>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x:c r="Q23" s="17"/>
      <x:c r="R23" s="17"/>
      <x:c r="S23" s="17"/>
      <x:c r="T23" s="17"/>
      <x:c r="U23" s="4" t="str">
        <x:v>Uses and final name/yield</x:v>
      </x:c>
      <x:c r="V23" s="11"/>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mineral sand; manufactured stock; processed mineral; processed material; processed intermediate; geological; use unresolved; mineral; particles; existing definition; ; t1; not applicable; material</x:v>
      </x:c>
      <x:c r="AF23" s="4" t="str">
        <x:v>From current item description. Proposed uses retain their existing approval status. Lore category review: Resources -&gt; Manufactured stock. Classification only; original item status and tier retained.</x:v>
      </x:c>
      <x:c r="AG23" s="4" t="str">
        <x:v>October 15 proposed tier review: First dry-sorted fractions from T0 Ironstone Ore; use the existing multi-output sorter recipe. Original source quantities and all four co-products remain unchanged. This is a classification only, not a replacement recipe.</x:v>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status/completeness",IF(C23="T0","Raw entry feed; no production route","No production route listed"))</x:f>
        <x:v>Route listed; review status/completeness</x:v>
      </x:c>
      <x:c r="AN23" s="14" t="n">
        <x:f>IF(C23="T0",0,IF(C23="T1",1,IF(C23="T2",2,IF(C23="T3",3,IF(C23="T4",4,IF(C23="Unassigned",98,99))))))</x:f>
        <x:v>1</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str">
        <x:v>Not applicable</x:v>
      </x:c>
      <x:c r="D24" s="9" t="inlineStr">
        <x:is>
          <x:t xml:space="preserve">Tools</x:t>
        </x:is>
      </x:c>
      <x:c r="E24" s="9" t="str">
        <x:v>Magnetic recovery</x:v>
      </x:c>
      <x:c r="F24" s="9" t="str">
        <x:v>User direction; not implemented</x:v>
      </x:c>
      <x:c r="G24" s="9" t="str">
        <x:v>Carry magnets for field work. Proposed uses: recover ferrous fragments and hold small workpieces.</x:v>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not applicable;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str">
        <x:v>Finished endpoint; material tier is not applicable. Input tiers belong to the chosen recipe.</x:v>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status/completeness",IF(C24="T0","Raw entry feed; no production route","No production route listed"))</x:f>
        <x:v>Route listed; review status/completeness</x:v>
      </x:c>
      <x:c r="AN24" s="14" t="n">
        <x:f>IF(C24="T0",0,IF(C24="T1",1,IF(C24="T2",2,IF(C24="T3",3,IF(C24="T4",4,IF(C24="Unassigned",98,99))))))</x:f>
        <x:v>99</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t="str">
        <x:v>proposal.gear.grounding_kit</x:v>
      </x:c>
      <x:c r="B25" s="9" t="str">
        <x:v>Static grounding kit</x:v>
      </x:c>
      <x:c r="C25" s="4" t="str">
        <x:v>Not applicable</x:v>
      </x:c>
      <x:c r="D25" s="9" t="inlineStr">
        <x:is>
          <x:t xml:space="preserve">Accessories</x:t>
        </x:is>
      </x:c>
      <x:c r="E25" s="9" t="str">
        <x:v>Charge management</x:v>
      </x:c>
      <x:c r="F25" s="9" t="str">
        <x:v>User direction; not implemented</x:v>
      </x:c>
      <x:c r="G25" s="9" t="str">
        <x:v>Ground Booter against atmospheric static. Proposed kit: body contact, controlled discharge lead and ground contact.</x:v>
      </x:c>
      <x:c r="H25" s="9" t="str">
        <x:v>Unassigned; no new slot approved</x:v>
      </x:c>
      <x:c r="I25" s="9" t="str">
        <x:v>Booter intended; storage TBD</x:v>
      </x:c>
      <x:c r="J25" s="13"/>
      <x:c r="K25" s="15"/>
      <x:c r="L25" s="9" t="str">
        <x:v>Booter-carried equipment requested by author</x:v>
      </x:c>
      <x:c r="M25" s="9" t="str">
        <x:v>Potential conductive braid, graphite and insulating ceramic components</x:v>
      </x:c>
      <x:c r="N25" s="9" t="str">
        <x:v>Not implemented</x:v>
      </x:c>
      <x:c r="O25" s="9" t="str">
        <x:v>Fictional game mechanic to design; contact quality matters; no immunity to lightning assumed.</x:v>
      </x:c>
      <x:c r="P25" s="17"/>
      <x:c r="Q25" s="17"/>
      <x:c r="R25" s="17"/>
      <x:c r="S25" s="17"/>
      <x:c r="T25" s="17"/>
      <x:c r="U25" s="9" t="str">
        <x:v>Ground-contact suitability; deployment; feedback; relation to storms; carry location</x:v>
      </x:c>
      <x:c r="V25" s="11"/>
      <x:c r="W25" s="9" t="str">
        <x:v>User design direction, October 14, 2026; local brainstorming. New proposal unless explicitly marked User direction.</x:v>
      </x:c>
      <x:c r="X25" s="4" t="str">
        <x:v>Tool</x:v>
      </x:c>
      <x:c r="Y25" s="4" t="str">
        <x:v>Finished item</x:v>
      </x:c>
      <x:c r="Z25" s="4" t="str">
        <x:v>Manufactured / unresolved</x:v>
      </x:c>
      <x:c r="AA25" s="4" t="str">
        <x:v>Static management</x:v>
      </x:c>
      <x:c r="AB25" s="4" t="str">
        <x:v>Mixed / unresolved</x:v>
      </x:c>
      <x:c r="AC25" s="4" t="str">
        <x:v>Assembly</x:v>
      </x:c>
      <x:c r="AD25" s="4" t="str">
        <x:v>Author direction</x:v>
      </x:c>
      <x:c r="AE25" s="4" t="str">
        <x:f>LOWER(A25&amp;"; "&amp;B25&amp;"; "&amp;D25&amp;"; "&amp;E25&amp;"; "&amp;X25&amp;"; "&amp;Y25&amp;"; "&amp;Z25&amp;"; "&amp;AA25&amp;"; "&amp;AB25&amp;"; "&amp;AC25&amp;"; "&amp;AD25&amp;"; "&amp;V25&amp;"; "&amp;C25&amp;"; "&amp;AH25&amp;"; "&amp;AI25)</x:f>
        <x:v>proposal.gear.grounding_kit; static grounding kit; accessories; charge management; tool; finished item; manufactured / unresolved; static management; mixed / unresolved; assembly; author direction; ; not applicable; unassigned; finished item</x:v>
      </x:c>
      <x:c r="AF25"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25" s="4" t="str">
        <x:v>Finished endpoint; material tier is not applicable. Input tiers belong to the chosen recipe.</x:v>
      </x:c>
      <x:c r="AH25" s="4" t="str">
        <x:v>Unassigned</x:v>
      </x:c>
      <x:c r="AI25" s="4" t="str">
        <x:v>Finished item</x:v>
      </x:c>
      <x:c r="AJ25" s="4" t="n">
        <x:f>COUNTIFS('Material routes'!$D$6:$D$2205,A25,'Material routes'!$C$6:$C$2205,"Output")</x:f>
        <x:v>4</x:v>
      </x:c>
      <x:c r="AK25" s="4" t="n">
        <x:f>SUM(COUNTIFS('Material routes'!$D$6:$D$2205,A25,'Material routes'!$C$6:$C$2205,"Ingredient candidate"),COUNTIFS('Material routes'!$D$6:$D$2205,A25,'Material routes'!$C$6:$C$2205,"Consumed input"),COUNTIFS('Material routes'!$D$6:$D$2205,A25,'Material routes'!$C$6:$C$2205,"Contained input"),COUNTIFS('Material routes'!$D$6:$D$2205,A25,'Material routes'!$C$6:$C$2205,"Transform input"))</x:f>
        <x:v>0</x:v>
      </x:c>
      <x:c r="AL25" s="4" t="n">
        <x:f>COUNTIFS('Material routes'!$D$6:$D$2205,A25,'Material routes'!$C$6:$C$2205,"Tool candidate")</x:f>
        <x:v>0</x:v>
      </x:c>
      <x:c r="AM25" s="4" t="str">
        <x:f>IF(AJ25&gt;0,"Route listed; review status/completeness",IF(C25="T0","Raw entry feed; no production route","No production route listed"))</x:f>
        <x:v>Route listed; review status/completeness</x:v>
      </x:c>
      <x:c r="AN25" s="14" t="n">
        <x:f>IF(C25="T0",0,IF(C25="T1",1,IF(C25="T2",2,IF(C25="T3",3,IF(C25="T4",4,IF(C25="Unassigned",98,99))))))</x:f>
        <x:v>99</x:v>
      </x:c>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str">
        <x:v>T0</x:v>
      </x:c>
      <x:c r="D26" s="9" t="str">
        <x:v>Mineral resources</x:v>
      </x:c>
      <x:c r="E26" s="9" t="str">
        <x:v>Raw mineral</x:v>
      </x:c>
      <x:c r="F26" s="9" t="str">
        <x:v>New proposal</x:v>
      </x:c>
      <x:c r="G26" s="9" t="str">
        <x:v>Iron feed and magnetic tool research</x:v>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t0; not applicable; material</x:v>
      </x:c>
      <x:c r="AF26" s="4" t="str">
        <x:v>From current item description. Proposed uses retain their existing approval status. Lore category review: Resources -&gt; Mineral resources. Classification only; original item status and tier retained.</x:v>
      </x:c>
      <x:c r="AG26" s="4" t="str">
        <x:v>Raw gathered/recovered craft input under the author T0 framework. This does not imply a naturally occurring pure metal.</x:v>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status/completeness",IF(C26="T0","Raw entry feed; no production route","No production route listed"))</x:f>
        <x:v>Raw entry feed; no production route</x:v>
      </x:c>
      <x:c r="AN26" s="14" t="n">
        <x:f>IF(C26="T0",0,IF(C26="T1",1,IF(C26="T2",2,IF(C26="T3",3,IF(C26="T4",4,IF(C26="Unassigned",98,99))))))</x:f>
        <x:v>0</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str">
        <x:v>Sharpening, finishing and repair</x:v>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str">
        <x:v>Raw gathered/recovered craft input under the author T0 framework. This does not imply a naturally occurring pure metal.</x:v>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status/completeness",IF(C27="T0","Raw entry feed; no production route","No production route listed"))</x:f>
        <x:v>Raw entry feed; no production route</x:v>
      </x:c>
      <x:c r="AN27" s="14" t="n">
        <x:f>IF(C27="T0",0,IF(C27="T1",1,IF(C27="T2",2,IF(C27="T3",3,IF(C27="T4",4,IF(C27="Unassigned",98,99))))))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str">
        <x:v>T0</x:v>
      </x:c>
      <x:c r="D28" s="9" t="str">
        <x:v>Mineral resources</x:v>
      </x:c>
      <x:c r="E28" s="9" t="str">
        <x:v>Raw mineral</x:v>
      </x:c>
      <x:c r="F28" s="9" t="str">
        <x:v>New proposal</x:v>
      </x:c>
      <x:c r="G28" s="9" t="str">
        <x:v>Hard ceramic and electrical separation parts</x:v>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t0; not applicable; material</x:v>
      </x:c>
      <x:c r="AF28" s="4" t="str">
        <x:v>From current item description. Proposed uses retain their existing approval status. Lore category review: Resources -&gt; Mineral resources. Classification only; original item status and tier retained.</x:v>
      </x:c>
      <x:c r="AG28" s="4" t="str">
        <x:v>Raw gathered/recovered craft input under the author T0 framework. This does not imply a naturally occurring pure metal.</x:v>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status/completeness",IF(C28="T0","Raw entry feed; no production route","No production route listed"))</x:f>
        <x:v>Raw entry feed; no production route</x:v>
      </x:c>
      <x:c r="AN28" s="14" t="n">
        <x:f>IF(C28="T0",0,IF(C28="T1",1,IF(C28="T2",2,IF(C28="T3",3,IF(C28="T4",4,IF(C28="Unassigned",98,99))))))</x:f>
        <x:v>0</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t="str">
        <x:v>proposal.natural.claystone</x:v>
      </x:c>
      <x:c r="B29" s="9" t="str">
        <x:v>Claystone</x:v>
      </x:c>
      <x:c r="C29" s="4" t="str">
        <x:v>T0</x:v>
      </x:c>
      <x:c r="D29" s="9" t="str">
        <x:v>Mineral resources</x:v>
      </x:c>
      <x:c r="E29" s="9" t="str">
        <x:v>Raw mineral</x:v>
      </x:c>
      <x:c r="F29" s="9" t="str">
        <x:v>New proposal</x:v>
      </x:c>
      <x:c r="G29" s="9" t="str">
        <x:v>Ceramic bodies and refractory parts</x:v>
      </x:c>
      <x:c r="H29" s="9" t="str">
        <x:v>None</x:v>
      </x:c>
      <x:c r="I29" s="9" t="str">
        <x:v>Legger / local storage proposed</x:v>
      </x:c>
      <x:c r="J29" s="13"/>
      <x:c r="K29" s="15"/>
      <x:c r="L29" s="9" t="str">
        <x:v>Ancient dry sediment beds</x:v>
      </x:c>
      <x:c r="M29" s="9" t="str">
        <x:v>Dry mill for ceramic feed; binder method unresolved</x:v>
      </x:c>
      <x:c r="N29" s="9" t="str">
        <x:v>Not implemented</x:v>
      </x:c>
      <x:c r="O29" s="9" t="str">
        <x:v>New deposit and processing design; no free natural liquid water.</x:v>
      </x:c>
      <x:c r="P29" s="17"/>
      <x:c r="Q29" s="17"/>
      <x:c r="R29" s="17"/>
      <x:c r="S29" s="17"/>
      <x:c r="T29" s="17"/>
      <x:c r="U29" s="9" t="str">
        <x:v>Distribution, collection tool, processing constraints and balance</x:v>
      </x:c>
      <x:c r="V29" s="11"/>
      <x:c r="W29" s="9" t="str">
        <x:v>User design direction, October 14, 2026; local brainstorming. New proposal unless explicitly marked User direction.</x:v>
      </x:c>
      <x:c r="X29" s="4" t="str">
        <x:v>Raw material</x:v>
      </x:c>
      <x:c r="Y29" s="4" t="str">
        <x:v>Raw</x:v>
      </x:c>
      <x:c r="Z29" s="4" t="str">
        <x:v>Geological</x:v>
      </x:c>
      <x:c r="AA29" s="4" t="str">
        <x:v>Glass and ceramics</x:v>
      </x:c>
      <x:c r="AB29" s="4" t="str">
        <x:v>Mineral</x:v>
      </x:c>
      <x:c r="AC29" s="4" t="str">
        <x:v>Rock</x:v>
      </x:c>
      <x:c r="AD29" s="4" t="str">
        <x:v>Proposal</x:v>
      </x:c>
      <x:c r="AE29" s="4" t="str">
        <x:f>LOWER(A29&amp;"; "&amp;B29&amp;"; "&amp;D29&amp;"; "&amp;E29&amp;"; "&amp;X29&amp;"; "&amp;Y29&amp;"; "&amp;Z29&amp;"; "&amp;AA29&amp;"; "&amp;AB29&amp;"; "&amp;AC29&amp;"; "&amp;AD29&amp;"; "&amp;V29&amp;"; "&amp;C29&amp;"; "&amp;AH29&amp;"; "&amp;AI29)</x:f>
        <x:v>proposal.natural.claystone; claystone; mineral resources; raw mineral; raw material; raw; geological; glass and ceramics; mineral; rock; proposal; ; t0; not applicable; material</x:v>
      </x:c>
      <x:c r="AF29" s="4" t="str">
        <x:v>From current item description. Proposed uses retain their existing approval status. Lore category review: Resources -&gt; Mineral resources. Classification only; original item status and tier retained.</x:v>
      </x:c>
      <x:c r="AG29" s="4" t="str">
        <x:v>Raw gathered/recovered craft input under the author T0 framework. This does not imply a naturally occurring pure metal.</x:v>
      </x:c>
      <x:c r="AH29" s="4" t="str">
        <x:v>Not applicable</x:v>
      </x:c>
      <x:c r="AI29" s="4" t="str">
        <x:v>Material</x:v>
      </x:c>
      <x:c r="AJ29" s="4" t="n">
        <x:f>COUNTIFS('Material routes'!$D$6:$D$2205,A29,'Material routes'!$C$6:$C$2205,"Output")</x:f>
        <x:v>0</x:v>
      </x:c>
      <x:c r="AK29" s="4" t="n">
        <x:f>SUM(COUNTIFS('Material routes'!$D$6:$D$2205,A29,'Material routes'!$C$6:$C$2205,"Ingredient candidate"),COUNTIFS('Material routes'!$D$6:$D$2205,A29,'Material routes'!$C$6:$C$2205,"Consumed input"),COUNTIFS('Material routes'!$D$6:$D$2205,A29,'Material routes'!$C$6:$C$2205,"Contained input"),COUNTIFS('Material routes'!$D$6:$D$2205,A29,'Material routes'!$C$6:$C$2205,"Transform input"))</x:f>
        <x:v>1</x:v>
      </x:c>
      <x:c r="AL29" s="4" t="n">
        <x:f>COUNTIFS('Material routes'!$D$6:$D$2205,A29,'Material routes'!$C$6:$C$2205,"Tool candidate")</x:f>
        <x:v>0</x:v>
      </x:c>
      <x:c r="AM29" s="4" t="str">
        <x:f>IF(AJ29&gt;0,"Route listed; review status/completeness",IF(C29="T0","Raw entry feed; no production route","No production route listed"))</x:f>
        <x:v>Raw entry feed; no production route</x:v>
      </x:c>
      <x:c r="AN29" s="14" t="n">
        <x:f>IF(C29="T0",0,IF(C29="T1",1,IF(C29="T2",2,IF(C29="T3",3,IF(C29="T4",4,IF(C29="Unassigned",98,99))))))</x:f>
        <x:v>0</x:v>
      </x:c>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str">
        <x:v>T0</x:v>
      </x:c>
      <x:c r="D30" s="9" t="str">
        <x:v>Mineral resources</x:v>
      </x:c>
      <x:c r="E30" s="9" t="str">
        <x:v>Raw mineral</x:v>
      </x:c>
      <x:c r="F30" s="9" t="str">
        <x:v>New proposal</x:v>
      </x:c>
      <x:c r="G30" s="9" t="str">
        <x:v>Mineral binder and construction research</x:v>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t0; not applicable; material</x:v>
      </x:c>
      <x:c r="AF30" s="4" t="str">
        <x:v>From current item description. Proposed uses retain their existing approval status. Lore category review: Resources -&gt; Mineral resources. Classification only; original item status and tier retained.</x:v>
      </x:c>
      <x:c r="AG30" s="4" t="str">
        <x:v>Raw gathered/recovered craft input under the author T0 framework. This does not imply a naturally occurring pure metal.</x:v>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status/completeness",IF(C30="T0","Raw entry feed; no production route","No production route listed"))</x:f>
        <x:v>Raw entry feed; no production route</x:v>
      </x:c>
      <x:c r="AN30" s="14" t="n">
        <x:f>IF(C30="T0",0,IF(C30="T1",1,IF(C30="T2",2,IF(C30="T3",3,IF(C30="T4",4,IF(C30="Unassigned",98,99))))))</x:f>
        <x:v>0</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str">
        <x:v>T0</x:v>
      </x:c>
      <x:c r="D31" s="9" t="str">
        <x:v>Mineral resources</x:v>
      </x:c>
      <x:c r="E31" s="9" t="str">
        <x:v>Raw mineral</x:v>
      </x:c>
      <x:c r="F31" s="9" t="str">
        <x:v>New proposal</x:v>
      </x:c>
      <x:c r="G31" s="9" t="str">
        <x:v>Algae culture mineral inputs, subject to biology design</x:v>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t0; not applicable; material</x:v>
      </x:c>
      <x:c r="AF31" s="4" t="str">
        <x:v>From current item description. Proposed uses retain their existing approval status. Lore category review: Resources -&gt; Mineral resources. Classification only; original item status and tier retained.</x:v>
      </x:c>
      <x:c r="AG31" s="4" t="str">
        <x:v>Raw gathered/recovered craft input under the author T0 framework. This does not imply a naturally occurring pure metal.</x:v>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status/completeness",IF(C31="T0","Raw entry feed; no production route","No production route listed"))</x:f>
        <x:v>Raw entry feed; no production route</x:v>
      </x:c>
      <x:c r="AN31" s="14" t="n">
        <x:f>IF(C31="T0",0,IF(C31="T1",1,IF(C31="T2",2,IF(C31="T3",3,IF(C31="T4",4,IF(C31="Unassigned",98,99))))))</x:f>
        <x:v>0</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str">
        <x:v>T0</x:v>
      </x:c>
      <x:c r="D32" s="9" t="str">
        <x:v>Mineral resources</x:v>
      </x:c>
      <x:c r="E32" s="9" t="str">
        <x:v>Raw mineral</x:v>
      </x:c>
      <x:c r="F32" s="9" t="str">
        <x:v>New proposal</x:v>
      </x:c>
      <x:c r="G32" s="9" t="str">
        <x:v>Dry lubrication and conductive composites</x:v>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t0; not applicable; material</x:v>
      </x:c>
      <x:c r="AF32" s="4" t="str">
        <x:v>From current item description. Proposed uses retain their existing approval status. Lore category review: Resources -&gt; Mineral resources. Classification only; original item status and tier retained.</x:v>
      </x:c>
      <x:c r="AG32" s="4" t="str">
        <x:v>Raw gathered/recovered craft input under the author T0 framework. This does not imply a naturally occurring pure metal.</x:v>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status/completeness",IF(C32="T0","Raw entry feed; no production route","No production route listed"))</x:f>
        <x:v>Raw entry feed; no production route</x:v>
      </x:c>
      <x:c r="AN32" s="14" t="n">
        <x:f>IF(C32="T0",0,IF(C32="T1",1,IF(C32="T2",2,IF(C32="T3",3,IF(C32="T4",4,IF(C32="Unassigned",98,99))))))</x:f>
        <x:v>0</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str">
        <x:v>T0</x:v>
      </x:c>
      <x:c r="D33" s="9" t="str">
        <x:v>Mineral resources</x:v>
      </x:c>
      <x:c r="E33" s="9" t="str">
        <x:v>Raw mineral</x:v>
      </x:c>
      <x:c r="F33" s="9" t="str">
        <x:v>New proposal</x:v>
      </x:c>
      <x:c r="G33" s="9" t="str">
        <x:v>Insulating separators and heat shields</x:v>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mineral resources; raw mineral; raw material; raw; geological; electrical insulation; mineral; sheet; proposal; protective fabrication; t0; not applicable; material</x:v>
      </x:c>
      <x:c r="AF33" s="4" t="str">
        <x:v>From current item description. Proposed uses retain their existing approval status. Lore category review: Resources -&gt; Mineral resources. Classification only; original item status and tier retained.</x:v>
      </x:c>
      <x:c r="AG33" s="4" t="str">
        <x:v>Raw gathered/recovered craft input under the author T0 framework. This does not imply a naturally occurring pure metal.</x:v>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Raw entry feed; no production route</x:v>
      </x:c>
      <x:c r="AN33" s="14" t="n">
        <x:f>IF(C33="T0",0,IF(C33="T1",1,IF(C33="T2",2,IF(C33="T3",3,IF(C33="T4",4,IF(C33="Unassigned",98,99))))))</x:f>
        <x:v>0</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str">
        <x:v>Iron-rich mineral feed</x:v>
      </x:c>
      <x:c r="C34" s="4" t="str">
        <x:v>T1</x:v>
      </x:c>
      <x:c r="D34" s="9" t="str">
        <x:v>Manufactured stock</x:v>
      </x:c>
      <x:c r="E34" s="9" t="str">
        <x:v>Processed mineral</x:v>
      </x:c>
      <x:c r="F34" s="9" t="str">
        <x:v>New proposal</x:v>
      </x:c>
      <x:c r="G34" s="9" t="str">
        <x:v>Intermediate feed for an eventual furnace</x:v>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x:c r="Q34" s="17"/>
      <x:c r="R34" s="17"/>
      <x:c r="S34" s="17"/>
      <x:c r="T34" s="17"/>
      <x:c r="U34" s="9" t="str">
        <x:v>Choose production chain and possible reuse of existing item definitions</x:v>
      </x:c>
      <x:c r="V34" s="11"/>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iron-rich mineral feed; manufactured stock; processed mineral; processed material; processed intermediate; geological; metal refining; mineral; particles; proposal; ; t1; not applicable; material</x:v>
      </x:c>
      <x:c r="AF34" s="4" t="str">
        <x:v>From current item description. Proposed uses retain their existing approval status. Lore category review: Resources -&gt; Manufactured stock. Classification only; original item status and tier retained.</x:v>
      </x:c>
      <x:c r="AG34" s="4" t="str">
        <x:v>Proposed game manufacturing tier from the candidate routes. Integrated operations may contain many work steps.</x:v>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status/completeness",IF(C34="T0","Raw entry feed; no production route","No production route listed"))</x:f>
        <x:v>Route listed; review status/completeness</x:v>
      </x:c>
      <x:c r="AN34" s="14" t="n">
        <x:f>IF(C34="T0",0,IF(C34="T1",1,IF(C34="T2",2,IF(C34="T3",3,IF(C34="T4",4,IF(C34="Unassigned",98,99))))))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str">
        <x:v>Worked iron stock</x:v>
      </x:c>
      <x:c r="C35" s="4" t="str">
        <x:v>T2</x:v>
      </x:c>
      <x:c r="D35" s="9" t="str">
        <x:v>Manufactured stock</x:v>
      </x:c>
      <x:c r="E35" s="9" t="str">
        <x:v>Processed mineral</x:v>
      </x:c>
      <x:c r="F35" s="9" t="str">
        <x:v>New proposal</x:v>
      </x:c>
      <x:c r="G35" s="9" t="str">
        <x:v>Repair stock, fasteners and structural tool parts</x:v>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x:c r="Q35" s="17"/>
      <x:c r="R35" s="17"/>
      <x:c r="S35" s="17"/>
      <x:c r="T35" s="17"/>
      <x:c r="U35" s="9" t="str">
        <x:v>Choose production chain and possible reuse of existing item definitions</x:v>
      </x:c>
      <x:c r="V35" s="11" t="str">
        <x:v>equipment repair</x:v>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str">
        <x:v>Mineral</x:v>
      </x:c>
      <x:c r="AC35" s="4" t="str">
        <x:v>Solid part</x:v>
      </x:c>
      <x:c r="AD35" s="4" t="str">
        <x:v>Proposal</x:v>
      </x:c>
      <x:c r="AE35" s="4" t="str">
        <x:f>LOWER(A35&amp;"; "&amp;B35&amp;"; "&amp;D35&amp;"; "&amp;E35&amp;"; "&amp;X35&amp;"; "&amp;Y35&amp;"; "&amp;Z35&amp;"; "&amp;AA35&amp;"; "&amp;AB35&amp;"; "&amp;AC35&amp;"; "&amp;AD35&amp;"; "&amp;V35&amp;"; "&amp;C35&amp;"; "&amp;AH35&amp;"; "&amp;AI35)</x:f>
        <x:v>proposal.natural.iron_stock; worked iron stock; manufactured stock; processed mineral; processed material; processed intermediate; geological; fabrication; mineral; solid part; proposal; equipment repair; t2; not applicable; material</x:v>
      </x:c>
      <x:c r="AF35" s="4" t="str">
        <x:v>From current item description. Proposed uses retain their existing approval status. Lore category review: Resources -&gt; Manufactured stock. Classification only; original item status and tier retained.</x:v>
      </x:c>
      <x:c r="AG35" s="4" t="str">
        <x:v>Proposed game manufacturing tier from the candidate routes. Integrated operations may contain many work steps.</x:v>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status/completeness",IF(C35="T0","Raw entry feed; no production route","No production route listed"))</x:f>
        <x:v>Route listed; review status/completeness</x:v>
      </x:c>
      <x:c r="AN35" s="14" t="n">
        <x:f>IF(C35="T0",0,IF(C35="T1",1,IF(C35="T2",2,IF(C35="T3",3,IF(C35="T4",4,IF(C35="Unassigned",98,99))))))</x:f>
        <x:v>2</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str">
        <x:v>Graded abrasive grit</x:v>
      </x:c>
      <x:c r="C36" s="4" t="str">
        <x:v>T1</x:v>
      </x:c>
      <x:c r="D36" s="9" t="str">
        <x:v>Manufactured stock</x:v>
      </x:c>
      <x:c r="E36" s="9" t="str">
        <x:v>Processed mineral</x:v>
      </x:c>
      <x:c r="F36" s="9" t="str">
        <x:v>New proposal</x:v>
      </x:c>
      <x:c r="G36" s="9" t="str">
        <x:v>Tool sharpening and surface preparation</x:v>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x:c r="Q36" s="17"/>
      <x:c r="R36" s="17"/>
      <x:c r="S36" s="17"/>
      <x:c r="T36" s="17"/>
      <x:c r="U36" s="9" t="str">
        <x:v>Choose production chain and possible reuse of existing item definitions</x:v>
      </x:c>
      <x:c r="V36" s="11"/>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abrasive grit; manufactured stock; processed mineral; processed material; processed intermediate; geological; surface finishing; mineral; particles; proposal; ; t1; not applicable; material</x:v>
      </x:c>
      <x:c r="AF36" s="4" t="str">
        <x:v>From current item description. Proposed uses retain their existing approval status. Lore category review: Resources -&gt; Manufactured stock. Classification only; original item status and tier retained.</x:v>
      </x:c>
      <x:c r="AG36" s="4" t="str">
        <x:v>Proposed game manufacturing tier from the candidate routes. Integrated operations may contain many work steps.</x:v>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status/completeness",IF(C36="T0","Raw entry feed; no production route","No production route listed"))</x:f>
        <x:v>Route listed; review status/completeness</x:v>
      </x:c>
      <x:c r="AN36" s="14" t="n">
        <x:f>IF(C36="T0",0,IF(C36="T1",1,IF(C36="T2",2,IF(C36="T3",3,IF(C36="T4",4,IF(C36="Unassigned",98,99))))))</x:f>
        <x:v>1</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str">
        <x:v>Insulating ceramic blanks</x:v>
      </x:c>
      <x:c r="C37" s="4" t="str">
        <x:v>T2</x:v>
      </x:c>
      <x:c r="D37" s="9" t="str">
        <x:v>Manufactured stock</x:v>
      </x:c>
      <x:c r="E37" s="9" t="str">
        <x:v>Processed mineral</x:v>
      </x:c>
      <x:c r="F37" s="9" t="str">
        <x:v>New proposal</x:v>
      </x:c>
      <x:c r="G37" s="9" t="str">
        <x:v>Grounding-kit spacers and heat-resistant fixtures</x:v>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x:c r="Q37" s="17"/>
      <x:c r="R37" s="17"/>
      <x:c r="S37" s="17"/>
      <x:c r="T37" s="17"/>
      <x:c r="U37" s="9" t="str">
        <x:v>Choose production chain and possible reuse of existing item definitions</x:v>
      </x:c>
      <x:c r="V37" s="11" t="str">
        <x:v>protective fabrication; mineral</x:v>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insulating ceramic blanks; manufactured stock; processed mineral; processed material; processed intermediate; geological; electrical insulation; ceramic; solid part; proposal; protective fabrication; mineral; t2; not applicable; material</x:v>
      </x:c>
      <x:c r="AF37" s="4" t="str">
        <x:v>From current item description. Proposed uses retain their existing approval status. Lore category review: Resources -&gt; Manufactured stock. Classification only; original item status and tier retained.</x:v>
      </x:c>
      <x:c r="AG37" s="4" t="str">
        <x:v>Proposed October 15 tier/recipe for the existing item family; not a change to its original item-design status. Existing proposal reused. No ordinary water process, voltage rating or guarantee that every glaze insulates.</x:v>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status/completeness",IF(C37="T0","Raw entry feed; no production route","No production route listed"))</x:f>
        <x:v>Route listed; review status/completeness</x:v>
      </x:c>
      <x:c r="AN37" s="14" t="n">
        <x:f>IF(C37="T0",0,IF(C37="T1",1,IF(C37="T2",2,IF(C37="T3",3,IF(C37="T4",4,IF(C37="Unassigned",98,99))))))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str">
        <x:v>Calcined mineral binder</x:v>
      </x:c>
      <x:c r="C38" s="4" t="str">
        <x:v>T1</x:v>
      </x:c>
      <x:c r="D38" s="9" t="str">
        <x:v>Manufactured stock</x:v>
      </x:c>
      <x:c r="E38" s="9" t="str">
        <x:v>Processed mineral</x:v>
      </x:c>
      <x:c r="F38" s="9" t="str">
        <x:v>New proposal</x:v>
      </x:c>
      <x:c r="G38" s="9" t="str">
        <x:v>Dry composite repair and construction</x:v>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x:c r="Q38" s="17"/>
      <x:c r="R38" s="17"/>
      <x:c r="S38" s="17"/>
      <x:c r="T38" s="17"/>
      <x:c r="U38" s="9" t="str">
        <x:v>Choose production chain and possible reuse of existing item definitions</x:v>
      </x:c>
      <x:c r="V38" s="11"/>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manufactured stock; processed mineral; processed material; processed intermediate; geological; binding and construction; mineral; particles; proposal; ; t1; not applicable; material</x:v>
      </x:c>
      <x:c r="AF38" s="4" t="str">
        <x:v>From current item description. Proposed uses retain their existing approval status. Lore category review: Resources -&gt; Manufactured stock. Classification only; original item status and tier retained.</x:v>
      </x:c>
      <x:c r="AG38" s="4" t="str">
        <x:v>Proposed game manufacturing tier from the candidate routes. Integrated operations may contain many work steps.</x:v>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status/completeness",IF(C38="T0","Raw entry feed; no production route","No production route listed"))</x:f>
        <x:v>Route listed; review status/completeness</x:v>
      </x:c>
      <x:c r="AN38" s="14" t="n">
        <x:f>IF(C38="T0",0,IF(C38="T1",1,IF(C38="T2",2,IF(C38="T3",3,IF(C38="T4",4,IF(C38="Unassigned",98,99))))))</x:f>
        <x:v>1</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str">
        <x:v>Graded graphite flakes</x:v>
      </x:c>
      <x:c r="C39" s="4" t="str">
        <x:v>T1</x:v>
      </x:c>
      <x:c r="D39" s="9" t="str">
        <x:v>Manufactured stock</x:v>
      </x:c>
      <x:c r="E39" s="9" t="str">
        <x:v>Processed mineral</x:v>
      </x:c>
      <x:c r="F39" s="9" t="str">
        <x:v>New proposal</x:v>
      </x:c>
      <x:c r="G39" s="9" t="str">
        <x:v>Dry lubricant; conductive composite ingredient</x:v>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x:c r="Q39" s="17"/>
      <x:c r="R39" s="17"/>
      <x:c r="S39" s="17"/>
      <x:c r="T39" s="17"/>
      <x:c r="U39" s="9" t="str">
        <x:v>Choose production chain and possible reuse of existing item definitions</x:v>
      </x:c>
      <x:c r="V39" s="11" t="str">
        <x:v>electrical conduction</x:v>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flakes; manufactured stock; processed mineral; processed material; processed intermediate; geological; lubrication; mineral; particles; proposal; electrical conduction; t1; not applicable; material</x:v>
      </x:c>
      <x:c r="AF39" s="4" t="str">
        <x:v>From current item description. Proposed uses retain their existing approval status. Lore category review: Resources -&gt; Manufactured stock. Classification only; original item status and tier retained.</x:v>
      </x:c>
      <x:c r="AG39" s="4" t="str">
        <x:v>Proposed game manufacturing tier from the candidate routes. Integrated operations may contain many work steps.</x:v>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status/completeness",IF(C39="T0","Raw entry feed; no production route","No production route listed"))</x:f>
        <x:v>Route listed; review status/completeness</x:v>
      </x:c>
      <x:c r="AN39" s="14" t="n">
        <x:f>IF(C39="T0",0,IF(C39="T1",1,IF(C39="T2",2,IF(C39="T3",3,IF(C39="T4",4,IF(C39="Unassigned",98,99))))))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str">
        <x:v>Cheap raw shell/husk material; source of scraped fibers and candidate basic casing/guards.</x:v>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str">
        <x:v>Raw gathered/recovered craft input under the author T0 framework. This does not imply a naturally occurring pure metal.</x:v>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status/completeness",IF(C40="T0","Raw entry feed; no production route","No production route listed"))</x:f>
        <x:v>Raw entry feed; no production route</x:v>
      </x:c>
      <x:c r="AN40" s="14" t="n">
        <x:f>IF(C40="T0",0,IF(C40="T1",1,IF(C40="T2",2,IF(C40="T3",3,IF(C40="T4",4,IF(C40="Unassigned",98,99))))))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str">
        <x:v>T0</x:v>
      </x:c>
      <x:c r="D41" s="9" t="str">
        <x:v>Biological resources</x:v>
      </x:c>
      <x:c r="E41" s="9" t="str">
        <x:v>Connective tissue</x:v>
      </x:c>
      <x:c r="F41" s="9" t="str">
        <x:v>New proposal</x:v>
      </x:c>
      <x:c r="G41" s="9" t="str">
        <x:v>Cordage and flexible bindings</x:v>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t0; not applicable; material</x:v>
      </x:c>
      <x:c r="AF41" s="4" t="str">
        <x:v>From current item description. Proposed uses retain their existing approval status. Lore category review: Resources -&gt; Biological resources. Classification only; original item status and tier retained.</x:v>
      </x:c>
      <x:c r="AG41" s="4" t="str">
        <x:v>Raw gathered/recovered craft input under the author T0 framework. This does not imply a naturally occurring pure metal.</x:v>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status/completeness",IF(C41="T0","Raw entry feed; no production route","No production route listed"))</x:f>
        <x:v>Raw entry feed; no production route</x:v>
      </x:c>
      <x:c r="AN41" s="14" t="n">
        <x:f>IF(C41="T0",0,IF(C41="T1",1,IF(C41="T2",2,IF(C41="T3",3,IF(C41="T4",4,IF(C41="Unassigned",98,99))))))</x:f>
        <x:v>0</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str">
        <x:v>Dust seals, brushes and filter research</x:v>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str">
        <x:v>Raw gathered/recovered craft input under the author T0 framework. This does not imply a naturally occurring pure metal.</x:v>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status/completeness",IF(C42="T0","Raw entry feed; no production route","No production route listed"))</x:f>
        <x:v>Raw entry feed; no production route</x:v>
      </x:c>
      <x:c r="AN42" s="14" t="n">
        <x:f>IF(C42="T0",0,IF(C42="T1",1,IF(C42="T2",2,IF(C42="T3",3,IF(C42="T4",4,IF(C42="Unassigned",98,99))))))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str">
        <x:v>T0</x:v>
      </x:c>
      <x:c r="D43" s="9" t="str">
        <x:v>Biological resources</x:v>
      </x:c>
      <x:c r="E43" s="9" t="str">
        <x:v>Dry fibers</x:v>
      </x:c>
      <x:c r="F43" s="9" t="str">
        <x:v>New proposal</x:v>
      </x:c>
      <x:c r="G43" s="9" t="str">
        <x:v>Raw fur for extremely low-yield material processing.</x:v>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t0; not applicable; material</x:v>
      </x:c>
      <x:c r="AF43" s="4" t="str">
        <x:v>From current item description. Proposed uses retain their existing approval status. Lore category review: Resources -&gt; Biological resources. Classification only; original item status and tier retained.</x:v>
      </x:c>
      <x:c r="AG43" s="4" t="str">
        <x:v>Raw gathered/recovered craft input under the author T0 framework. This does not imply a naturally occurring pure metal.</x:v>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status/completeness",IF(C43="T0","Raw entry feed; no production route","No production route listed"))</x:f>
        <x:v>Raw entry feed; no production route</x:v>
      </x:c>
      <x:c r="AN43" s="14" t="n">
        <x:f>IF(C43="T0",0,IF(C43="T1",1,IF(C43="T2",2,IF(C43="T3",3,IF(C43="T4",4,IF(C43="Unassigned",98,99))))))</x:f>
        <x:v>0</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str">
        <x:v>Tool edges and wear inserts</x:v>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str">
        <x:v>Raw gathered/recovered craft input under the author T0 framework. This does not imply a naturally occurring pure metal.</x:v>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status/completeness",IF(C44="T0","Raw entry feed; no production route","No production route listed"))</x:f>
        <x:v>Raw entry feed; no production route</x:v>
      </x:c>
      <x:c r="AN44" s="14" t="n">
        <x:f>IF(C44="T0",0,IF(C44="T1",1,IF(C44="T2",2,IF(C44="T3",3,IF(C44="T4",4,IF(C44="Unassigned",98,99))))))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str">
        <x:v>T0</x:v>
      </x:c>
      <x:c r="D45" s="9" t="str">
        <x:v>Biological resources</x:v>
      </x:c>
      <x:c r="E45" s="9" t="str">
        <x:v>Flexible tissue</x:v>
      </x:c>
      <x:c r="F45" s="9" t="str">
        <x:v>New proposal</x:v>
      </x:c>
      <x:c r="G45" s="9" t="str">
        <x:v>Flexible seals and patch material</x:v>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t0; not applicable; material</x:v>
      </x:c>
      <x:c r="AF45" s="4" t="str">
        <x:v>From current item description. Proposed uses retain their existing approval status. Lore category review: Resources -&gt; Biological resources. Classification only; original item status and tier retained.</x:v>
      </x:c>
      <x:c r="AG45" s="4" t="str">
        <x:v>Proposed raw-feed reading of gathered dried membrane; preprocessing detail is unresolved.</x:v>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status/completeness",IF(C45="T0","Raw entry feed; no production route","No production route listed"))</x:f>
        <x:v>Raw entry feed; no production route</x:v>
      </x:c>
      <x:c r="AN45" s="14" t="n">
        <x:f>IF(C45="T0",0,IF(C45="T1",1,IF(C45="T2",2,IF(C45="T3",3,IF(C45="T4",4,IF(C45="Unassigned",98,99))))))</x:f>
        <x:v>0</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str">
        <x:v>Unverified fat-like tissue concept</x:v>
      </x:c>
      <x:c r="C46" s="4" t="str">
        <x:v>Unassigned</x:v>
      </x:c>
      <x:c r="D46" s="9" t="str">
        <x:v>Biological resources</x:v>
      </x:c>
      <x:c r="E46" s="9" t="str">
        <x:v>Perishable tissue</x:v>
      </x:c>
      <x:c r="F46" s="9" t="str">
        <x:v>Needs lore anatomy review</x:v>
      </x:c>
      <x:c r="G46" s="9" t="str">
        <x:v>Earlier conventional-fat assumption withheld pending Burden Beasts anatomy review.</x:v>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x:c r="Q46" s="17"/>
      <x:c r="R46" s="17"/>
      <x:c r="S46" s="17"/>
      <x:c r="T46" s="17"/>
      <x:c r="U46" s="9" t="str">
        <x:v>Review actual Burden Beasts anatomy before assigning tissue properties</x:v>
      </x:c>
      <x:c r="V46" s="11"/>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fat-like tissue concept; biological resources; perishable tissue; raw material; unresolved; fauna; use unresolved; unresolved; unresolved; withheld assumption; ; unassigned; unassigned; material</x:v>
      </x:c>
      <x:c r="AF46" s="4" t="str">
        <x:v>From current item description. Proposed uses retain their existing approval status. Lore category review: Resources -&gt; Biological resources. Classification only; original item status and tier retained.</x:v>
      </x:c>
      <x:c r="AG46"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status/completeness",IF(C46="T0","Raw entry feed; no production route","No production route listed"))</x:f>
        <x:v>No production route listed</x:v>
      </x:c>
      <x:c r="AN46" s="14" t="n">
        <x:f>IF(C46="T0",0,IF(C46="T1",1,IF(C46="T2",2,IF(C46="T3",3,IF(C46="T4",4,IF(C46="Unassigned",98,99))))))</x:f>
        <x:v>98</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str">
        <x:v>T0</x:v>
      </x:c>
      <x:c r="D47" s="9" t="str">
        <x:v>Biological resources</x:v>
      </x:c>
      <x:c r="E47" s="9" t="str">
        <x:v>Specialized tissue</x:v>
      </x:c>
      <x:c r="F47" s="9" t="str">
        <x:v>New proposal</x:v>
      </x:c>
      <x:c r="G47" s="9" t="str">
        <x:v>Dry electrode scaffold research, not bottled electricity</x:v>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t0; not applicable; material</x:v>
      </x:c>
      <x:c r="AF47" s="4" t="str">
        <x:v>From current item description. Proposed uses retain their existing approval status. Lore category review: Resources -&gt; Biological resources. Classification only; original item status and tier retained.</x:v>
      </x:c>
      <x:c r="AG47" s="4" t="str">
        <x:v>Raw gathered/recovered craft input under the author T0 framework. This does not imply a naturally occurring pure metal.</x:v>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status/completeness",IF(C47="T0","Raw entry feed; no production route","No production route listed"))</x:f>
        <x:v>Raw entry feed; no production route</x:v>
      </x:c>
      <x:c r="AN47" s="14" t="n">
        <x:f>IF(C47="T0",0,IF(C47="T1",1,IF(C47="T2",2,IF(C47="T3",3,IF(C47="T4",4,IF(C47="Unassigned",98,99))))))</x:f>
        <x:v>0</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str">
        <x:v>T2</x:v>
      </x:c>
      <x:c r="D48" s="9" t="str">
        <x:v>Crafting components</x:v>
      </x:c>
      <x:c r="E48" s="9" t="str">
        <x:v>Processed biological</x:v>
      </x:c>
      <x:c r="F48" s="9" t="str">
        <x:v>New proposal</x:v>
      </x:c>
      <x:c r="G48" s="9" t="str">
        <x:v>Light armor panels and impact guards</x:v>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t2; not applicable; component</x:v>
      </x:c>
      <x:c r="AF48" s="4" t="str">
        <x:v>From current item description. Proposed uses retain their existing approval status.</x:v>
      </x:c>
      <x:c r="AG48" s="4" t="str">
        <x:v>Proposed game manufacturing tier from the candidate routes. Integrated operations may contain many work steps.</x:v>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status/completeness",IF(C48="T0","Raw entry feed; no production route","No production route listed"))</x:f>
        <x:v>Route listed; review status/completeness</x:v>
      </x:c>
      <x:c r="AN48" s="14" t="n">
        <x:f>IF(C48="T0",0,IF(C48="T1",1,IF(C48="T2",2,IF(C48="T3",3,IF(C48="T4",4,IF(C48="Unassigned",98,99))))))</x:f>
        <x:v>2</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str">
        <x:v>Tool lashings and field repairs</x:v>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str">
        <x:v>Proposed game manufacturing tier from the candidate routes. Integrated operations may contain many work steps.</x:v>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status/completeness",IF(C49="T0","Raw entry feed; no production route","No production route listed"))</x:f>
        <x:v>Route listed; review status/completeness</x:v>
      </x:c>
      <x:c r="AN49" s="14" t="n">
        <x:f>IF(C49="T0",0,IF(C49="T1",1,IF(C49="T2",2,IF(C49="T3",3,IF(C49="T4",4,IF(C49="Unassigned",98,99))))))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str">
        <x:v>T2</x:v>
      </x:c>
      <x:c r="D50" s="9" t="str">
        <x:v>Crafting components</x:v>
      </x:c>
      <x:c r="E50" s="9" t="str">
        <x:v>Processed biological</x:v>
      </x:c>
      <x:c r="F50" s="9" t="str">
        <x:v>New proposal</x:v>
      </x:c>
      <x:c r="G50" s="9" t="str">
        <x:v>Dust exclusion at joints and equipment closures</x:v>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t2; not applicable; component</x:v>
      </x:c>
      <x:c r="AF50" s="4" t="str">
        <x:v>From current item description. Proposed uses retain their existing approval status.</x:v>
      </x:c>
      <x:c r="AG50" s="4" t="str">
        <x:v>October 15 proposed tier review: Retain prepared bristles in a bonded strip after T1 grading. Candidate route only: quantities, yield, tools, fit, process conditions and service compatibility remain open. </x:v>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status/completeness",IF(C50="T0","Raw entry feed; no production route","No production route listed"))</x:f>
        <x:v>Route listed; review status/completeness</x:v>
      </x:c>
      <x:c r="AN50" s="14" t="n">
        <x:f>IF(C50="T0",0,IF(C50="T1",1,IF(C50="T2",2,IF(C50="T3",3,IF(C50="T4",4,IF(C50="Unassigned",98,99))))))</x:f>
        <x:v>2</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str">
        <x:v>Pressed fur-fiber material</x:v>
      </x:c>
      <x:c r="C51" s="4" t="str">
        <x:v>T1</x:v>
      </x:c>
      <x:c r="D51" s="9" t="str">
        <x:v>Crafting components</x:v>
      </x:c>
      <x:c r="E51" s="9" t="str">
        <x:v>Processed biological</x:v>
      </x:c>
      <x:c r="F51" s="9" t="str">
        <x:v>New proposal</x:v>
      </x:c>
      <x:c r="G51" s="9" t="str">
        <x:v>Candidate scarce pressed material; former liner proposal requires reassessment.</x:v>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x:c r="Q51" s="17"/>
      <x:c r="R51" s="17"/>
      <x:c r="S51" s="17"/>
      <x:c r="T51" s="17"/>
      <x:c r="U51" s="9" t="str">
        <x:v>Product form and garment use remain proposals; old felted-liner assumption superseded; fashion-crafting input: high sale-value intent; large material/time demand; exact prices and quantities TBD</x:v>
      </x:c>
      <x:c r="V51" s="11"/>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str">
        <x:v>Unresolved</x:v>
      </x:c>
      <x:c r="AD51" s="4" t="str">
        <x:v>Proposal</x:v>
      </x:c>
      <x:c r="AE51" s="4" t="str">
        <x:f>LOWER(A51&amp;"; "&amp;B51&amp;"; "&amp;D51&amp;"; "&amp;E51&amp;"; "&amp;X51&amp;"; "&amp;Y51&amp;"; "&amp;Z51&amp;"; "&amp;AA51&amp;"; "&amp;AB51&amp;"; "&amp;AC51&amp;"; "&amp;AD51&amp;"; "&amp;V51&amp;"; "&amp;C51&amp;"; "&amp;AH51&amp;"; "&amp;AI51)</x:f>
        <x:v>proposal.bio.liner; pressed fur-fiber material; crafting components; processed biological; processed material; processed intermediate; fauna; textile processing; fur; unresolved; proposal; ; t1; not applicable; material</x:v>
      </x:c>
      <x:c r="AF51" s="4" t="str">
        <x:v>From current item description. Proposed uses retain their existing approval status.</x:v>
      </x:c>
      <x:c r="AG51" s="4" t="str">
        <x:v>Proposed game manufacturing tier from the candidate routes. Integrated operations may contain many work steps.</x:v>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status/completeness",IF(C51="T0","Raw entry feed; no production route","No production route listed"))</x:f>
        <x:v>Route listed; review status/completeness</x:v>
      </x:c>
      <x:c r="AN51" s="14" t="n">
        <x:f>IF(C51="T0",0,IF(C51="T1",1,IF(C51="T2",2,IF(C51="T3",3,IF(C51="T4",4,IF(C51="Unassigned",98,99))))))</x:f>
        <x:v>1</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str">
        <x:v>T2</x:v>
      </x:c>
      <x:c r="D52" s="9" t="str">
        <x:v>Crafting components</x:v>
      </x:c>
      <x:c r="E52" s="9" t="str">
        <x:v>Processed biological</x:v>
      </x:c>
      <x:c r="F52" s="9" t="str">
        <x:v>New proposal</x:v>
      </x:c>
      <x:c r="G52" s="9" t="str">
        <x:v>Replaceable excavation-tool wear part</x:v>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t2; not applicable; component</x:v>
      </x:c>
      <x:c r="AF52" s="4" t="str">
        <x:v>From current item description. Proposed uses retain their existing approval status.</x:v>
      </x:c>
      <x:c r="AG52" s="4" t="str">
        <x:v>October 15 proposed tier review: Fit a shaped hard-part blank as a retained cutting insert. Candidate route only: quantities, yield, tools, fit, process conditions and service compatibility remain open. Jaw species, sharpness, seating and wear require design.</x:v>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status/completeness",IF(C52="T0","Raw entry feed; no production route","No production route listed"))</x:f>
        <x:v>Route listed; review status/completeness</x:v>
      </x:c>
      <x:c r="AN52" s="14" t="n">
        <x:f>IF(C52="T0",0,IF(C52="T1",1,IF(C52="T2",2,IF(C52="T3",3,IF(C52="T4",4,IF(C52="Unassigned",98,99))))))</x:f>
        <x:v>2</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str">
        <x:v>Flexible equipment repairs</x:v>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str">
        <x:v>Proposed game manufacturing tier from the candidate routes. Integrated operations may contain many work steps.</x:v>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status/completeness",IF(C53="T0","Raw entry feed; no production route","No production route listed"))</x:f>
        <x:v>Route listed; review status/completeness</x:v>
      </x:c>
      <x:c r="AN53" s="14" t="n">
        <x:f>IF(C53="T0",0,IF(C53="T1",1,IF(C53="T2",2,IF(C53="T3",3,IF(C53="T4",4,IF(C53="Unassigned",98,99))))))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str">
        <x:v>Solid biological wax</x:v>
      </x:c>
      <x:c r="C54" s="4" t="str">
        <x:v>Unassigned</x:v>
      </x:c>
      <x:c r="D54" s="9" t="str">
        <x:v>Crafting components</x:v>
      </x:c>
      <x:c r="E54" s="9" t="str">
        <x:v>Processed biological</x:v>
      </x:c>
      <x:c r="F54" s="9" t="str">
        <x:v>Needs lore anatomy review</x:v>
      </x:c>
      <x:c r="G54" s="9" t="str">
        <x:v>Conditional solid biological product; the earlier fat precursor is unverified.</x:v>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x:c r="Q54" s="17"/>
      <x:c r="R54" s="17"/>
      <x:c r="S54" s="17"/>
      <x:c r="T54" s="17"/>
      <x:c r="U54" s="9" t="str">
        <x:v>Review precursor and chemistry against Burden Beasts anatomy</x:v>
      </x:c>
      <x:c r="V54" s="11"/>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solid biological wax; crafting components; processed biological; processed material; unresolved; fauna; use unresolved; biological chemical; solid piece; withheld assumption; ; unassigned; unassigned; material</x:v>
      </x:c>
      <x:c r="AF54" s="4" t="str">
        <x:v>From current item description. Proposed uses retain their existing approval status.</x:v>
      </x:c>
      <x:c r="AG54" s="4" t="str">
        <x:v>October 15 proposed tier review: The existing record is a withheld anatomy/material assumption. A supported raw source and chemical identity do not exist yet. Retain Withheld assumption status. Do not invent conventional fat or wax anatomy to complete a recipe; no crafting route is added.</x:v>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status/completeness",IF(C54="T0","Raw entry feed; no production route","No production route listed"))</x:f>
        <x:v>Route listed; review status/completeness</x:v>
      </x:c>
      <x:c r="AN54" s="14" t="n">
        <x:f>IF(C54="T0",0,IF(C54="T1",1,IF(C54="T2",2,IF(C54="T3",3,IF(C54="T4",4,IF(C54="Unassigned",98,99))))))</x:f>
        <x:v>98</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str">
        <x:v>Possible charged-battery component research</x:v>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str">
        <x:v>October 15 proposed tier review: 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status/completeness",IF(C55="T0","Raw entry feed; no production route","No production route listed"))</x:f>
        <x:v>Route listed; review status/completeness</x:v>
      </x:c>
      <x:c r="AN55" s="14" t="n">
        <x:f>IF(C55="T0",0,IF(C55="T1",1,IF(C55="T2",2,IF(C55="T3",3,IF(C55="T4",4,IF(C55="Unassigned",98,99))))))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str">
        <x:v>Charcoal</x:v>
      </x:c>
      <x:c r="C56" s="4" t="str">
        <x:v>T1</x:v>
      </x:c>
      <x:c r="D56" s="9" t="str">
        <x:v>Manufactured stock</x:v>
      </x:c>
      <x:c r="E56" s="9" t="str">
        <x:v>Processed fuel</x:v>
      </x:c>
      <x:c r="F56" s="9" t="str">
        <x:v>User direction; not implemented</x:v>
      </x:c>
      <x:c r="G56" s="9" t="str">
        <x:v>Solid carbon fuel and possible metallurgical feedstock</x:v>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x:c r="Q56" s="17"/>
      <x:c r="R56" s="17"/>
      <x:c r="S56" s="17"/>
      <x:c r="T56" s="17"/>
      <x:c r="U56" s="9" t="str">
        <x:v>Biological feedstock, scarcity and survival-versus-fuel tradeoff</x:v>
      </x:c>
      <x:c r="V56" s="11" t="str">
        <x:v>metal refining</x:v>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str">
        <x:v>Carbonaceous material</x:v>
      </x:c>
      <x:c r="AC56" s="4" t="str">
        <x:v>Particles</x:v>
      </x:c>
      <x:c r="AD56" s="4" t="str">
        <x:v>Author direction</x:v>
      </x:c>
      <x:c r="AE56" s="4" t="str">
        <x:f>LOWER(A56&amp;"; "&amp;B56&amp;"; "&amp;D56&amp;"; "&amp;E56&amp;"; "&amp;X56&amp;"; "&amp;Y56&amp;"; "&amp;Z56&amp;"; "&amp;AA56&amp;"; "&amp;AB56&amp;"; "&amp;AC56&amp;"; "&amp;AD56&amp;"; "&amp;V56&amp;"; "&amp;C56&amp;"; "&amp;AH56&amp;"; "&amp;AI56)</x:f>
        <x:v>proposal.natural.charcoal; charcoal; manufactured stock; processed fuel; processed material; processed intermediate; unresolved; fuel; carbonaceous material; particles; author direction; metal refining; t1; not applicable; material</x:v>
      </x:c>
      <x:c r="AF56" s="4" t="str">
        <x:v>From current item description. Proposed uses retain their existing approval status. Lore category review: Resources -&gt; Manufactured stock. Classification only; original item status and tier retained.</x:v>
      </x:c>
      <x:c r="AG56" s="4" t="str">
        <x:v>October 15 proposed tier review: 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status/completeness",IF(C56="T0","Raw entry feed; no production route","No production route listed"))</x:f>
        <x:v>Route listed; review status/completeness</x:v>
      </x:c>
      <x:c r="AN56" s="14" t="n">
        <x:f>IF(C56="T0",0,IF(C56="T1",1,IF(C56="T2",2,IF(C56="T3",3,IF(C56="T4",4,IF(C56="Unassigned",98,99))))))</x:f>
        <x:v>1</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str">
        <x:v>T0</x:v>
      </x:c>
      <x:c r="D57" s="9" t="str">
        <x:v>Mineral resources</x:v>
      </x:c>
      <x:c r="E57" s="9" t="str">
        <x:v>Raw mineral</x:v>
      </x:c>
      <x:c r="F57" s="9" t="str">
        <x:v>User direction; not implemented</x:v>
      </x:c>
      <x:c r="G57" s="9" t="str">
        <x:v>Bulk copper-bearing rock before sorting</x:v>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t0; not applicable; material</x:v>
      </x:c>
      <x:c r="AF57" s="4" t="str">
        <x:v>From current item description. Proposed uses retain their existing approval status. Lore category review: Resources -&gt; Mineral resources. Classification only; original item status and tier retained.</x:v>
      </x:c>
      <x:c r="AG57" s="4" t="str">
        <x:v>Raw gathered/recovered craft input under the author T0 framework. This does not imply a naturally occurring pure metal.</x:v>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status/completeness",IF(C57="T0","Raw entry feed; no production route","No production route listed"))</x:f>
        <x:v>Raw entry feed; no production route</x:v>
      </x:c>
      <x:c r="AN57" s="14" t="n">
        <x:f>IF(C57="T0",0,IF(C57="T1",1,IF(C57="T2",2,IF(C57="T3",3,IF(C57="T4",4,IF(C57="Unassigned",98,99))))))</x:f>
        <x:v>0</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str">
        <x:v>Copper ore</x:v>
      </x:c>
      <x:c r="C58" s="4" t="str">
        <x:v>T1</x:v>
      </x:c>
      <x:c r="D58" s="9" t="str">
        <x:v>Mineral resources</x:v>
      </x:c>
      <x:c r="E58" s="9" t="str">
        <x:v>Sorted ore</x:v>
      </x:c>
      <x:c r="F58" s="9" t="str">
        <x:v>User direction; not implemented</x:v>
      </x:c>
      <x:c r="G58" s="9" t="str">
        <x:v>Copper-bearing mineral feed for refining</x:v>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x:c r="Q58" s="17"/>
      <x:c r="R58" s="17"/>
      <x:c r="S58" s="17"/>
      <x:c r="T58" s="17"/>
      <x:c r="U58" s="9" t="str">
        <x:v>Ore species, grade, impurities and refining method</x:v>
      </x:c>
      <x:c r="V58" s="11"/>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copper ore; mineral resources; sorted ore; raw material; processed intermediate; geological; metal refining; mineral; rock; author direction; ; t1; not applicable; material</x:v>
      </x:c>
      <x:c r="AF58" s="4" t="str">
        <x:v>From current item description. Proposed uses retain their existing approval status. Lore category review: Resources -&gt; Mineral resources. Classification only; original item status and tier retained.</x:v>
      </x:c>
      <x:c r="AG58" s="4" t="str">
        <x:v>October 15 proposed tier review: 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status/completeness",IF(C58="T0","Raw entry feed; no production route","No production route listed"))</x:f>
        <x:v>Route listed; review status/completeness</x:v>
      </x:c>
      <x:c r="AN58" s="14" t="n">
        <x:f>IF(C58="T0",0,IF(C58="T1",1,IF(C58="T2",2,IF(C58="T3",3,IF(C58="T4",4,IF(C58="Unassigned",98,99))))))</x:f>
        <x:v>1</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str">
        <x:v>Raw copper lump</x:v>
      </x:c>
      <x:c r="C59" s="4" t="str">
        <x:v>T0</x:v>
      </x:c>
      <x:c r="D59" s="9" t="str">
        <x:v>Mineral resources</x:v>
      </x:c>
      <x:c r="E59" s="9" t="str">
        <x:v>Unworked metal</x:v>
      </x:c>
      <x:c r="F59" s="9" t="str">
        <x:v>User direction; not implemented</x:v>
      </x:c>
      <x:c r="G59" s="9" t="str">
        <x:v>Unworked copper metal for conductors and small fittings</x:v>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x:c r="Q59" s="17"/>
      <x:c r="R59" s="17"/>
      <x:c r="S59" s="17"/>
      <x:c r="T59" s="17"/>
      <x:c r="U59" s="9" t="str">
        <x:v>Decide whether native copper is also available; define manufacturing steps</x:v>
      </x:c>
      <x:c r="V59" s="11" t="str">
        <x:v>fabrication</x:v>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raw copper lump; mineral resources; unworked metal; processed material; unworked metal; geological; electrical conduction; metal; solid piece; author direction; fabrication; t0; not applicable; material</x:v>
      </x:c>
      <x:c r="AF59" s="4" t="str">
        <x:v>From current item description. Proposed uses retain their existing approval status. Lore category review: Resources -&gt; Mineral resources. Classification only; original item status and tier retained.</x:v>
      </x:c>
      <x:c r="AG59" s="4" t="str">
        <x:v>Raw gathered/recovered craft input under the author T0 framework. This does not imply a naturally occurring pure metal.</x:v>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status/completeness",IF(C59="T0","Raw entry feed; no production route","No production route listed"))</x:f>
        <x:v>Route listed; review status/completeness</x:v>
      </x:c>
      <x:c r="AN59" s="14" t="n">
        <x:f>IF(C59="T0",0,IF(C59="T1",1,IF(C59="T2",2,IF(C59="T3",3,IF(C59="T4",4,IF(C59="Unassigned",98,99))))))</x:f>
        <x:v>0</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str">
        <x:v>T0</x:v>
      </x:c>
      <x:c r="D60" s="9" t="str">
        <x:v>Mineral resources</x:v>
      </x:c>
      <x:c r="E60" s="9" t="str">
        <x:v>Raw mineral</x:v>
      </x:c>
      <x:c r="F60" s="9" t="str">
        <x:v>User direction; not implemented</x:v>
      </x:c>
      <x:c r="G60" s="9" t="str">
        <x:v>Dense mineral feed for advanced wear-resistant material research</x:v>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t0; not applicable; material</x:v>
      </x:c>
      <x:c r="AF60" s="4" t="str">
        <x:v>From current item description. Proposed uses retain their existing approval status. Lore category review: Resources -&gt; Mineral resources. Classification only; original item status and tier retained.</x:v>
      </x:c>
      <x:c r="AG60" s="4" t="str">
        <x:v>Raw gathered/recovered craft input under the author T0 framework. This does not imply a naturally occurring pure metal.</x:v>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status/completeness",IF(C60="T0","Raw entry feed; no production route","No production route listed"))</x:f>
        <x:v>Raw entry feed; no production route</x:v>
      </x:c>
      <x:c r="AN60" s="14" t="n">
        <x:f>IF(C60="T0",0,IF(C60="T1",1,IF(C60="T2",2,IF(C60="T3",3,IF(C60="T4",4,IF(C60="Unassigned",98,99))))))</x:f>
        <x:v>0</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str">
        <x:v>T0</x:v>
      </x:c>
      <x:c r="D61" s="9" t="str">
        <x:v>Mineral resources</x:v>
      </x:c>
      <x:c r="E61" s="9" t="str">
        <x:v>Raw mineral</x:v>
      </x:c>
      <x:c r="F61" s="9" t="str">
        <x:v>User direction; not implemented</x:v>
      </x:c>
      <x:c r="G61" s="9" t="str">
        <x:v>Mineral feed containing magnesium compounds</x:v>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t0; not applicable; material</x:v>
      </x:c>
      <x:c r="AF61" s="4" t="str">
        <x:v>From current item description. Proposed uses retain their existing approval status. Lore category review: Resources -&gt; Mineral resources. Classification only; original item status and tier retained.</x:v>
      </x:c>
      <x:c r="AG61" s="4" t="str">
        <x:v>Raw gathered/recovered craft input under the author T0 framework. This does not imply a naturally occurring pure metal.</x:v>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status/completeness",IF(C61="T0","Raw entry feed; no production route","No production route listed"))</x:f>
        <x:v>Raw entry feed; no production route</x:v>
      </x:c>
      <x:c r="AN61" s="14" t="n">
        <x:f>IF(C61="T0",0,IF(C61="T1",1,IF(C61="T2",2,IF(C61="T3",3,IF(C61="T4",4,IF(C61="Unassigned",98,99))))))</x:f>
        <x:v>0</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str">
        <x:v>Raw magnesium metal</x:v>
      </x:c>
      <x:c r="C62" s="4" t="str">
        <x:v>T0</x:v>
      </x:c>
      <x:c r="D62" s="9" t="str">
        <x:v>Mineral resources</x:v>
      </x:c>
      <x:c r="E62" s="9" t="str">
        <x:v>Unworked metal</x:v>
      </x:c>
      <x:c r="F62" s="9" t="str">
        <x:v>User direction; not implemented</x:v>
      </x:c>
      <x:c r="G62" s="9" t="str">
        <x:v>Unworked manufactured magnesium metal</x:v>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x:c r="Q62" s="17"/>
      <x:c r="R62" s="17"/>
      <x:c r="S62" s="17"/>
      <x:c r="T62" s="17"/>
      <x:c r="U62" s="9" t="str">
        <x:v>Processing burden, alloy uses and whether a separate item is useful</x:v>
      </x:c>
      <x:c r="V62" s="11"/>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raw magnesium metal; mineral resources; unworked metal; processed material; unworked metal; geological; fabrication; metal; solid piece; author direction; ; t0; not applicable; material</x:v>
      </x:c>
      <x:c r="AF62" s="4" t="str">
        <x:v>From current item description. Proposed uses retain their existing approval status. Lore category review: Resources -&gt; Mineral resources. Classification only; original item status and tier retained.</x:v>
      </x:c>
      <x:c r="AG62" s="4" t="str">
        <x:v>Raw gathered/recovered craft input under the author T0 framework. This does not imply a naturally occurring pure metal.</x:v>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status/completeness",IF(C62="T0","Raw entry feed; no production route","No production route listed"))</x:f>
        <x:v>Route listed; review status/completeness</x:v>
      </x:c>
      <x:c r="AN62" s="14" t="n">
        <x:f>IF(C62="T0",0,IF(C62="T1",1,IF(C62="T2",2,IF(C62="T3",3,IF(C62="T4",4,IF(C62="Unassigned",98,99))))))</x:f>
        <x:v>0</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str">
        <x:v>Specific iron-rich mineral feed distinct from generic field stone</x:v>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str">
        <x:v>Raw gathered/recovered craft input under the author T0 framework. This does not imply a naturally occurring pure metal.</x:v>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status/completeness",IF(C63="T0","Raw entry feed; no production route","No production route listed"))</x:f>
        <x:v>Raw entry feed; no production route</x:v>
      </x:c>
      <x:c r="AN63" s="14" t="n">
        <x:f>IF(C63="T0",0,IF(C63="T1",1,IF(C63="T2",2,IF(C63="T3",3,IF(C63="T4",4,IF(C63="Unassigned",98,99))))))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str">
        <x:v>T0</x:v>
      </x:c>
      <x:c r="D64" s="9" t="str">
        <x:v>Mineral resources</x:v>
      </x:c>
      <x:c r="E64" s="9" t="str">
        <x:v>Native nonmetal</x:v>
      </x:c>
      <x:c r="F64" s="9" t="str">
        <x:v>User direction; not implemented</x:v>
      </x:c>
      <x:c r="G64" s="9" t="str">
        <x:v>Nonmetallic mineral feed for specialist crafting research</x:v>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t0; not applicable; material</x:v>
      </x:c>
      <x:c r="AF64" s="4" t="str">
        <x:v>From current item description. Proposed uses retain their existing approval status. Lore category review: Resources -&gt; Mineral resources. Classification only; original item status and tier retained.</x:v>
      </x:c>
      <x:c r="AG64" s="4" t="str">
        <x:v>Raw gathered/recovered craft input under the author T0 framework. This does not imply a naturally occurring pure metal.</x:v>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status/completeness",IF(C64="T0","Raw entry feed; no production route","No production route listed"))</x:f>
        <x:v>Raw entry feed; no production route</x:v>
      </x:c>
      <x:c r="AN64" s="14" t="n">
        <x:f>IF(C64="T0",0,IF(C64="T1",1,IF(C64="T2",2,IF(C64="T3",3,IF(C64="T4",4,IF(C64="Unassigned",98,99))))))</x:f>
        <x:v>0</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t="str">
        <x:v>proposal.natural.borate</x:v>
      </x:c>
      <x:c r="B65" s="9" t="str">
        <x:v>Raw borate minerals</x:v>
      </x:c>
      <x:c r="C65" s="4" t="str">
        <x:v>T0</x:v>
      </x:c>
      <x:c r="D65" s="9" t="str">
        <x:v>Mineral resources</x:v>
      </x:c>
      <x:c r="E65" s="9" t="str">
        <x:v>Evaporite mineral</x:v>
      </x:c>
      <x:c r="F65" s="9" t="str">
        <x:v>New proposal</x:v>
      </x:c>
      <x:c r="G65" s="9" t="str">
        <x:v>Borate-rich feed for proposed glass/ceramic processing</x:v>
      </x:c>
      <x:c r="H65" s="9" t="str">
        <x:v>None</x:v>
      </x:c>
      <x:c r="I65" s="9" t="str">
        <x:v>Legger / local storage proposed</x:v>
      </x:c>
      <x:c r="J65" s="13"/>
      <x:c r="K65" s="15"/>
      <x:c r="L65" s="9" t="str">
        <x:v>Ancient dry mineral deposits</x:v>
      </x:c>
      <x:c r="M65" s="9" t="str">
        <x:v>Flux and glass/ceramic research</x:v>
      </x:c>
      <x:c r="N65" s="9" t="str">
        <x:v>Not implemented</x:v>
      </x:c>
      <x:c r="O65" s="9" t="str">
        <x:v>Borate minerals are not elemental boron. No current water cycle is required for ancient deposits.</x:v>
      </x:c>
      <x:c r="P65" s="17"/>
      <x:c r="Q65" s="17"/>
      <x:c r="R65" s="17"/>
      <x:c r="S65" s="17"/>
      <x:c r="T65" s="17"/>
      <x:c r="U65" s="9" t="str">
        <x:v>Select borax/colemanite/ulexite versus one simplified item</x:v>
      </x:c>
      <x:c r="V65" s="11"/>
      <x:c r="W65" s="9" t="str">
        <x:v>User brainstorming, October 14, 2026; game uses proposed. Reference: https://www.nps.gov/deva/learn/nature/mining-in-death-valley.htm</x:v>
      </x:c>
      <x:c r="X65" s="4" t="str">
        <x:v>Raw material</x:v>
      </x:c>
      <x:c r="Y65" s="4" t="str">
        <x:v>Raw</x:v>
      </x:c>
      <x:c r="Z65" s="4" t="str">
        <x:v>Geological</x:v>
      </x:c>
      <x:c r="AA65" s="4" t="str">
        <x:v>Glass and ceramics</x:v>
      </x:c>
      <x:c r="AB65" s="4" t="str">
        <x:v>Mineral</x:v>
      </x:c>
      <x:c r="AC65" s="4" t="str">
        <x:v>Rock</x:v>
      </x:c>
      <x:c r="AD65" s="4" t="str">
        <x:v>Proposal</x:v>
      </x:c>
      <x:c r="AE65" s="4" t="str">
        <x:f>LOWER(A65&amp;"; "&amp;B65&amp;"; "&amp;D65&amp;"; "&amp;E65&amp;"; "&amp;X65&amp;"; "&amp;Y65&amp;"; "&amp;Z65&amp;"; "&amp;AA65&amp;"; "&amp;AB65&amp;"; "&amp;AC65&amp;"; "&amp;AD65&amp;"; "&amp;V65&amp;"; "&amp;C65&amp;"; "&amp;AH65&amp;"; "&amp;AI65)</x:f>
        <x:v>proposal.natural.borate; raw borate minerals; mineral resources; evaporite mineral; raw material; raw; geological; glass and ceramics; mineral; rock; proposal; ; t0; not applicable; material</x:v>
      </x:c>
      <x:c r="AF65" s="4" t="str">
        <x:v>From current item description. Proposed uses retain their existing approval status. Lore category review: Resources -&gt; Mineral resources. Classification only; original item status and tier retained.</x:v>
      </x:c>
      <x:c r="AG65" s="4" t="str">
        <x:v>Raw gathered/recovered craft input under the author T0 framework. This does not imply a naturally occurring pure metal.</x:v>
      </x:c>
      <x:c r="AH65" s="4" t="str">
        <x:v>Not applicable</x:v>
      </x:c>
      <x:c r="AI65" s="4" t="str">
        <x:v>Material</x:v>
      </x:c>
      <x:c r="AJ65" s="4" t="n">
        <x:f>COUNTIFS('Material routes'!$D$6:$D$2205,A65,'Material routes'!$C$6:$C$2205,"Output")</x:f>
        <x:v>0</x:v>
      </x:c>
      <x:c r="AK65" s="4" t="n">
        <x:f>SUM(COUNTIFS('Material routes'!$D$6:$D$2205,A65,'Material routes'!$C$6:$C$2205,"Ingredient candidate"),COUNTIFS('Material routes'!$D$6:$D$2205,A65,'Material routes'!$C$6:$C$2205,"Consumed input"),COUNTIFS('Material routes'!$D$6:$D$2205,A65,'Material routes'!$C$6:$C$2205,"Contained input"),COUNTIFS('Material routes'!$D$6:$D$2205,A65,'Material routes'!$C$6:$C$2205,"Transform input"))</x:f>
        <x:v>2</x:v>
      </x:c>
      <x:c r="AL65" s="4" t="n">
        <x:f>COUNTIFS('Material routes'!$D$6:$D$2205,A65,'Material routes'!$C$6:$C$2205,"Tool candidate")</x:f>
        <x:v>0</x:v>
      </x:c>
      <x:c r="AM65" s="4" t="str">
        <x:f>IF(AJ65&gt;0,"Route listed; review status/completeness",IF(C65="T0","Raw entry feed; no production route","No production route listed"))</x:f>
        <x:v>Raw entry feed; no production route</x:v>
      </x:c>
      <x:c r="AN65" s="14" t="n">
        <x:f>IF(C65="T0",0,IF(C65="T1",1,IF(C65="T2",2,IF(C65="T3",3,IF(C65="T4",4,IF(C65="Unassigned",98,99))))))</x:f>
        <x:v>0</x:v>
      </x:c>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str">
        <x:v>T0</x:v>
      </x:c>
      <x:c r="D66" s="9" t="str">
        <x:v>Mineral resources</x:v>
      </x:c>
      <x:c r="E66" s="9" t="str">
        <x:v>Sulfate mineral</x:v>
      </x:c>
      <x:c r="F66" s="9" t="str">
        <x:v>New proposal</x:v>
      </x:c>
      <x:c r="G66" s="9" t="str">
        <x:v>Soft mineral feed for molds and mineral products</x:v>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t0; not applicable; material</x:v>
      </x:c>
      <x:c r="AF66" s="4" t="str">
        <x:v>From current item description. Proposed uses retain their existing approval status. Lore category review: Resources -&gt; Mineral resources. Classification only; original item status and tier retained.</x:v>
      </x:c>
      <x:c r="AG66" s="4" t="str">
        <x:v>Raw gathered/recovered craft input under the author T0 framework. This does not imply a naturally occurring pure metal.</x:v>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status/completeness",IF(C66="T0","Raw entry feed; no production route","No production route listed"))</x:f>
        <x:v>Raw entry feed; no production route</x:v>
      </x:c>
      <x:c r="AN66" s="14" t="n">
        <x:f>IF(C66="T0",0,IF(C66="T1",1,IF(C66="T2",2,IF(C66="T3",3,IF(C66="T4",4,IF(C66="Unassigned",98,99))))))</x:f>
        <x:v>0</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str">
        <x:v>T0</x:v>
      </x:c>
      <x:c r="D67" s="9" t="str">
        <x:v>Mineral resources</x:v>
      </x:c>
      <x:c r="E67" s="9" t="str">
        <x:v>Industrial mineral</x:v>
      </x:c>
      <x:c r="F67" s="9" t="str">
        <x:v>New proposal</x:v>
      </x:c>
      <x:c r="G67" s="9" t="str">
        <x:v>Soft mineral feed for proposed dry powders and ceramics</x:v>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t0; not applicable; material</x:v>
      </x:c>
      <x:c r="AF67" s="4" t="str">
        <x:v>From current item description. Proposed uses retain their existing approval status. Lore category review: Resources -&gt; Mineral resources. Classification only; original item status and tier retained.</x:v>
      </x:c>
      <x:c r="AG67" s="4" t="str">
        <x:v>Raw gathered/recovered craft input under the author T0 framework. This does not imply a naturally occurring pure metal.</x:v>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status/completeness",IF(C67="T0","Raw entry feed; no production route","No production route listed"))</x:f>
        <x:v>Raw entry feed; no production route</x:v>
      </x:c>
      <x:c r="AN67" s="14" t="n">
        <x:f>IF(C67="T0",0,IF(C67="T1",1,IF(C67="T2",2,IF(C67="T3",3,IF(C67="T4",4,IF(C67="Unassigned",98,99))))))</x:f>
        <x:v>0</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t="str">
        <x:v>proposal.natural.manganese_ore</x:v>
      </x:c>
      <x:c r="B68" s="9" t="str">
        <x:v>Manganese-bearing ore</x:v>
      </x:c>
      <x:c r="C68" s="4" t="str">
        <x:v>T0</x:v>
      </x:c>
      <x:c r="D68" s="9" t="str">
        <x:v>Mineral resources</x:v>
      </x:c>
      <x:c r="E68" s="9" t="str">
        <x:v>Raw mineral</x:v>
      </x:c>
      <x:c r="F68" s="9" t="str">
        <x:v>New proposal</x:v>
      </x:c>
      <x:c r="G68" s="9" t="str">
        <x:v>Mineral feed for alloy and pigment research</x:v>
      </x:c>
      <x:c r="H68" s="9" t="str">
        <x:v>None</x:v>
      </x:c>
      <x:c r="I68" s="9" t="str">
        <x:v>Legger / local storage proposed</x:v>
      </x:c>
      <x:c r="J68" s="13"/>
      <x:c r="K68" s="15"/>
      <x:c r="L68" s="9" t="str">
        <x:v>Authored mineral deposit proposal</x:v>
      </x:c>
      <x:c r="M68" s="9" t="str">
        <x:v>Advanced metallurgy research</x:v>
      </x:c>
      <x:c r="N68" s="9" t="str">
        <x:v>Not implemented</x:v>
      </x:c>
      <x:c r="O68" s="9" t="str">
        <x:v>Regional commodity listed by NPS; exact ore mineral remains unselected.</x:v>
      </x:c>
      <x:c r="P68" s="17"/>
      <x:c r="Q68" s="17"/>
      <x:c r="R68" s="17"/>
      <x:c r="S68" s="17"/>
      <x:c r="T68" s="17"/>
      <x:c r="U68" s="9" t="str">
        <x:v>Mineral species, steelmaking role and processing tier</x:v>
      </x:c>
      <x:c r="V68" s="11" t="str">
        <x:v>decoration</x:v>
      </x:c>
      <x:c r="W68" s="9" t="str">
        <x:v>User brainstorming, October 14, 2026; game uses proposed. Reference: https://home.nps.gov/deva/faqs.htm</x:v>
      </x:c>
      <x:c r="X68" s="4" t="str">
        <x:v>Raw material</x:v>
      </x:c>
      <x:c r="Y68" s="4" t="str">
        <x:v>Raw</x:v>
      </x:c>
      <x:c r="Z68" s="4" t="str">
        <x:v>Geological</x:v>
      </x:c>
      <x:c r="AA68" s="4" t="str">
        <x:v>Metal refining</x:v>
      </x:c>
      <x:c r="AB68" s="4" t="str">
        <x:v>Mineral</x:v>
      </x:c>
      <x:c r="AC68" s="4" t="str">
        <x:v>Rock</x:v>
      </x:c>
      <x:c r="AD68" s="4" t="str">
        <x:v>Proposal</x:v>
      </x:c>
      <x:c r="AE68" s="4" t="str">
        <x:f>LOWER(A68&amp;"; "&amp;B68&amp;"; "&amp;D68&amp;"; "&amp;E68&amp;"; "&amp;X68&amp;"; "&amp;Y68&amp;"; "&amp;Z68&amp;"; "&amp;AA68&amp;"; "&amp;AB68&amp;"; "&amp;AC68&amp;"; "&amp;AD68&amp;"; "&amp;V68&amp;"; "&amp;C68&amp;"; "&amp;AH68&amp;"; "&amp;AI68)</x:f>
        <x:v>proposal.natural.manganese_ore; manganese-bearing ore; mineral resources; raw mineral; raw material; raw; geological; metal refining; mineral; rock; proposal; decoration; t0; not applicable; material</x:v>
      </x:c>
      <x:c r="AF68" s="4" t="str">
        <x:v>From current item description. Proposed uses retain their existing approval status. Lore category review: Resources -&gt; Mineral resources. Classification only; original item status and tier retained.</x:v>
      </x:c>
      <x:c r="AG68" s="4" t="str">
        <x:v>Raw gathered/recovered craft input under the author T0 framework. This does not imply a naturally occurring pure metal.</x:v>
      </x:c>
      <x:c r="AH68" s="4" t="str">
        <x:v>Not applicable</x:v>
      </x:c>
      <x:c r="AI68" s="4" t="str">
        <x:v>Material</x:v>
      </x:c>
      <x:c r="AJ68" s="4" t="n">
        <x:f>COUNTIFS('Material routes'!$D$6:$D$2205,A68,'Material routes'!$C$6:$C$2205,"Output")</x:f>
        <x:v>0</x:v>
      </x:c>
      <x:c r="AK68" s="4" t="n">
        <x:f>SUM(COUNTIFS('Material routes'!$D$6:$D$2205,A68,'Material routes'!$C$6:$C$2205,"Ingredient candidate"),COUNTIFS('Material routes'!$D$6:$D$2205,A68,'Material routes'!$C$6:$C$2205,"Consumed input"),COUNTIFS('Material routes'!$D$6:$D$2205,A68,'Material routes'!$C$6:$C$2205,"Contained input"),COUNTIFS('Material routes'!$D$6:$D$2205,A68,'Material routes'!$C$6:$C$2205,"Transform input"))</x:f>
        <x:v>1</x:v>
      </x:c>
      <x:c r="AL68" s="4" t="n">
        <x:f>COUNTIFS('Material routes'!$D$6:$D$2205,A68,'Material routes'!$C$6:$C$2205,"Tool candidate")</x:f>
        <x:v>0</x:v>
      </x:c>
      <x:c r="AM68" s="4" t="str">
        <x:f>IF(AJ68&gt;0,"Route listed; review status/completeness",IF(C68="T0","Raw entry feed; no production route","No production route listed"))</x:f>
        <x:v>Raw entry feed; no production route</x:v>
      </x:c>
      <x:c r="AN68" s="14" t="n">
        <x:f>IF(C68="T0",0,IF(C68="T1",1,IF(C68="T2",2,IF(C68="T3",3,IF(C68="T4",4,IF(C68="Unassigned",98,99))))))</x:f>
        <x:v>0</x:v>
      </x:c>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str">
        <x:v>T0</x:v>
      </x:c>
      <x:c r="D69" s="9" t="str">
        <x:v>Mineral resources</x:v>
      </x:c>
      <x:c r="E69" s="9" t="str">
        <x:v>Raw mineral</x:v>
      </x:c>
      <x:c r="F69" s="9" t="str">
        <x:v>New proposal</x:v>
      </x:c>
      <x:c r="G69" s="9" t="str">
        <x:v>Heavy mineral feed for specialized industrial material</x:v>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t0; not applicable; material</x:v>
      </x:c>
      <x:c r="AF69" s="4" t="str">
        <x:v>From current item description. Proposed uses retain their existing approval status. Lore category review: Resources -&gt; Mineral resources. Classification only; original item status and tier retained.</x:v>
      </x:c>
      <x:c r="AG69" s="4" t="str">
        <x:v>Raw gathered/recovered craft input under the author T0 framework. This does not imply a naturally occurring pure metal.</x:v>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status/completeness",IF(C69="T0","Raw entry feed; no production route","No production route listed"))</x:f>
        <x:v>Raw entry feed; no production route</x:v>
      </x:c>
      <x:c r="AN69" s="14" t="n">
        <x:f>IF(C69="T0",0,IF(C69="T1",1,IF(C69="T2",2,IF(C69="T3",3,IF(C69="T4",4,IF(C69="Unassigned",98,99))))))</x:f>
        <x:v>0</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str">
        <x:v>T0</x:v>
      </x:c>
      <x:c r="D70" s="9" t="str">
        <x:v>Mineral resources</x:v>
      </x:c>
      <x:c r="E70" s="9" t="str">
        <x:v>Raw mineral</x:v>
      </x:c>
      <x:c r="F70" s="9" t="str">
        <x:v>New proposal</x:v>
      </x:c>
      <x:c r="G70" s="9" t="str">
        <x:v>Mineral feed for alloy and protective-coating research</x:v>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t0; not applicable; material</x:v>
      </x:c>
      <x:c r="AF70" s="4" t="str">
        <x:v>From current item description. Proposed uses retain their existing approval status. Lore category review: Resources -&gt; Mineral resources. Classification only; original item status and tier retained.</x:v>
      </x:c>
      <x:c r="AG70" s="4" t="str">
        <x:v>Raw gathered/recovered craft input under the author T0 framework. This does not imply a naturally occurring pure metal.</x:v>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status/completeness",IF(C70="T0","Raw entry feed; no production route","No production route listed"))</x:f>
        <x:v>Raw entry feed; no production route</x:v>
      </x:c>
      <x:c r="AN70" s="14" t="n">
        <x:f>IF(C70="T0",0,IF(C70="T1",1,IF(C70="T2",2,IF(C70="T3",3,IF(C70="T4",4,IF(C70="Unassigned",98,99))))))</x:f>
        <x:v>0</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str">
        <x:v>T0</x:v>
      </x:c>
      <x:c r="D71" s="9" t="str">
        <x:v>Mineral resources</x:v>
      </x:c>
      <x:c r="E71" s="9" t="str">
        <x:v>Raw mineral</x:v>
      </x:c>
      <x:c r="F71" s="9" t="str">
        <x:v>New proposal</x:v>
      </x:c>
      <x:c r="G71" s="9" t="str">
        <x:v>Mineral feed for trade and specialist contact research</x:v>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t0; not applicable; material</x:v>
      </x:c>
      <x:c r="AF71" s="4" t="str">
        <x:v>From current item description. Proposed uses retain their existing approval status. Lore category review: Resources -&gt; Mineral resources. Classification only; original item status and tier retained.</x:v>
      </x:c>
      <x:c r="AG71" s="4" t="str">
        <x:v>Raw gathered/recovered craft input under the author T0 framework. This does not imply a naturally occurring pure metal.</x:v>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status/completeness",IF(C71="T0","Raw entry feed; no production route","No production route listed"))</x:f>
        <x:v>Raw entry feed; no production route</x:v>
      </x:c>
      <x:c r="AN71" s="14" t="n">
        <x:f>IF(C71="T0",0,IF(C71="T1",1,IF(C71="T2",2,IF(C71="T3",3,IF(C71="T4",4,IF(C71="Unassigned",98,99))))))</x:f>
        <x:v>0</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str">
        <x:v>T0</x:v>
      </x:c>
      <x:c r="D72" s="9" t="str">
        <x:v>Mineral resources</x:v>
      </x:c>
      <x:c r="E72" s="9" t="str">
        <x:v>Raw mineral</x:v>
      </x:c>
      <x:c r="F72" s="9" t="str">
        <x:v>New proposal</x:v>
      </x:c>
      <x:c r="G72" s="9" t="str">
        <x:v>Scarce mineral feed for trade and specialist components</x:v>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t0; not applicable; material</x:v>
      </x:c>
      <x:c r="AF72" s="4" t="str">
        <x:v>From current item description. Proposed uses retain their existing approval status. Lore category review: Resources -&gt; Mineral resources. Classification only; original item status and tier retained.</x:v>
      </x:c>
      <x:c r="AG72" s="4" t="str">
        <x:v>Raw gathered/recovered craft input under the author T0 framework. This does not imply a naturally occurring pure metal.</x:v>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status/completeness",IF(C72="T0","Raw entry feed; no production route","No production route listed"))</x:f>
        <x:v>Raw entry feed; no production route</x:v>
      </x:c>
      <x:c r="AN72" s="14" t="n">
        <x:f>IF(C72="T0",0,IF(C72="T1",1,IF(C72="T2",2,IF(C72="T3",3,IF(C72="T4",4,IF(C72="Unassigned",98,99))))))</x:f>
        <x:v>0</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str">
        <x:v>T0</x:v>
      </x:c>
      <x:c r="D73" s="9" t="str">
        <x:v>Mineral resources</x:v>
      </x:c>
      <x:c r="E73" s="9" t="str">
        <x:v>Industrial mineral</x:v>
      </x:c>
      <x:c r="F73" s="9" t="str">
        <x:v>New proposal</x:v>
      </x:c>
      <x:c r="G73" s="9" t="str">
        <x:v>Mineral feed for specialist ceramic/metallurgical research</x:v>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t0; not applicable; material</x:v>
      </x:c>
      <x:c r="AF73" s="4" t="str">
        <x:v>From current item description. Proposed uses retain their existing approval status. Lore category review: Resources -&gt; Mineral resources. Classification only; original item status and tier retained.</x:v>
      </x:c>
      <x:c r="AG73" s="4" t="str">
        <x:v>Raw gathered/recovered craft input under the author T0 framework. This does not imply a naturally occurring pure metal.</x:v>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status/completeness",IF(C73="T0","Raw entry feed; no production route","No production route listed"))</x:f>
        <x:v>Raw entry feed; no production route</x:v>
      </x:c>
      <x:c r="AN73" s="14" t="n">
        <x:f>IF(C73="T0",0,IF(C73="T1",1,IF(C73="T2",2,IF(C73="T3",3,IF(C73="T4",4,IF(C73="Unassigned",98,99))))))</x:f>
        <x:v>0</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str">
        <x:v>T0</x:v>
      </x:c>
      <x:c r="D74" s="9" t="str">
        <x:v>Mineral resources</x:v>
      </x:c>
      <x:c r="E74" s="9" t="str">
        <x:v>Raw mineral</x:v>
      </x:c>
      <x:c r="F74" s="9" t="str">
        <x:v>New proposal</x:v>
      </x:c>
      <x:c r="G74" s="9" t="str">
        <x:v>Mineral feed for specialist alloy research</x:v>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t0; not applicable; material</x:v>
      </x:c>
      <x:c r="AF74" s="4" t="str">
        <x:v>From current item description. Proposed uses retain their existing approval status. Lore category review: Resources -&gt; Mineral resources. Classification only; original item status and tier retained.</x:v>
      </x:c>
      <x:c r="AG74" s="4" t="str">
        <x:v>Raw gathered/recovered craft input under the author T0 framework. This does not imply a naturally occurring pure metal.</x:v>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status/completeness",IF(C74="T0","Raw entry feed; no production route","No production route listed"))</x:f>
        <x:v>Raw entry feed; no production route</x:v>
      </x:c>
      <x:c r="AN74" s="14" t="n">
        <x:f>IF(C74="T0",0,IF(C74="T1",1,IF(C74="T2",2,IF(C74="T3",3,IF(C74="T4",4,IF(C74="Unassigned",98,99))))))</x:f>
        <x:v>0</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str">
        <x:v>Abundant husk fiber feed for paper and difficult pressed textiles.</x:v>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str">
        <x:v>Raw gathered/recovered craft input under the author T0 framework. This does not imply a naturally occurring pure metal.</x:v>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status/completeness",IF(C75="T0","Raw entry feed; no production route","No production route listed"))</x:f>
        <x:v>Route listed; review status/completeness</x:v>
      </x:c>
      <x:c r="AN75" s="14" t="n">
        <x:f>IF(C75="T0",0,IF(C75="T1",1,IF(C75="T2",2,IF(C75="T3",3,IF(C75="T4",4,IF(C75="Unassigned",98,99))))))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str">
        <x:v>Abundant fibers scraped from shell husks.</x:v>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str">
        <x:v>Raw gathered/recovered craft input under the author T0 framework. This does not imply a naturally occurring pure metal.</x:v>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status/completeness",IF(C76="T0","Raw entry feed; no production route","No production route listed"))</x:f>
        <x:v>Route listed; review status/completeness</x:v>
      </x:c>
      <x:c r="AN76" s="14" t="n">
        <x:f>IF(C76="T0",0,IF(C76="T1",1,IF(C76="T2",2,IF(C76="T3",3,IF(C76="T4",4,IF(C76="Unassigned",98,99))))))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t="str">
        <x:v>proposal.bio.husk_paper</x:v>
      </x:c>
      <x:c r="B77" s="9" t="str">
        <x:v>Husk-fiber paper</x:v>
      </x:c>
      <x:c r="C77" s="4" t="str">
        <x:v>T2</x:v>
      </x:c>
      <x:c r="D77" s="9" t="str">
        <x:v>Crafting components</x:v>
      </x:c>
      <x:c r="E77" s="9" t="str">
        <x:v>Paper</x:v>
      </x:c>
      <x:c r="F77" s="9" t="str">
        <x:v>User direction; not implemented</x:v>
      </x:c>
      <x:c r="G77" s="9" t="str">
        <x:v>The main paper material comes from scraped shell-husk fibers.</x:v>
      </x:c>
      <x:c r="H77" s="9" t="str">
        <x:v>None</x:v>
      </x:c>
      <x:c r="I77" s="9" t="str">
        <x:v>Legger / local storage proposed</x:v>
      </x:c>
      <x:c r="J77" s="13"/>
      <x:c r="K77" s="15"/>
      <x:c r="L77" s="9" t="str">
        <x:v>Process scraped husk fibers</x:v>
      </x:c>
      <x:c r="M77" s="9" t="str">
        <x:v>Paper sheets; end uses remain open</x:v>
      </x:c>
      <x:c r="N77" s="9" t="str">
        <x:v>Not implemented</x:v>
      </x:c>
      <x:c r="O77" s="9" t="str">
        <x:v>Main source established; paper recipe, difficulty and yield not yet specified.</x:v>
      </x:c>
      <x:c r="P77" s="17"/>
      <x:c r="Q77" s="17"/>
      <x:c r="R77" s="17"/>
      <x:c r="S77" s="17"/>
      <x:c r="T77" s="17"/>
      <x:c r="U77" s="9" t="str">
        <x:v>Sheet sizes, paper properties and production method</x:v>
      </x:c>
      <x:c r="V77" s="11" t="str">
        <x:v>paper stationery</x:v>
      </x:c>
      <x:c r="W77" s="9" t="str">
        <x:v>Docs/WORLD_BASIS.md#material-culture; author direction October 14, 2026. Process details and specific product forms remain unimplemented.</x:v>
      </x:c>
      <x:c r="X77" s="4" t="str">
        <x:v>Processed material</x:v>
      </x:c>
      <x:c r="Y77" s="4" t="str">
        <x:v>Processed intermediate</x:v>
      </x:c>
      <x:c r="Z77" s="4" t="str">
        <x:v>Fauna</x:v>
      </x:c>
      <x:c r="AA77" s="4" t="str">
        <x:v>Writing and records</x:v>
      </x:c>
      <x:c r="AB77" s="4" t="str">
        <x:v>Husk fiber</x:v>
      </x:c>
      <x:c r="AC77" s="4" t="str">
        <x:v>Sheet</x:v>
      </x:c>
      <x:c r="AD77" s="4" t="str">
        <x:v>Author direction</x:v>
      </x:c>
      <x:c r="AE77" s="4" t="str">
        <x:f>LOWER(A77&amp;"; "&amp;B77&amp;"; "&amp;D77&amp;"; "&amp;E77&amp;"; "&amp;X77&amp;"; "&amp;Y77&amp;"; "&amp;Z77&amp;"; "&amp;AA77&amp;"; "&amp;AB77&amp;"; "&amp;AC77&amp;"; "&amp;AD77&amp;"; "&amp;V77&amp;"; "&amp;C77&amp;"; "&amp;AH77&amp;"; "&amp;AI77)</x:f>
        <x:v>proposal.bio.husk_paper; husk-fiber paper; crafting components; paper; processed material; processed intermediate; fauna; writing and records; husk fiber; sheet; author direction; paper stationery; t2; not applicable; material</x:v>
      </x:c>
      <x:c r="AF77" s="4" t="str">
        <x:v>From current item description. Proposed uses retain their existing approval status.</x:v>
      </x:c>
      <x:c r="AG77" s="4" t="str">
        <x:v>Proposed game manufacturing tier from the candidate routes. Integrated operations may contain many work steps.</x:v>
      </x:c>
      <x:c r="AH77" s="4" t="str">
        <x:v>Not applicable</x:v>
      </x:c>
      <x:c r="AI77" s="4" t="str">
        <x:v>Material</x:v>
      </x:c>
      <x:c r="AJ77" s="4" t="n">
        <x:f>COUNTIFS('Material routes'!$D$6:$D$2205,A77,'Material routes'!$C$6:$C$2205,"Output")</x:f>
        <x:v>3</x:v>
      </x:c>
      <x:c r="AK77" s="4" t="n">
        <x:f>SUM(COUNTIFS('Material routes'!$D$6:$D$2205,A77,'Material routes'!$C$6:$C$2205,"Ingredient candidate"),COUNTIFS('Material routes'!$D$6:$D$2205,A77,'Material routes'!$C$6:$C$2205,"Consumed input"),COUNTIFS('Material routes'!$D$6:$D$2205,A77,'Material routes'!$C$6:$C$2205,"Contained input"),COUNTIFS('Material routes'!$D$6:$D$2205,A77,'Material routes'!$C$6:$C$2205,"Transform input"))</x:f>
        <x:v>11</x:v>
      </x:c>
      <x:c r="AL77" s="4" t="n">
        <x:f>COUNTIFS('Material routes'!$D$6:$D$2205,A77,'Material routes'!$C$6:$C$2205,"Tool candidate")</x:f>
        <x:v>0</x:v>
      </x:c>
      <x:c r="AM77" s="4" t="str">
        <x:f>IF(AJ77&gt;0,"Route listed; review status/completeness",IF(C77="T0","Raw entry feed; no production route","No production route listed"))</x:f>
        <x:v>Route listed; review status/completeness</x:v>
      </x:c>
      <x:c r="AN77" s="14" t="n">
        <x:f>IF(C77="T0",0,IF(C77="T1",1,IF(C77="T2",2,IF(C77="T3",3,IF(C77="T4",4,IF(C77="Unassigned",98,99))))))</x:f>
        <x:v>2</x:v>
      </x:c>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str">
        <x:v>Pressed husk-fiber textile material</x:v>
      </x:c>
      <x:c r="C78" s="4" t="str">
        <x:v>T1</x:v>
      </x:c>
      <x:c r="D78" s="9" t="str">
        <x:v>Crafting components</x:v>
      </x:c>
      <x:c r="E78" s="9" t="str">
        <x:v>Pressed textile material</x:v>
      </x:c>
      <x:c r="F78" s="9" t="str">
        <x:v>User direction; not implemented</x:v>
      </x:c>
      <x:c r="G78" s="9" t="str">
        <x:v>Difficult processed/pressed husk-fiber material.</x:v>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x:c r="Q78" s="17"/>
      <x:c r="R78" s="17"/>
      <x:c r="S78" s="17"/>
      <x:c r="T78" s="17"/>
      <x:c r="U78" s="9" t="str">
        <x:v>Binder, equipment, work and finished properties; fashion-crafting input: high sale-value intent; large material/time demand; exact prices and quantities TBD</x:v>
      </x:c>
      <x:c r="V78" s="11"/>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str">
        <x:v>Sheet</x:v>
      </x:c>
      <x:c r="AD78" s="4" t="str">
        <x:v>Author direction</x:v>
      </x:c>
      <x:c r="AE78" s="4" t="str">
        <x:f>LOWER(A78&amp;"; "&amp;B78&amp;"; "&amp;D78&amp;"; "&amp;E78&amp;"; "&amp;X78&amp;"; "&amp;Y78&amp;"; "&amp;Z78&amp;"; "&amp;AA78&amp;"; "&amp;AB78&amp;"; "&amp;AC78&amp;"; "&amp;AD78&amp;"; "&amp;V78&amp;"; "&amp;C78&amp;"; "&amp;AH78&amp;"; "&amp;AI78)</x:f>
        <x:v>proposal.bio.pressed_husk; pressed husk-fiber textile material; crafting components; pressed textile material; processed material; processed intermediate; fauna; clothing fabrication; husk fiber; sheet; author direction; ; t1; not applicable; material</x:v>
      </x:c>
      <x:c r="AF78" s="4" t="str">
        <x:v>From current item description. Proposed uses retain their existing approval status.</x:v>
      </x:c>
      <x:c r="AG78" s="4" t="str">
        <x:v>Proposed game manufacturing tier from the candidate routes. Integrated operations may contain many work steps.</x:v>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status/completeness",IF(C78="T0","Raw entry feed; no production route","No production route listed"))</x:f>
        <x:v>Route listed; review status/completeness</x:v>
      </x:c>
      <x:c r="AN78" s="14" t="n">
        <x:f>IF(C78="T0",0,IF(C78="T1",1,IF(C78="T2",2,IF(C78="T3",3,IF(C78="T4",4,IF(C78="Unassigned",98,99))))))</x:f>
        <x:v>1</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str">
        <x:v>T0</x:v>
      </x:c>
      <x:c r="D79" s="9" t="str">
        <x:v>Biological resources</x:v>
      </x:c>
      <x:c r="E79" s="9" t="str">
        <x:v>Animal hide</x:v>
      </x:c>
      <x:c r="F79" s="9" t="str">
        <x:v>User direction; not implemented</x:v>
      </x:c>
      <x:c r="G79" s="9" t="str">
        <x:v>Hide feedstock for extremely low-yield material processing.</x:v>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t0; not applicable; material</x:v>
      </x:c>
      <x:c r="AF79" s="4" t="str">
        <x:v>From current item description. Proposed uses retain their existing approval status. Lore category review: Resources -&gt; Biological resources. Classification only; original item status and tier retained.</x:v>
      </x:c>
      <x:c r="AG79" s="4" t="str">
        <x:v>Raw gathered/recovered craft input under the author T0 framework. This does not imply a naturally occurring pure metal.</x:v>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status/completeness",IF(C79="T0","Raw entry feed; no production route","No production route listed"))</x:f>
        <x:v>Raw entry feed; no production route</x:v>
      </x:c>
      <x:c r="AN79" s="14" t="n">
        <x:f>IF(C79="T0",0,IF(C79="T1",1,IF(C79="T2",2,IF(C79="T3",3,IF(C79="T4",4,IF(C79="Unassigned",98,99))))))</x:f>
        <x:v>0</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str">
        <x:v>Processed hide material</x:v>
      </x:c>
      <x:c r="C80" s="4" t="str">
        <x:v>T1</x:v>
      </x:c>
      <x:c r="D80" s="9" t="str">
        <x:v>Crafting components</x:v>
      </x:c>
      <x:c r="E80" s="9" t="str">
        <x:v>Processed biological</x:v>
      </x:c>
      <x:c r="F80" s="9" t="str">
        <x:v>User direction; not implemented</x:v>
      </x:c>
      <x:c r="G80" s="9" t="str">
        <x:v>Scarce usable material obtained from hide processing.</x:v>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x:c r="Q80" s="17"/>
      <x:c r="R80" s="17"/>
      <x:c r="S80" s="17"/>
      <x:c r="T80" s="17"/>
      <x:c r="U80" s="9" t="str">
        <x:v>Processing method, intended products and balance; fashion-crafting input: high sale-value intent; large material/time demand; exact prices and quantities TBD</x:v>
      </x:c>
      <x:c r="V80" s="11"/>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str">
        <x:v>Sheet</x:v>
      </x:c>
      <x:c r="AD80" s="4" t="str">
        <x:v>Author direction</x:v>
      </x:c>
      <x:c r="AE80" s="4" t="str">
        <x:f>LOWER(A80&amp;"; "&amp;B80&amp;"; "&amp;D80&amp;"; "&amp;E80&amp;"; "&amp;X80&amp;"; "&amp;Y80&amp;"; "&amp;Z80&amp;"; "&amp;AA80&amp;"; "&amp;AB80&amp;"; "&amp;AC80&amp;"; "&amp;AD80&amp;"; "&amp;V80&amp;"; "&amp;C80&amp;"; "&amp;AH80&amp;"; "&amp;AI80)</x:f>
        <x:v>proposal.bio.hide_material; processed hide material; crafting components; processed biological; processed material; processed intermediate; fauna; clothing fabrication; hide; sheet; author direction; ; t1; not applicable; material</x:v>
      </x:c>
      <x:c r="AF80" s="4" t="str">
        <x:v>From current item description. Proposed uses retain their existing approval status.</x:v>
      </x:c>
      <x:c r="AG80" s="4" t="str">
        <x:v>Proposed game manufacturing tier from the candidate routes. Integrated operations may contain many work steps.</x:v>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status/completeness",IF(C80="T0","Raw entry feed; no production route","No production route listed"))</x:f>
        <x:v>Route listed; review status/completeness</x:v>
      </x:c>
      <x:c r="AN80" s="14" t="n">
        <x:f>IF(C80="T0",0,IF(C80="T1",1,IF(C80="T2",2,IF(C80="T3",3,IF(C80="T4",4,IF(C80="Unassigned",98,99))))))</x:f>
        <x:v>1</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str">
        <x:v>Some fauna can be eaten, but provides poor nutrition.</x:v>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str">
        <x:v>October 15 proposed tier review: Selected edible fraction as gathered/extracted source material; species and safe fraction remain TBD. Candidate route only: quantities, yield, tools, fit, process conditions and service compatibility remain open. This classification does not identify an edible species, detoxify industrial chemicals or replace Phagia nutrition.</x:v>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status/completeness",IF(C81="T0","Raw entry feed; no production route","No production route listed"))</x:f>
        <x:v>Raw entry feed; no production route</x:v>
      </x:c>
      <x:c r="AN81" s="14" t="n">
        <x:f>IF(C81="T0",0,IF(C81="T1",1,IF(C81="T2",2,IF(C81="T3",3,IF(C81="T4",4,IF(C81="Unassigned",98,99))))))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str">
        <x:v>Internal faunal chemicals can be used as materials despite toxicity to humans.</x:v>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str">
        <x:v>Provisional raw secretion-feed interpretation for this candidate route; actual chemistry and extraction remain unresolved.</x:v>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status/completeness",IF(C82="T0","Raw entry feed; no production route","No production route listed"))</x:f>
        <x:v>Raw entry feed; no production route</x:v>
      </x:c>
      <x:c r="AN82" s="14" t="n">
        <x:f>IF(C82="T0",0,IF(C82="T1",1,IF(C82="T2",2,IF(C82="T3",3,IF(C82="T4",4,IF(C82="Unassigned",98,99))))))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str">
        <x:v>Biological liquids may be extracted for use as materials.</x:v>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str">
        <x:v>Raw gathered/recovered craft input under the author T0 framework. This does not imply a naturally occurring pure metal.</x:v>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status/completeness",IF(C83="T0","Raw entry feed; no production route","No production route listed"))</x:f>
        <x:v>Raw entry feed; no production route</x:v>
      </x:c>
      <x:c r="AN83" s="14" t="n">
        <x:f>IF(C83="T0",0,IF(C83="T1",1,IF(C83="T2",2,IF(C83="T3",3,IF(C83="T4",4,IF(C83="Unassigned",98,99))))))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str">
        <x:v>T0</x:v>
      </x:c>
      <x:c r="D84" s="9" t="str">
        <x:v>Biological resources</x:v>
      </x:c>
      <x:c r="E84" s="9" t="str">
        <x:v>Faunal chemical concept</x:v>
      </x:c>
      <x:c r="F84" s="9" t="str">
        <x:v>New proposal</x:v>
      </x:c>
      <x:c r="G84" s="9" t="str">
        <x:v>Mineral separation and metal surface preparation</x:v>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t0; not applicable; material</x:v>
      </x:c>
      <x:c r="AF84" s="4" t="str">
        <x:v>From current item description. Proposed uses retain their existing approval status. Lore category review: Resources -&gt; Biological resources. Classification only; original item status and tier retained.</x:v>
      </x:c>
      <x:c r="AG84" s="4" t="str">
        <x:v>Raw gathered/recovered craft input under the author T0 framework. This does not imply a naturally occurring pure metal.</x:v>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status/completeness",IF(C84="T0","Raw entry feed; no production route","No production route listed"))</x:f>
        <x:v>Raw entry feed; no production route</x:v>
      </x:c>
      <x:c r="AN84" s="14" t="n">
        <x:f>IF(C84="T0",0,IF(C84="T1",1,IF(C84="T2",2,IF(C84="T3",3,IF(C84="T4",4,IF(C84="Unassigned",98,99))))))</x:f>
        <x:v>0</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str">
        <x:v>T0</x:v>
      </x:c>
      <x:c r="D85" s="9" t="str">
        <x:v>Biological resources</x:v>
      </x:c>
      <x:c r="E85" s="9" t="str">
        <x:v>Faunal chemical concept</x:v>
      </x:c>
      <x:c r="F85" s="9" t="str">
        <x:v>New proposal</x:v>
      </x:c>
      <x:c r="G85" s="9" t="str">
        <x:v>Help release chitin/icore fibers for paper and difficult pressed materials</x:v>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t0; not applicable; material</x:v>
      </x:c>
      <x:c r="AF85" s="4" t="str">
        <x:v>From current item description. Proposed uses retain their existing approval status. Lore category review: Resources -&gt; Biological resources. Classification only; original item status and tier retained.</x:v>
      </x:c>
      <x:c r="AG85" s="4" t="str">
        <x:v>Raw gathered/recovered craft input under the author T0 framework. This does not imply a naturally occurring pure metal.</x:v>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status/completeness",IF(C85="T0","Raw entry feed; no production route","No production route listed"))</x:f>
        <x:v>Raw entry feed; no production route</x:v>
      </x:c>
      <x:c r="AN85" s="14" t="n">
        <x:f>IF(C85="T0",0,IF(C85="T1",1,IF(C85="T2",2,IF(C85="T3",3,IF(C85="T4",4,IF(C85="Unassigned",98,99))))))</x:f>
        <x:v>0</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str">
        <x:v>T0</x:v>
      </x:c>
      <x:c r="D86" s="9" t="str">
        <x:v>Biological resources</x:v>
      </x:c>
      <x:c r="E86" s="9" t="str">
        <x:v>Faunal chemical concept</x:v>
      </x:c>
      <x:c r="F86" s="9" t="str">
        <x:v>New proposal</x:v>
      </x:c>
      <x:c r="G86" s="9" t="str">
        <x:v>Bind mineral aggregate, shell laminates and pressed fiber materials</x:v>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t0; not applicable; material</x:v>
      </x:c>
      <x:c r="AF86" s="4" t="str">
        <x:v>From current item description. Proposed uses retain their existing approval status. Lore category review: Resources -&gt; Biological resources. Classification only; original item status and tier retained.</x:v>
      </x:c>
      <x:c r="AG86" s="4" t="str">
        <x:v>Raw gathered/recovered craft input under the author T0 framework. This does not imply a naturally occurring pure metal.</x:v>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status/completeness",IF(C86="T0","Raw entry feed; no production route","No production route listed"))</x:f>
        <x:v>Raw entry feed; no production route</x:v>
      </x:c>
      <x:c r="AN86" s="14" t="n">
        <x:f>IF(C86="T0",0,IF(C86="T1",1,IF(C86="T2",2,IF(C86="T3",3,IF(C86="T4",4,IF(C86="Unassigned",98,99))))))</x:f>
        <x:v>0</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str">
        <x:v>T0</x:v>
      </x:c>
      <x:c r="D87" s="9" t="str">
        <x:v>Biological resources</x:v>
      </x:c>
      <x:c r="E87" s="9" t="str">
        <x:v>Faunal chemical concept</x:v>
      </x:c>
      <x:c r="F87" s="9" t="str">
        <x:v>New proposal</x:v>
      </x:c>
      <x:c r="G87" s="9" t="str">
        <x:v>Quick hard-setting equipment patches and temporary container seals</x:v>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t0; not applicable; material</x:v>
      </x:c>
      <x:c r="AF87" s="4" t="str">
        <x:v>From current item description. Proposed uses retain their existing approval status. Lore category review: Resources -&gt; Biological resources. Classification only; original item status and tier retained.</x:v>
      </x:c>
      <x:c r="AG87" s="4" t="str">
        <x:v>Raw gathered/recovered craft input under the author T0 framework. This does not imply a naturally occurring pure metal.</x:v>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status/completeness",IF(C87="T0","Raw entry feed; no production route","No production route listed"))</x:f>
        <x:v>Raw entry feed; no production route</x:v>
      </x:c>
      <x:c r="AN87" s="14" t="n">
        <x:f>IF(C87="T0",0,IF(C87="T1",1,IF(C87="T2",2,IF(C87="T3",3,IF(C87="T4",4,IF(C87="Unassigned",98,99))))))</x:f>
        <x:v>0</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str">
        <x:v>Potential feed for pigments, recovered mineral fractions and binder research</x:v>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str">
        <x:v>Raw gathered/recovered craft input under the author T0 framework. This does not imply a naturally occurring pure metal.</x:v>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status/completeness",IF(C88="T0","Raw entry feed; no production route","No production route listed"))</x:f>
        <x:v>Raw entry feed; no production route</x:v>
      </x:c>
      <x:c r="AN88" s="14" t="n">
        <x:f>IF(C88="T0",0,IF(C88="T1",1,IF(C88="T2",2,IF(C88="T3",3,IF(C88="T4",4,IF(C88="Unassigned",98,99))))))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str">
        <x:v>T0</x:v>
      </x:c>
      <x:c r="D89" s="9" t="str">
        <x:v>Biological resources</x:v>
      </x:c>
      <x:c r="E89" s="9" t="str">
        <x:v>Faunal chemical concept</x:v>
      </x:c>
      <x:c r="F89" s="9" t="str">
        <x:v>New proposal</x:v>
      </x:c>
      <x:c r="G89" s="9" t="str">
        <x:v>Dust-resistant equipment lubrication and flexible-seal conditioning</x:v>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t0; not applicable; material</x:v>
      </x:c>
      <x:c r="AF89" s="4" t="str">
        <x:v>From current item description. Proposed uses retain their existing approval status. Lore category review: Resources -&gt; Biological resources. Classification only; original item status and tier retained.</x:v>
      </x:c>
      <x:c r="AG89" s="4" t="str">
        <x:v>Raw gathered/recovered craft input under the author T0 framework. This does not imply a naturally occurring pure metal.</x:v>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status/completeness",IF(C89="T0","Raw entry feed; no production route","No production route listed"))</x:f>
        <x:v>Raw entry feed; no production route</x:v>
      </x:c>
      <x:c r="AN89" s="14" t="n">
        <x:f>IF(C89="T0",0,IF(C89="T1",1,IF(C89="T2",2,IF(C89="T3",3,IF(C89="T4",4,IF(C89="Unassigned",98,99))))))</x:f>
        <x:v>0</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str">
        <x:v>T0</x:v>
      </x:c>
      <x:c r="D90" s="9" t="str">
        <x:v>Biological resources</x:v>
      </x:c>
      <x:c r="E90" s="9" t="str">
        <x:v>Faunal chemical concept</x:v>
      </x:c>
      <x:c r="F90" s="9" t="str">
        <x:v>New proposal</x:v>
      </x:c>
      <x:c r="G90" s="9" t="str">
        <x:v>Candidate electrical separators and equipment coating</x:v>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t0; not applicable; material</x:v>
      </x:c>
      <x:c r="AF90" s="4" t="str">
        <x:v>From current item description. Proposed uses retain their existing approval status. Lore category review: Resources -&gt; Biological resources. Classification only; original item status and tier retained.</x:v>
      </x:c>
      <x:c r="AG90" s="4" t="str">
        <x:v>Raw gathered/recovered craft input under the author T0 framework. This does not imply a naturally occurring pure metal.</x:v>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status/completeness",IF(C90="T0","Raw entry feed; no production route","No production route listed"))</x:f>
        <x:v>Raw entry feed; no production route</x:v>
      </x:c>
      <x:c r="AN90" s="14" t="n">
        <x:f>IF(C90="T0",0,IF(C90="T1",1,IF(C90="T2",2,IF(C90="T3",3,IF(C90="T4",4,IF(C90="Unassigned",98,99))))))</x:f>
        <x:v>0</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str">
        <x:v>T0</x:v>
      </x:c>
      <x:c r="D91" s="9" t="str">
        <x:v>Biological resources</x:v>
      </x:c>
      <x:c r="E91" s="9" t="str">
        <x:v>Faunal chemical concept</x:v>
      </x:c>
      <x:c r="F91" s="9" t="str">
        <x:v>New proposal</x:v>
      </x:c>
      <x:c r="G91" s="9" t="str">
        <x:v>Candidate contained equipment contacts and sensing components</x:v>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t0; not applicable; material</x:v>
      </x:c>
      <x:c r="AF91" s="4" t="str">
        <x:v>From current item description. Proposed uses retain their existing approval status. Lore category review: Resources -&gt; Biological resources. Classification only; original item status and tier retained.</x:v>
      </x:c>
      <x:c r="AG91" s="4" t="str">
        <x:v>Raw gathered/recovered craft input under the author T0 framework. This does not imply a naturally occurring pure metal.</x:v>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status/completeness",IF(C91="T0","Raw entry feed; no production route","No production route listed"))</x:f>
        <x:v>Raw entry feed; no production route</x:v>
      </x:c>
      <x:c r="AN91" s="14" t="n">
        <x:f>IF(C91="T0",0,IF(C91="T1",1,IF(C91="T2",2,IF(C91="T3",3,IF(C91="T4",4,IF(C91="Unassigned",98,99))))))</x:f>
        <x:v>0</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str">
        <x:v>Controlled plate-layer release and husk surface preparation</x:v>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str">
        <x:v>Raw gathered/recovered craft input under the author T0 framework. This does not imply a naturally occurring pure metal.</x:v>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status/completeness",IF(C92="T0","Raw entry feed; no production route","No production route listed"))</x:f>
        <x:v>Raw entry feed; no production route</x:v>
      </x:c>
      <x:c r="AN92" s="14" t="n">
        <x:f>IF(C92="T0",0,IF(C92="T1",1,IF(C92="T2",2,IF(C92="T3",3,IF(C92="T4",4,IF(C92="Unassigned",98,99))))))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str">
        <x:v>Candidate exclusion coatings around equipment or stored materials</x:v>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str">
        <x:v>Raw gathered/recovered craft input under the author T0 framework. This does not imply a naturally occurring pure metal.</x:v>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status/completeness",IF(C93="T0","Raw entry feed; no production route","No production route listed"))</x:f>
        <x:v>Raw entry feed; no production route</x:v>
      </x:c>
      <x:c r="AN93" s="14" t="n">
        <x:f>IF(C93="T0",0,IF(C93="T1",1,IF(C93="T2",2,IF(C93="T3",3,IF(C93="T4",4,IF(C93="Unassigned",98,99))))))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str">
        <x:v>T0</x:v>
      </x:c>
      <x:c r="D94" s="9" t="str">
        <x:v>Biological resources</x:v>
      </x:c>
      <x:c r="E94" s="9" t="str">
        <x:v>Faunal chemical concept</x:v>
      </x:c>
      <x:c r="F94" s="9" t="str">
        <x:v>New proposal</x:v>
      </x:c>
      <x:c r="G94" s="9" t="str">
        <x:v>Candidate specialist trade/sample material for later design</x:v>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t0; not applicable; material</x:v>
      </x:c>
      <x:c r="AF94" s="4" t="str">
        <x:v>From current item description. Proposed uses retain their existing approval status. Lore category review: Resources -&gt; Biological resources. Classification only; original item status and tier retained.</x:v>
      </x:c>
      <x:c r="AG94" s="4" t="str">
        <x:v>Raw gathered/recovered craft input under the author T0 framework. This does not imply a naturally occurring pure metal.</x:v>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status/completeness",IF(C94="T0","Raw entry feed; no production route","No production route listed"))</x:f>
        <x:v>Raw entry feed; no production route</x:v>
      </x:c>
      <x:c r="AN94" s="14" t="n">
        <x:f>IF(C94="T0",0,IF(C94="T1",1,IF(C94="T2",2,IF(C94="T3",3,IF(C94="T4",4,IF(C94="Unassigned",98,99))))))</x:f>
        <x:v>0</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str">
        <x:v>Possible lure, trail concealment or animal-avoidance research</x:v>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str">
        <x:v>Raw gathered/recovered craft input under the author T0 framework. This does not imply a naturally occurring pure metal.</x:v>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status/completeness",IF(C95="T0","Raw entry feed; no production route","No production route listed"))</x:f>
        <x:v>Raw entry feed; no production route</x:v>
      </x:c>
      <x:c r="AN95" s="14" t="n">
        <x:f>IF(C95="T0",0,IF(C95="T1",1,IF(C95="T2",2,IF(C95="T3",3,IF(C95="T4",4,IF(C95="Unassigned",98,99))))))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str">
        <x:v>Not applicable</x:v>
      </x:c>
      <x:c r="D97" s="9" t="str">
        <x:v>Containers</x:v>
      </x:c>
      <x:c r="E97" s="9" t="str">
        <x:v>Primary vessel</x:v>
      </x:c>
      <x:c r="F97" s="9" t="str">
        <x:v>New proposal</x:v>
      </x:c>
      <x:c r="G97" s="9" t="str">
        <x:v>Everyday transport of one known material</x:v>
      </x:c>
      <x:c r="H97" s="9" t="str">
        <x:v>None</x:v>
      </x:c>
      <x:c r="I97" s="9" t="str">
        <x:v>Filled raw-resource vessel: Legger/local owner; other carrier eligibility TBD</x:v>
      </x:c>
      <x:c r="J97" s="13"/>
      <x:c r="K97" s="15"/>
      <x:c r="L97" s="9" t="str">
        <x:v>Glassworker/fabricator or salvage candidate; no recipe authored</x:v>
      </x:c>
      <x:c r="M97" s="9" t="str">
        <x:v>Materials: Opaque mineral glass; shell/metal cap</x:v>
      </x:c>
      <x:c r="N97" s="9" t="str">
        <x:v>Not implemented</x:v>
      </x:c>
      <x:c r="O97" s="9" t="str">
        <x:v>Cannot inspect contents through the wall; external identity label matters</x:v>
      </x:c>
      <x:c r="P97" s="17"/>
      <x:c r="Q97" s="17"/>
      <x:c r="R97" s="17"/>
      <x:c r="S97" s="17"/>
      <x:c r="T97" s="17"/>
      <x:c r="U97" s="9" t="str">
        <x:v>Qualitative size: Hand-sized. Closure: Compression cap and compatible seat proposed. Contents: One identified ichor or reagent batch</x:v>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str">
        <x:v>Container</x:v>
      </x:c>
      <x:c r="Y97" s="4" t="str">
        <x:v>Finished item</x:v>
      </x:c>
      <x:c r="Z97" s="4" t="str">
        <x:v>Manufactured / unresolved</x:v>
      </x:c>
      <x:c r="AA97" s="4" t="str">
        <x:v>Liquid and bulk containment</x:v>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containers; primary vessel; container; finished item; manufactured / unresolved; liquid and bulk containment; glass; solid part; proposal; ; not applicable; t2; finished item</x:v>
      </x:c>
      <x:c r="AF97" s="4" t="str">
        <x:v>From current item description. Proposed uses retain their existing approval status.</x:v>
      </x:c>
      <x:c r="AG97" s="4" t="str">
        <x:v>Finished endpoint; material tier is not applicable. Input tiers belong to the chosen recipe.</x:v>
      </x:c>
      <x:c r="AH97" s="4" t="str">
        <x:v>T2</x:v>
      </x:c>
      <x:c r="AI97" s="4" t="str">
        <x:v>Finished item</x:v>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str">
        <x:f>IF(AJ97&gt;0,"Route listed; review status/completeness",IF(C97="T0","Raw entry feed; no production route","No production route listed"))</x:f>
        <x:v>Route listed; review status/completeness</x:v>
      </x:c>
      <x:c r="AN97" s="14" t="n">
        <x:f>IF(C97="T0",0,IF(C97="T1",1,IF(C97="T2",2,IF(C97="T3",3,IF(C97="T4",4,IF(C97="Unassigned",98,99))))))</x:f>
        <x:v>99</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str">
        <x:v>Not applicable</x:v>
      </x:c>
      <x:c r="D98" s="9" t="str">
        <x:v>Containers</x:v>
      </x:c>
      <x:c r="E98" s="9" t="str">
        <x:v>Primary vessel</x:v>
      </x:c>
      <x:c r="F98" s="9" t="str">
        <x:v>New proposal</x:v>
      </x:c>
      <x:c r="G98" s="9" t="str">
        <x:v>Carry thick gels, clot samples and mineral-rich slurry</x:v>
      </x:c>
      <x:c r="H98" s="9" t="str">
        <x:v>None</x:v>
      </x:c>
      <x:c r="I98" s="9" t="str">
        <x:v>Filled raw-resource vessel: Legger/local owner; other carrier eligibility TBD</x:v>
      </x:c>
      <x:c r="J98" s="13"/>
      <x:c r="K98" s="15"/>
      <x:c r="L98" s="9" t="str">
        <x:v>Glassworker/fabricator or salvage candidate; no recipe authored</x:v>
      </x:c>
      <x:c r="M98" s="9" t="str">
        <x:v>Materials: Glass body; rigid broad lid</x:v>
      </x:c>
      <x:c r="N98" s="9" t="str">
        <x:v>Not implemented</x:v>
      </x:c>
      <x:c r="O98" s="9" t="str">
        <x:v>Wide opening aids access but makes transfers less controlled; no scoop rules set</x:v>
      </x:c>
      <x:c r="P98" s="17"/>
      <x:c r="Q98" s="17"/>
      <x:c r="R98" s="17"/>
      <x:c r="S98" s="17"/>
      <x:c r="T98" s="17"/>
      <x:c r="U98" s="9" t="str">
        <x:v>Qualitative size: Small to medium. Closure: Broad fitted lid with compatible sealing seat. Contents: Viscous material or solid/liquid sample</x:v>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str">
        <x:v>Container</x:v>
      </x:c>
      <x:c r="Y98" s="4" t="str">
        <x:v>Finished item</x:v>
      </x:c>
      <x:c r="Z98" s="4" t="str">
        <x:v>Manufactured / unresolved</x:v>
      </x:c>
      <x:c r="AA98" s="4" t="str">
        <x:v>Liquid and bulk containment</x:v>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containers; primary vessel; container; finished item; manufactured / unresolved; liquid and bulk containment; glass; solid part; proposal; ; not applicable; t3; finished item</x:v>
      </x:c>
      <x:c r="AF98" s="4" t="str">
        <x:v>From current item description. Proposed uses retain their existing approval status.</x:v>
      </x:c>
      <x:c r="AG98" s="4" t="str">
        <x:v>Finished endpoint; material tier is not applicable. Input tiers belong to the chosen recipe.</x:v>
      </x:c>
      <x:c r="AH98" s="4" t="str">
        <x:v>T3</x:v>
      </x:c>
      <x:c r="AI98" s="4" t="str">
        <x:v>Finished item</x:v>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str">
        <x:f>IF(AJ98&gt;0,"Route listed; review status/completeness",IF(C98="T0","Raw entry feed; no production route","No production route listed"))</x:f>
        <x:v>Route listed; review status/completeness</x:v>
      </x:c>
      <x:c r="AN98" s="14" t="n">
        <x:f>IF(C98="T0",0,IF(C98="T1",1,IF(C98="T2",2,IF(C98="T3",3,IF(C98="T4",4,IF(C98="Unassigned",98,99))))))</x:f>
        <x:v>99</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str">
        <x:v>Not applicable</x:v>
      </x:c>
      <x:c r="D99" s="9" t="str">
        <x:v>Containers</x:v>
      </x:c>
      <x:c r="E99" s="9" t="str">
        <x:v>Primary vessel</x:v>
      </x:c>
      <x:c r="F99" s="9" t="str">
        <x:v>New proposal</x:v>
      </x:c>
      <x:c r="G99" s="9" t="str">
        <x:v>Preserve an isolated small specimen for later analysis or trade</x:v>
      </x:c>
      <x:c r="H99" s="9" t="str">
        <x:v>None</x:v>
      </x:c>
      <x:c r="I99" s="9" t="str">
        <x:v>Filled raw-resource vessel: Legger/local owner; other carrier eligibility TBD</x:v>
      </x:c>
      <x:c r="J99" s="13"/>
      <x:c r="K99" s="15"/>
      <x:c r="L99" s="9" t="str">
        <x:v>Glassworker/fabricator or salvage candidate; no recipe authored</x:v>
      </x:c>
      <x:c r="M99" s="9" t="str">
        <x:v>Materials: Sealed clear glass</x:v>
      </x:c>
      <x:c r="N99" s="9" t="str">
        <x:v>Not implemented</x:v>
      </x:c>
      <x:c r="O99" s="9" t="str">
        <x:v>Opening and reuse undecided; no mandatory single-use depletion rule approved</x:v>
      </x:c>
      <x:c r="P99" s="17"/>
      <x:c r="Q99" s="17"/>
      <x:c r="R99" s="17"/>
      <x:c r="S99" s="17"/>
      <x:c r="T99" s="17"/>
      <x:c r="U99" s="9" t="str">
        <x:v>Qualitative size: Very small. Closure: Factory/workshop sealed. Contents: One specimen; chemistry compatibility unresolved</x:v>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str">
        <x:v>Container</x:v>
      </x:c>
      <x:c r="Y99" s="4" t="str">
        <x:v>Finished item</x:v>
      </x:c>
      <x:c r="Z99" s="4" t="str">
        <x:v>Manufactured / unresolved</x:v>
      </x:c>
      <x:c r="AA99" s="4" t="str">
        <x:v>Liquid and bulk containment</x:v>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containers; primary vessel; container; finished item; manufactured / unresolved; liquid and bulk containment; glass; solid part; proposal; ; not applicable; t2; finished item</x:v>
      </x:c>
      <x:c r="AF99" s="4" t="str">
        <x:v>From current item description. Proposed uses retain their existing approval status.</x:v>
      </x:c>
      <x:c r="AG99" s="4" t="str">
        <x:v>Finished endpoint; material tier is not applicable. Input tiers belong to the chosen recipe.</x:v>
      </x:c>
      <x:c r="AH99" s="4" t="str">
        <x:v>T2</x:v>
      </x:c>
      <x:c r="AI99" s="4" t="str">
        <x:v>Finished item</x:v>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str">
        <x:f>IF(AJ99&gt;0,"Route listed; review status/completeness",IF(C99="T0","Raw entry feed; no production route","No production route listed"))</x:f>
        <x:v>Route listed; review status/completeness</x:v>
      </x:c>
      <x:c r="AN99" s="14" t="n">
        <x:f>IF(C99="T0",0,IF(C99="T1",1,IF(C99="T2",2,IF(C99="T3",3,IF(C99="T4",4,IF(C99="Unassigned",98,99))))))</x:f>
        <x:v>99</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str">
        <x:v>Not applicable</x:v>
      </x:c>
      <x:c r="D100" s="9" t="str">
        <x:v>Containers</x:v>
      </x:c>
      <x:c r="E100" s="9" t="str">
        <x:v>Primary vessel</x:v>
      </x:c>
      <x:c r="F100" s="9" t="str">
        <x:v>New proposal</x:v>
      </x:c>
      <x:c r="G100" s="9" t="str">
        <x:v>Read fill and compare a specimen before transfer</x:v>
      </x:c>
      <x:c r="H100" s="9" t="str">
        <x:v>None</x:v>
      </x:c>
      <x:c r="I100" s="9" t="str">
        <x:v>Filled raw-resource vessel: Legger/local owner; other carrier eligibility TBD</x:v>
      </x:c>
      <x:c r="J100" s="13"/>
      <x:c r="K100" s="15"/>
      <x:c r="L100" s="9" t="str">
        <x:v>Glassworker/fabricator or salvage candidate; no recipe authored</x:v>
      </x:c>
      <x:c r="M100" s="9" t="str">
        <x:v>Materials: Clear glass with etched marks</x:v>
      </x:c>
      <x:c r="N100" s="9" t="str">
        <x:v>Not implemented</x:v>
      </x:c>
      <x:c r="O100" s="9" t="str">
        <x:v>Marks do not establish numeric volume, chemistry analysis or automatic quality grading</x:v>
      </x:c>
      <x:c r="P100" s="17"/>
      <x:c r="Q100" s="17"/>
      <x:c r="R100" s="17"/>
      <x:c r="S100" s="17"/>
      <x:c r="T100" s="17"/>
      <x:c r="U100" s="9" t="str">
        <x:v>Qualitative size: Small sample / workshop. Closure: Matched stopper proposed. Contents: Compatible samples and liquids</x:v>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str">
        <x:v>Container</x:v>
      </x:c>
      <x:c r="Y100" s="4" t="str">
        <x:v>Finished item</x:v>
      </x:c>
      <x:c r="Z100" s="4" t="str">
        <x:v>Manufactured / unresolved</x:v>
      </x:c>
      <x:c r="AA100" s="4" t="str">
        <x:v>Liquid and bulk containment</x:v>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containers; primary vessel; container; finished item; manufactured / unresolved; liquid and bulk containment; glass; solid part; proposal; inspection; not applicable; t2; finished item</x:v>
      </x:c>
      <x:c r="AF100" s="4" t="str">
        <x:v>From current item description. Proposed uses retain their existing approval status.</x:v>
      </x:c>
      <x:c r="AG100" s="4" t="str">
        <x:v>Finished endpoint; material tier is not applicable. Input tiers belong to the chosen recipe.</x:v>
      </x:c>
      <x:c r="AH100" s="4" t="str">
        <x:v>T2</x:v>
      </x:c>
      <x:c r="AI100" s="4" t="str">
        <x:v>Finished item</x:v>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str">
        <x:f>IF(AJ100&gt;0,"Route listed; review status/completeness",IF(C100="T0","Raw entry feed; no production route","No production route listed"))</x:f>
        <x:v>Route listed; review status/completeness</x:v>
      </x:c>
      <x:c r="AN100" s="14" t="n">
        <x:f>IF(C100="T0",0,IF(C100="T1",1,IF(C100="T2",2,IF(C100="T3",3,IF(C100="T4",4,IF(C100="Unassigned",98,99))))))</x:f>
        <x:v>99</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str">
        <x:v>Not applicable</x:v>
      </x:c>
      <x:c r="D101" s="9" t="str">
        <x:v>Containers</x:v>
      </x:c>
      <x:c r="E101" s="9" t="str">
        <x:v>Protected vessel assembly</x:v>
      </x:c>
      <x:c r="F101" s="9" t="str">
        <x:v>New proposal</x:v>
      </x:c>
      <x:c r="G101" s="9" t="str">
        <x:v>Protect a carried specimen while keeping a viewing opening</x:v>
      </x:c>
      <x:c r="H101" s="9" t="str">
        <x:v>None</x:v>
      </x:c>
      <x:c r="I101" s="9" t="str">
        <x:v>Filled raw-resource vessel: Legger/local owner; other carrier eligibility TBD</x:v>
      </x:c>
      <x:c r="J101" s="13"/>
      <x:c r="K101" s="15"/>
      <x:c r="L101" s="9" t="str">
        <x:v>Glassworker/fabricator or salvage candidate; no recipe authored</x:v>
      </x:c>
      <x:c r="M101" s="9" t="str">
        <x:v>Materials: Glass inner vessel; slotted shell outer cage</x:v>
      </x:c>
      <x:c r="N101" s="9" t="str">
        <x:v>Not implemented</x:v>
      </x:c>
      <x:c r="O101" s="9" t="str">
        <x:v>One assembled container, not two copies of storage; protection behavior undecided</x:v>
      </x:c>
      <x:c r="P101" s="17"/>
      <x:c r="Q101" s="17"/>
      <x:c r="R101" s="17"/>
      <x:c r="S101" s="17"/>
      <x:c r="T101" s="17"/>
      <x:c r="U101" s="9" t="str">
        <x:v>Qualitative size: Medium. Closure: Retained cap and inspectable seat proposed. Contents: One compatible liquid payload</x:v>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str">
        <x:v>Container</x:v>
      </x:c>
      <x:c r="Y101" s="4" t="str">
        <x:v>Finished item</x:v>
      </x:c>
      <x:c r="Z101" s="4" t="str">
        <x:v>Manufactured / unresolved</x:v>
      </x:c>
      <x:c r="AA101" s="4" t="str">
        <x:v>Liquid and bulk containment</x:v>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containers; protected vessel assembly; container; finished item; manufactured / unresolved; liquid and bulk containment; glass and shell; assembly; proposal; ; not applicable; t4; finished item</x:v>
      </x:c>
      <x:c r="AF101" s="4" t="str">
        <x:v>From current item description. Proposed uses retain their existing approval status.</x:v>
      </x:c>
      <x:c r="AG101" s="4" t="str">
        <x:v>Finished endpoint; material tier is not applicable. Input tiers belong to the chosen recipe.</x:v>
      </x:c>
      <x:c r="AH101" s="4" t="str">
        <x:v>T4</x:v>
      </x:c>
      <x:c r="AI101" s="4" t="str">
        <x:v>Finished item</x:v>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str">
        <x:f>IF(AJ101&gt;0,"Route listed; review status/completeness",IF(C101="T0","Raw entry feed; no production route","No production route listed"))</x:f>
        <x:v>Route listed; review status/completeness</x:v>
      </x:c>
      <x:c r="AN101" s="14" t="n">
        <x:f>IF(C101="T0",0,IF(C101="T1",1,IF(C101="T2",2,IF(C101="T3",3,IF(C101="T4",4,IF(C101="Unassigned",98,99))))))</x:f>
        <x:v>99</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str">
        <x:v>Not applicable</x:v>
      </x:c>
      <x:c r="D102" s="9" t="str">
        <x:v>Containers</x:v>
      </x:c>
      <x:c r="E102" s="9" t="str">
        <x:v>Protected vessel assembly</x:v>
      </x:c>
      <x:c r="F102" s="9" t="str">
        <x:v>New proposal</x:v>
      </x:c>
      <x:c r="G102" s="9" t="str">
        <x:v>Transport larger quantities to a processing workshop</x:v>
      </x:c>
      <x:c r="H102" s="9" t="str">
        <x:v>None</x:v>
      </x:c>
      <x:c r="I102" s="9" t="str">
        <x:v>Filled raw-resource vessel: Legger/local owner; other carrier eligibility TBD</x:v>
      </x:c>
      <x:c r="J102" s="13"/>
      <x:c r="K102" s="15"/>
      <x:c r="L102" s="9" t="str">
        <x:v>Glassworker/fabricator or salvage candidate; no recipe authored</x:v>
      </x:c>
      <x:c r="M102" s="9" t="str">
        <x:v>Materials: Metal/shell outer body; replaceable glass liner</x:v>
      </x:c>
      <x:c r="N102" s="9" t="str">
        <x:v>Not implemented</x:v>
      </x:c>
      <x:c r="O102" s="9" t="str">
        <x:v>Liner, seal and contents must all be compatible; filled payload belongs in resource cargo</x:v>
      </x:c>
      <x:c r="P102" s="17"/>
      <x:c r="Q102" s="17"/>
      <x:c r="R102" s="17"/>
      <x:c r="S102" s="17"/>
      <x:c r="T102" s="17"/>
      <x:c r="U102" s="9" t="str">
        <x:v>Qualitative size: Medium haul. Closure: Compression lid with replaceable compatible seat. Contents: One identified raw ichor or chemical batch</x:v>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str">
        <x:v>Container</x:v>
      </x:c>
      <x:c r="Y102" s="4" t="str">
        <x:v>Finished item</x:v>
      </x:c>
      <x:c r="Z102" s="4" t="str">
        <x:v>Manufactured / unresolved</x:v>
      </x:c>
      <x:c r="AA102" s="4" t="str">
        <x:v>Liquid and bulk containment</x:v>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containers; protected vessel assembly; container; finished item; manufactured / unresolved; liquid and bulk containment; glass with unresolved casing; assembly; proposal; ; not applicable; t4; finished item</x:v>
      </x:c>
      <x:c r="AF102" s="4" t="str">
        <x:v>From current item description. Proposed uses retain their existing approval status.</x:v>
      </x:c>
      <x:c r="AG102" s="4" t="str">
        <x:v>Finished endpoint; material tier is not applicable. Input tiers belong to the chosen recipe.</x:v>
      </x:c>
      <x:c r="AH102" s="4" t="str">
        <x:v>T4</x:v>
      </x:c>
      <x:c r="AI102" s="4" t="str">
        <x:v>Finished item</x:v>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str">
        <x:f>IF(AJ102&gt;0,"Route listed; review status/completeness",IF(C102="T0","Raw entry feed; no production route","No production route listed"))</x:f>
        <x:v>Route listed; review status/completeness</x:v>
      </x:c>
      <x:c r="AN102" s="14" t="n">
        <x:f>IF(C102="T0",0,IF(C102="T1",1,IF(C102="T2",2,IF(C102="T3",3,IF(C102="T4",4,IF(C102="Unassigned",98,99))))))</x:f>
        <x:v>99</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str">
        <x:v>Not applicable</x:v>
      </x:c>
      <x:c r="D103" s="9" t="str">
        <x:v>Containers</x:v>
      </x:c>
      <x:c r="E103" s="9" t="str">
        <x:v>Primary vessel</x:v>
      </x:c>
      <x:c r="F103" s="9" t="str">
        <x:v>New proposal</x:v>
      </x:c>
      <x:c r="G103" s="9" t="str">
        <x:v>Alternative storage for selected processing compounds</x:v>
      </x:c>
      <x:c r="H103" s="9" t="str">
        <x:v>None</x:v>
      </x:c>
      <x:c r="I103" s="9" t="str">
        <x:v>Filled raw-resource vessel: Legger/local owner; other carrier eligibility TBD</x:v>
      </x:c>
      <x:c r="J103" s="13"/>
      <x:c r="K103" s="15"/>
      <x:c r="L103" s="9" t="str">
        <x:v>Glassworker/fabricator or salvage candidate; no recipe authored</x:v>
      </x:c>
      <x:c r="M103" s="9" t="str">
        <x:v>Materials: Fired ceramic; proposed glaze; rigid lid</x:v>
      </x:c>
      <x:c r="N103" s="9" t="str">
        <x:v>Not implemented</x:v>
      </x:c>
      <x:c r="O103" s="9" t="str">
        <x:v>Opaque; heavier/bulkier tradeoff proposed; glaze is not universally chemical-resistant</x:v>
      </x:c>
      <x:c r="P103" s="17"/>
      <x:c r="Q103" s="17"/>
      <x:c r="R103" s="17"/>
      <x:c r="S103" s="17"/>
      <x:c r="T103" s="17"/>
      <x:c r="U103" s="9" t="str">
        <x:v>Qualitative size: Medium. Closure: Fitted rigid lid and compatible seal. Contents: Only compounds qualified for that jar</x:v>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str">
        <x:v>Container</x:v>
      </x:c>
      <x:c r="Y103" s="4" t="str">
        <x:v>Finished item</x:v>
      </x:c>
      <x:c r="Z103" s="4" t="str">
        <x:v>Manufactured / unresolved</x:v>
      </x:c>
      <x:c r="AA103" s="4" t="str">
        <x:v>Liquid and bulk containment</x:v>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containers; primary vessel; container; finished item; manufactured / unresolved; liquid and bulk containment; ceramic; solid part; proposal; ; not applicable; t3; finished item</x:v>
      </x:c>
      <x:c r="AF103" s="4" t="str">
        <x:v>From current item description. Proposed uses retain their existing approval status.</x:v>
      </x:c>
      <x:c r="AG103" s="4" t="str">
        <x:v>Finished endpoint; material tier is not applicable. Input tiers belong to the chosen recipe.</x:v>
      </x:c>
      <x:c r="AH103" s="4" t="str">
        <x:v>T3</x:v>
      </x:c>
      <x:c r="AI103" s="4" t="str">
        <x:v>Finished item</x:v>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str">
        <x:f>IF(AJ103&gt;0,"Route listed; review status/completeness",IF(C103="T0","Raw entry feed; no production route","No production route listed"))</x:f>
        <x:v>Route listed; review status/completeness</x:v>
      </x:c>
      <x:c r="AN103" s="14" t="n">
        <x:f>IF(C103="T0",0,IF(C103="T1",1,IF(C103="T2",2,IF(C103="T3",3,IF(C103="T4",4,IF(C103="Unassigned",98,99))))))</x:f>
        <x:v>99</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str">
        <x:v>Bulk ichor vessel</x:v>
      </x:c>
      <x:c r="C104" s="4" t="str">
        <x:v>Not applicable</x:v>
      </x:c>
      <x:c r="D104" s="9" t="inlineStr">
        <x:is>
          <x:t xml:space="preserve">Field supplies</x:t>
        </x:is>
      </x:c>
      <x:c r="E104" s="9" t="str">
        <x:v>Primary vessel</x:v>
      </x:c>
      <x:c r="F104" s="9" t="str">
        <x:v>New proposal</x:v>
      </x:c>
      <x:c r="G104" s="9" t="str">
        <x:v>Make a large harvest an expedition haul decision</x:v>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x:c r="Q104" s="17"/>
      <x:c r="R104" s="17"/>
      <x:c r="S104" s="17"/>
      <x:c r="T104" s="17"/>
      <x:c r="U104" s="9" t="str">
        <x:v>Qualitative size: Bulk cargo. Closure: Service lid and separate transfer fitting proposed. Contents: One species/batch of gathered ichor</x:v>
      </x:c>
      <x:c r="V104" s="11"/>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vessel; field supplies; primary vessel; container; finished item; manufactured / unresolved; liquid and bulk containment; mixed / unresolved; assembly; proposal; ; not applicable; t4; finished item</x:v>
      </x:c>
      <x:c r="AF104" s="4" t="str">
        <x:v>From current item description. Proposed uses retain their existing approval status.</x:v>
      </x:c>
      <x:c r="AG104" s="4" t="str">
        <x:v>Finished endpoint; material tier is not applicable. Input tiers belong to the chosen recipe.</x:v>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status/completeness",IF(C104="T0","Raw entry feed; no production route","No production route listed"))</x:f>
        <x:v>Route listed; review status/completeness</x:v>
      </x:c>
      <x:c r="AN104" s="14" t="n">
        <x:f>IF(C104="T0",0,IF(C104="T1",1,IF(C104="T2",2,IF(C104="T3",3,IF(C104="T4",4,IF(C104="Unassigned",98,99))))))</x:f>
        <x:v>99</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str">
        <x:v>Not applicable</x:v>
      </x:c>
      <x:c r="D106" s="9" t="str">
        <x:v>Containers</x:v>
      </x:c>
      <x:c r="E106" s="9" t="str">
        <x:v>Protective carrier</x:v>
      </x:c>
      <x:c r="F106" s="9" t="str">
        <x:v>New proposal</x:v>
      </x:c>
      <x:c r="G106" s="9" t="str">
        <x:v>Carry containers and dry sample packets together</x:v>
      </x:c>
      <x:c r="H106" s="9" t="str">
        <x:v>None</x:v>
      </x:c>
      <x:c r="I106" s="9" t="str">
        <x:v>Filled raw-resource vessel: Legger/local owner; other carrier eligibility TBD</x:v>
      </x:c>
      <x:c r="J106" s="13"/>
      <x:c r="K106" s="15"/>
      <x:c r="L106" s="9" t="str">
        <x:v>Glassworker/fabricator or salvage candidate; no recipe authored</x:v>
      </x:c>
      <x:c r="M106" s="9" t="str">
        <x:v>Materials: Shell panels or metal; rigid dividers</x:v>
      </x:c>
      <x:c r="N106" s="9" t="str">
        <x:v>Not implemented</x:v>
      </x:c>
      <x:c r="O106" s="9" t="str">
        <x:v>Outer dust seal is not liquid or vapor certification; all nested contents still count</x:v>
      </x:c>
      <x:c r="P106" s="17"/>
      <x:c r="Q106" s="17"/>
      <x:c r="R106" s="17"/>
      <x:c r="S106" s="17"/>
      <x:c r="T106" s="17"/>
      <x:c r="U106" s="9" t="str">
        <x:v>Qualitative size: Cargo package. Closure: Latched lid with dust-excluding seat proposed. Contents: Separately sealed contents</x:v>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str">
        <x:v>Carrier</x:v>
      </x:c>
      <x:c r="Y106" s="4" t="str">
        <x:v>Finished item</x:v>
      </x:c>
      <x:c r="Z106" s="4" t="str">
        <x:v>Manufactured / unresolved</x:v>
      </x:c>
      <x:c r="AA106" s="4" t="str">
        <x:v>Cargo organization</x:v>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containers; protective carrier; carrier; finished item; manufactured / unresolved; cargo organization; mixed / unresolved; assembly; proposal; ; not applicable; t4; finished item</x:v>
      </x:c>
      <x:c r="AF106" s="4" t="str">
        <x:v>From current item description. Proposed uses retain their existing approval status.</x:v>
      </x:c>
      <x:c r="AG106" s="4" t="str">
        <x:v>Finished endpoint; material tier is not applicable. Input tiers belong to the chosen recipe.</x:v>
      </x:c>
      <x:c r="AH106" s="4" t="str">
        <x:v>T4</x:v>
      </x:c>
      <x:c r="AI106" s="4" t="str">
        <x:v>Finished item</x:v>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str">
        <x:f>IF(AJ106&gt;0,"Route listed; review status/completeness",IF(C106="T0","Raw entry feed; no production route","No production route listed"))</x:f>
        <x:v>Route listed; review status/completeness</x:v>
      </x:c>
      <x:c r="AN106" s="14" t="n">
        <x:f>IF(C106="T0",0,IF(C106="T1",1,IF(C106="T2",2,IF(C106="T3",3,IF(C106="T4",4,IF(C106="Unassigned",98,99))))))</x:f>
        <x:v>99</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str">
        <x:v>Not applicable</x:v>
      </x:c>
      <x:c r="D107" s="9" t="str">
        <x:v>Containers</x:v>
      </x:c>
      <x:c r="E107" s="9" t="str">
        <x:v>Storage object candidate</x:v>
      </x:c>
      <x:c r="F107" s="9" t="str">
        <x:v>New proposal</x:v>
      </x:c>
      <x:c r="G107" s="9" t="str">
        <x:v>Secure expedition samples at a physical camp/worksite</x:v>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x:c r="Q107" s="17"/>
      <x:c r="R107" s="17"/>
      <x:c r="S107" s="17"/>
      <x:c r="T107" s="17"/>
      <x:c r="U107" s="9" t="str">
        <x:v>Qualitative size: Local storage. Closure: Mechanical lock and rigid lid proposed. Contents: Sealed vessels and dry material</x:v>
      </x:c>
      <x:c r="V107" s="11"/>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containers; storage object candidate; container; finished item; manufactured / unresolved; cargo organization; mixed / unresolved; assembly; proposal; ; not applicable; t4; finished item</x:v>
      </x:c>
      <x:c r="AF107" s="4" t="str">
        <x:v>From current item description. Proposed uses retain their existing approval status.</x:v>
      </x:c>
      <x:c r="AG107" s="4" t="str">
        <x:v>Finished endpoint; material tier is not applicable. Input tiers belong to the chosen recipe.</x:v>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t="n">
        <x:f>IF(C107="T0",0,IF(C107="T1",1,IF(C107="T2",2,IF(C107="T3",3,IF(C107="T4",4,IF(C107="Unassigned",98,99))))))</x:f>
        <x:v>99</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str">
        <x:v>Not applicable</x:v>
      </x:c>
      <x:c r="D109" s="9" t="str">
        <x:v>Containers</x:v>
      </x:c>
      <x:c r="E109" s="9" t="str">
        <x:v>Transfer glassware</x:v>
      </x:c>
      <x:c r="F109" s="9" t="str">
        <x:v>New proposal</x:v>
      </x:c>
      <x:c r="G109" s="9" t="str">
        <x:v>Move a small sample through an inspectable transfer path</x:v>
      </x:c>
      <x:c r="H109" s="9" t="str">
        <x:v>None</x:v>
      </x:c>
      <x:c r="I109" s="9" t="str">
        <x:v>Filled raw-resource vessel: Legger/local owner; other carrier eligibility TBD</x:v>
      </x:c>
      <x:c r="J109" s="13"/>
      <x:c r="K109" s="15"/>
      <x:c r="L109" s="9" t="str">
        <x:v>Glassworker/fabricator or salvage candidate; no recipe authored</x:v>
      </x:c>
      <x:c r="M109" s="9" t="str">
        <x:v>Materials: Glass tube; proposed mechanical fitting</x:v>
      </x:c>
      <x:c r="N109" s="9" t="str">
        <x:v>Not implemented</x:v>
      </x:c>
      <x:c r="O109" s="9" t="str">
        <x:v>No mouth operation or real extraction procedure; gameplay tool and fittings unapproved</x:v>
      </x:c>
      <x:c r="P109" s="17"/>
      <x:c r="Q109" s="17"/>
      <x:c r="R109" s="17"/>
      <x:c r="S109" s="17"/>
      <x:c r="T109" s="17"/>
      <x:c r="U109" s="9" t="str">
        <x:v>Qualitative size: Tool-sized. Closure: Closed mechanical interface to design. Contents: Compatible small specimen transfer</x:v>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str">
        <x:v>Tool</x:v>
      </x:c>
      <x:c r="Y109" s="4" t="str">
        <x:v>Finished item</x:v>
      </x:c>
      <x:c r="Z109" s="4" t="str">
        <x:v>Manufactured / unresolved</x:v>
      </x:c>
      <x:c r="AA109" s="4" t="str">
        <x:v>Material transfer</x:v>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containers; transfer glassware; tool; finished item; manufactured / unresolved; material transfer; glass; solid part; proposal; ; not applicable; t1; finished item</x:v>
      </x:c>
      <x:c r="AF109" s="4" t="str">
        <x:v>From current item description. Proposed uses retain their existing approval status.</x:v>
      </x:c>
      <x:c r="AG109" s="4" t="str">
        <x:v>Finished endpoint; material tier is not applicable. Input tiers belong to the chosen recipe.</x:v>
      </x:c>
      <x:c r="AH109" s="4" t="str">
        <x:v>T1</x:v>
      </x:c>
      <x:c r="AI109" s="4" t="str">
        <x:v>Finished item</x:v>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str">
        <x:f>IF(AJ109&gt;0,"Route listed; review status/completeness",IF(C109="T0","Raw entry feed; no production route","No production route listed"))</x:f>
        <x:v>Route listed; review status/completeness</x:v>
      </x:c>
      <x:c r="AN109" s="14" t="n">
        <x:f>IF(C109="T0",0,IF(C109="T1",1,IF(C109="T2",2,IF(C109="T3",3,IF(C109="T4",4,IF(C109="Unassigned",98,99))))))</x:f>
        <x:v>99</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str">
        <x:v>T2</x:v>
      </x:c>
      <x:c r="D110" s="9" t="str">
        <x:v>Containers</x:v>
      </x:c>
      <x:c r="E110" s="9" t="str">
        <x:v>Closure component</x:v>
      </x:c>
      <x:c r="F110" s="9" t="str">
        <x:v>New proposal</x:v>
      </x:c>
      <x:c r="G110" s="9" t="str">
        <x:v>Close its matching vessel without cork or cloth</x:v>
      </x:c>
      <x:c r="H110" s="9" t="str">
        <x:v>None</x:v>
      </x:c>
      <x:c r="I110" s="9" t="str">
        <x:v>Filled raw-resource vessel: Legger/local owner; other carrier eligibility TBD</x:v>
      </x:c>
      <x:c r="J110" s="13"/>
      <x:c r="K110" s="15"/>
      <x:c r="L110" s="9" t="str">
        <x:v>Glassworker/fabricator or salvage candidate; no recipe authored</x:v>
      </x:c>
      <x:c r="M110" s="9" t="str">
        <x:v>Materials: Ground glass seat; retaining clip optional</x:v>
      </x:c>
      <x:c r="N110" s="9" t="str">
        <x:v>Not implemented</x:v>
      </x:c>
      <x:c r="O110" s="9" t="str">
        <x:v>Fit and material compatibility matter; no universal stopper or separate durability chore assumed</x:v>
      </x:c>
      <x:c r="P110" s="17"/>
      <x:c r="Q110" s="17"/>
      <x:c r="R110" s="17"/>
      <x:c r="S110" s="17"/>
      <x:c r="T110" s="17"/>
      <x:c r="U110" s="9" t="str">
        <x:v>Qualitative size: Part-sized. Closure: Matched seat. Contents: Vessel closure, not an independent payload</x:v>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str">
        <x:v>Container part</x:v>
      </x:c>
      <x:c r="Y110" s="4" t="str">
        <x:v>Processed intermediate</x:v>
      </x:c>
      <x:c r="Z110" s="4" t="str">
        <x:v>Manufactured / unresolved</x:v>
      </x:c>
      <x:c r="AA110" s="4" t="str">
        <x:v>Sealing</x:v>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containers; closure component; container part; processed intermediate; manufactured / unresolved; sealing; glass; solid part; proposal; ; t2; not applicable; component</x:v>
      </x:c>
      <x:c r="AF110" s="4" t="str">
        <x:v>From current item description. Proposed uses retain their existing approval status.</x:v>
      </x:c>
      <x:c r="AG110" s="4" t="str">
        <x:v>October 15 proposed tier review: Shape and match a stopper directly from first glass stock. Candidate route only: quantities, yield, tools, fit, process conditions and service compatibility remain open. Fit to a selected vessel; no universal liquid compatibility.</x:v>
      </x:c>
      <x:c r="AH110" s="4" t="str">
        <x:v>Not applicable</x:v>
      </x:c>
      <x:c r="AI110" s="4" t="str">
        <x:v>Component</x:v>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str">
        <x:f>IF(AJ110&gt;0,"Route listed; review status/completeness",IF(C110="T0","Raw entry feed; no production route","No production route listed"))</x:f>
        <x:v>Route listed; review status/completeness</x:v>
      </x:c>
      <x:c r="AN110" s="14" t="n">
        <x:f>IF(C110="T0",0,IF(C110="T1",1,IF(C110="T2",2,IF(C110="T3",3,IF(C110="T4",4,IF(C110="Unassigned",98,99))))))</x:f>
        <x:v>2</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Proposed T2 finished piece using T1 inputs; material grade, fabrication and protection are unresolved.</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status/completeness",IF(C114="T0","Raw entry feed; no production route","No production route listed"))</x:f>
        <x:v>Route listed; review status/completeness</x:v>
      </x:c>
      <x:c r="AN114" s="14">
        <x:f>IF(C114="T0",0,IF(C114="T1",1,IF(C114="T2",2,IF(C114="T3",3,IF(C114="T4",4,IF(C114="Unassigned",98,99))))))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T2</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t2; t1; finished item</x:v>
      </x:c>
      <x:c r="AF115" s="4" t="inlineStr">
        <x:is>
          <x:t xml:space="preserve">One independently listed armor piece. Family membership is a design grouping, never another inventory item or a set bonus.</x:t>
        </x:is>
      </x:c>
      <x:c r="AG115" s="4" t="inlineStr">
        <x:is>
          <x:t xml:space="preserve">Proposed T2 finished piece using T1 inputs; material grade, fabrication and protection are unresolved.</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status/completeness",IF(C115="T0","Raw entry feed; no production route","No production route listed"))</x:f>
        <x:v>Route listed; review status/completeness</x:v>
      </x:c>
      <x:c r="AN115" s="14">
        <x:f>IF(C115="T0",0,IF(C115="T1",1,IF(C115="T2",2,IF(C115="T3",3,IF(C115="T4",4,IF(C115="Unassigned",98,99))))))</x:f>
        <x:v>2</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Proposed T2 finished piece using T1 inputs; material grade, fabrication and protection are unresolved.</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status/completeness",IF(C116="T0","Raw entry feed; no production route","No production route listed"))</x:f>
        <x:v>Route listed; review status/completeness</x:v>
      </x:c>
      <x:c r="AN116" s="14">
        <x:f>IF(C116="T0",0,IF(C116="T1",1,IF(C116="T2",2,IF(C116="T3",3,IF(C116="T4",4,IF(C116="Unassigned",98,99))))))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t="str">
        <x:v>proposal.gear.boots</x:v>
      </x:c>
      <x:c r="B117" s="9" t="str">
        <x:v>Boots</x:v>
      </x:c>
      <x:c r="C117" s="4" t="str">
        <x:v>Not applicable</x:v>
      </x:c>
      <x:c r="D117" s="9" t="inlineStr">
        <x:is>
          <x:t xml:space="preserve">Clothing</x:t>
        </x:is>
      </x:c>
      <x:c r="E117" s="9" t="str">
        <x:v>Feet</x:v>
      </x:c>
      <x:c r="F117" s="9" t="str">
        <x:v>User direction; not implemented</x:v>
      </x:c>
      <x:c r="G117" s="9" t="str">
        <x:v>Footwear for traversal and exposure</x:v>
      </x:c>
      <x:c r="H117" s="9" t="str">
        <x:v>Unassigned; loadout extension TBD</x:v>
      </x:c>
      <x:c r="I117" s="9" t="str">
        <x:v>Booter-worn/held concept; permitted spares in Legger cargo TBD</x:v>
      </x:c>
      <x:c r="J117" s="13"/>
      <x:c r="K117" s="15"/>
      <x:c r="L117" s="9" t="str">
        <x:v>Fabrication, trade or salvage candidate; no recipe authored</x:v>
      </x:c>
      <x:c r="M117" s="9" t="str">
        <x:v>Proposed materials: Metal/shell structure; sole and flexible insert materials TBD</x:v>
      </x:c>
      <x:c r="N117" s="9" t="str">
        <x:v>Not implemented</x:v>
      </x:c>
      <x:c r="O117" s="9" t="str">
        <x:v>Grip, sound, grounding and insulation are separate proposals; no leather, rubber or cloth assumed</x:v>
      </x:c>
      <x:c r="P117" s="17"/>
      <x:c r="Q117" s="17"/>
      <x:c r="R117" s="17"/>
      <x:c r="S117" s="17"/>
      <x:c r="T117" s="17"/>
      <x:c r="U117" s="9" t="str">
        <x:v>Crude: Rigid foot shell with basic closure and replaceable sole pieces. Serviceable: Fitted boot with articulated ankle and serviceable tread. Elaborate: Carefully fitted armored boot with replaceable contact surfaces</x:v>
      </x:c>
      <x:c r="V117" s="11" t="str">
        <x:v>traversal</x:v>
      </x:c>
      <x:c r="W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7" s="4" t="str">
        <x:v>Wearable</x:v>
      </x:c>
      <x:c r="Y117" s="4" t="str">
        <x:v>Finished item</x:v>
      </x:c>
      <x:c r="Z117" s="4" t="str">
        <x:v>Manufactured / unresolved</x:v>
      </x:c>
      <x:c r="AA117" s="4" t="str">
        <x:v>Protection</x:v>
      </x:c>
      <x:c r="AB117" s="4" t="str">
        <x:v>Mixed / unresolved</x:v>
      </x:c>
      <x:c r="AC117" s="4" t="str">
        <x:v>Garment</x:v>
      </x:c>
      <x:c r="AD117" s="4" t="str">
        <x:v>Author direction</x:v>
      </x:c>
      <x:c r="AE117" s="4" t="str">
        <x:f>LOWER(A117&amp;"; "&amp;B117&amp;"; "&amp;D117&amp;"; "&amp;E117&amp;"; "&amp;X117&amp;"; "&amp;Y117&amp;"; "&amp;Z117&amp;"; "&amp;AA117&amp;"; "&amp;AB117&amp;"; "&amp;AC117&amp;"; "&amp;AD117&amp;"; "&amp;V117&amp;"; "&amp;C117&amp;"; "&amp;AH117&amp;"; "&amp;AI117)</x:f>
        <x:v>proposal.gear.boots; boots; clothing; feet; wearable; finished item; manufactured / unresolved; protection; mixed / unresolved; garment; author direction; traversal; not applicable; t3; finished item</x:v>
      </x:c>
      <x:c r="AF117" s="4" t="inlineStr">
        <x:is>
          <x:t xml:space="preserve">From current item description. Proposed uses retain their existing approval status. October 15 equipment split: Armor. Complete protective wear, shields and guards. Classification does not assign protection effects.</x:t>
        </x:is>
      </x:c>
      <x:c r="AG117" s="4" t="str">
        <x:v>Finished endpoint; material tier is not applicable. Input tiers belong to the chosen recipe.</x:v>
      </x:c>
      <x:c r="AH117" s="4" t="str">
        <x:v>T3</x:v>
      </x:c>
      <x:c r="AI117" s="4" t="str">
        <x:v>Finished item</x:v>
      </x:c>
      <x:c r="AJ117" s="4" t="n">
        <x:f>COUNTIFS('Material routes'!$D$6:$D$2205,A117,'Material routes'!$C$6:$C$2205,"Output")</x:f>
        <x:v>1</x:v>
      </x:c>
      <x:c r="AK117" s="4" t="n">
        <x:f>SUM(COUNTIFS('Material routes'!$D$6:$D$2205,A117,'Material routes'!$C$6:$C$2205,"Ingredient candidate"),COUNTIFS('Material routes'!$D$6:$D$2205,A117,'Material routes'!$C$6:$C$2205,"Consumed input"),COUNTIFS('Material routes'!$D$6:$D$2205,A117,'Material routes'!$C$6:$C$2205,"Contained input"),COUNTIFS('Material routes'!$D$6:$D$2205,A117,'Material routes'!$C$6:$C$2205,"Transform input"))</x:f>
        <x:v>0</x:v>
      </x:c>
      <x:c r="AL117" s="4" t="n">
        <x:f>COUNTIFS('Material routes'!$D$6:$D$2205,A117,'Material routes'!$C$6:$C$2205,"Tool candidate")</x:f>
        <x:v>0</x:v>
      </x:c>
      <x:c r="AM117" s="4" t="str">
        <x:f>IF(AJ117&gt;0,"Route listed; review status/completeness",IF(C117="T0","Raw entry feed; no production route","No production route listed"))</x:f>
        <x:v>Route listed; review status/completeness</x:v>
      </x:c>
      <x:c r="AN117" s="14" t="n">
        <x:f>IF(C117="T0",0,IF(C117="T1",1,IF(C117="T2",2,IF(C117="T3",3,IF(C117="T4",4,IF(C117="Unassigned",98,99))))))</x:f>
        <x:v>99</x:v>
      </x:c>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t="str">
        <x:v>proposal.gear.gloves</x:v>
      </x:c>
      <x:c r="B118" s="9" t="str">
        <x:v>Gloves</x:v>
      </x:c>
      <x:c r="C118" s="4" t="str">
        <x:v>Not applicable</x:v>
      </x:c>
      <x:c r="D118" s="9" t="inlineStr">
        <x:is>
          <x:t xml:space="preserve">Clothing</x:t>
        </x:is>
      </x:c>
      <x:c r="E118" s="9" t="str">
        <x:v>Hands</x:v>
      </x:c>
      <x:c r="F118" s="9" t="str">
        <x:v>User direction; not implemented</x:v>
      </x:c>
      <x:c r="G118" s="9" t="str">
        <x:v>Hand protection while handling tools and gear</x:v>
      </x:c>
      <x:c r="H118" s="9" t="str">
        <x:v>Unassigned; loadout extension TBD</x:v>
      </x:c>
      <x:c r="I118" s="9" t="str">
        <x:v>Booter-worn/held concept; permitted spares in Legger cargo TBD</x:v>
      </x:c>
      <x:c r="J118" s="13"/>
      <x:c r="K118" s="15"/>
      <x:c r="L118" s="9" t="str">
        <x:v>Fabrication, trade or salvage candidate; no recipe authored</x:v>
      </x:c>
      <x:c r="M118" s="9" t="str">
        <x:v>Proposed materials: Metal/shell guards; flexible insert material TBD</x:v>
      </x:c>
      <x:c r="N118" s="9" t="str">
        <x:v>Not implemented</x:v>
      </x:c>
      <x:c r="O118" s="9" t="str">
        <x:v>Dexterity, grip and chemical/electrical compatibility need design; no universal protective effect</x:v>
      </x:c>
      <x:c r="P118" s="17"/>
      <x:c r="Q118" s="17"/>
      <x:c r="R118" s="17"/>
      <x:c r="S118" s="17"/>
      <x:c r="T118" s="17"/>
      <x:c r="U118" s="9" t="str">
        <x:v>Crude: Palm/knuckle guards on a sparse carrier. Serviceable: Fitted hand protection with usable finger movement. Elaborate: Articulated plated glove with replaceable fingertips</x:v>
      </x:c>
      <x:c r="V118" s="11"/>
      <x:c r="W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8" s="4" t="str">
        <x:v>Wearable</x:v>
      </x:c>
      <x:c r="Y118" s="4" t="str">
        <x:v>Finished item</x:v>
      </x:c>
      <x:c r="Z118" s="4" t="str">
        <x:v>Manufactured / unresolved</x:v>
      </x:c>
      <x:c r="AA118" s="4" t="str">
        <x:v>Protection</x:v>
      </x:c>
      <x:c r="AB118" s="4" t="str">
        <x:v>Mixed / unresolved</x:v>
      </x:c>
      <x:c r="AC118" s="4" t="str">
        <x:v>Garment</x:v>
      </x:c>
      <x:c r="AD118" s="4" t="str">
        <x:v>Author direction</x:v>
      </x:c>
      <x:c r="AE118" s="4" t="str">
        <x:f>LOWER(A118&amp;"; "&amp;B118&amp;"; "&amp;D118&amp;"; "&amp;E118&amp;"; "&amp;X118&amp;"; "&amp;Y118&amp;"; "&amp;Z118&amp;"; "&amp;AA118&amp;"; "&amp;AB118&amp;"; "&amp;AC118&amp;"; "&amp;AD118&amp;"; "&amp;V118&amp;"; "&amp;C118&amp;"; "&amp;AH118&amp;"; "&amp;AI118)</x:f>
        <x:v>proposal.gear.gloves; gloves; clothing; hands; wearable; finished item; manufactured / unresolved; protection; mixed / unresolved; garment; author direction; ; not applicable; t1; finished item</x:v>
      </x:c>
      <x:c r="AF118" s="4" t="inlineStr">
        <x:is>
          <x:t xml:space="preserve">From current item description. Proposed uses retain their existing approval status. October 15 equipment split: Armor. Complete protective wear, shields and guards. Classification does not assign protection effects.</x:t>
        </x:is>
      </x:c>
      <x:c r="AG118" s="4" t="str">
        <x:v>Finished endpoint; material tier is not applicable. Input tiers belong to the chosen recipe.</x:v>
      </x:c>
      <x:c r="AH118" s="4" t="str">
        <x:v>T1</x:v>
      </x:c>
      <x:c r="AI118" s="4" t="str">
        <x:v>Finished item</x:v>
      </x:c>
      <x:c r="AJ118" s="4" t="n">
        <x:f>COUNTIFS('Material routes'!$D$6:$D$2205,A118,'Material routes'!$C$6:$C$2205,"Output")</x:f>
        <x:v>1</x:v>
      </x:c>
      <x:c r="AK118" s="4" t="n">
        <x:f>SUM(COUNTIFS('Material routes'!$D$6:$D$2205,A118,'Material routes'!$C$6:$C$2205,"Ingredient candidate"),COUNTIFS('Material routes'!$D$6:$D$2205,A118,'Material routes'!$C$6:$C$2205,"Consumed input"),COUNTIFS('Material routes'!$D$6:$D$2205,A118,'Material routes'!$C$6:$C$2205,"Contained input"),COUNTIFS('Material routes'!$D$6:$D$2205,A118,'Material routes'!$C$6:$C$2205,"Transform input"))</x:f>
        <x:v>0</x:v>
      </x:c>
      <x:c r="AL118" s="4" t="n">
        <x:f>COUNTIFS('Material routes'!$D$6:$D$2205,A118,'Material routes'!$C$6:$C$2205,"Tool candidate")</x:f>
        <x:v>0</x:v>
      </x:c>
      <x:c r="AM118" s="4" t="str">
        <x:f>IF(AJ118&gt;0,"Route listed; review status/completeness",IF(C118="T0","Raw entry feed; no production route","No production route listed"))</x:f>
        <x:v>Route listed; review status/completeness</x:v>
      </x:c>
      <x:c r="AN118" s="14" t="n">
        <x:f>IF(C118="T0",0,IF(C118="T1",1,IF(C118="T2",2,IF(C118="T3",3,IF(C118="T4",4,IF(C118="Unassigned",98,99))))))</x:f>
        <x:v>99</x:v>
      </x:c>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str">
        <x:v>Backpack</x:v>
      </x:c>
      <x:c r="C119" s="4" t="str">
        <x:v>Not applicable</x:v>
      </x:c>
      <x:c r="D119" s="9" t="inlineStr">
        <x:is>
          <x:t xml:space="preserve">Accessories</x:t>
        </x:is>
      </x:c>
      <x:c r="E119" s="9" t="str">
        <x:v>Back-mounted carrier</x:v>
      </x:c>
      <x:c r="F119" s="9" t="str">
        <x:v>User direction; not implemented</x:v>
      </x:c>
      <x:c r="G119" s="9" t="str">
        <x:v>Booter-carried supplies/tool carrier candidate</x:v>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x:c r="Q119" s="17"/>
      <x:c r="R119" s="17"/>
      <x:c r="S119" s="17"/>
      <x:c r="T119" s="17"/>
      <x:c r="U119" s="9" t="str">
        <x:v>Crude: Rigid back basket or simple carrying frame. Serviceable: Compartmented shell/metal case on a fitted frame. Elaborate: Tailored frame with modular tool mounts and access panels</x:v>
      </x:c>
      <x:c r="V119" s="11"/>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str">
        <x:v>Mixed / unresolved</x:v>
      </x:c>
      <x:c r="AC119" s="4" t="str">
        <x:v>Assembly</x:v>
      </x:c>
      <x:c r="AD119" s="4" t="str">
        <x:v>Author direction</x:v>
      </x:c>
      <x:c r="AE119" s="4" t="str">
        <x:f>LOWER(A119&amp;"; "&amp;B119&amp;"; "&amp;D119&amp;"; "&amp;E119&amp;"; "&amp;X119&amp;"; "&amp;Y119&amp;"; "&amp;Z119&amp;"; "&amp;AA119&amp;"; "&amp;AB119&amp;"; "&amp;AC119&amp;"; "&amp;AD119&amp;"; "&amp;V119&amp;"; "&amp;C119&amp;"; "&amp;AH119&amp;"; "&amp;AI119)</x:f>
        <x:v>proposal.gear.backpack; backpack; accessories; back-mounted carrier; carrier; finished item; manufactured / unresolved; cargo organization; mixed / unresolved; assembly; author direction; ; not applicable;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str">
        <x:v>Finished endpoint; material tier is not applicable. Input tiers belong to the chosen recipe.</x:v>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status/completeness",IF(C119="T0","Raw entry feed; no production route","No production route listed"))</x:f>
        <x:v>Route listed; review status/completeness</x:v>
      </x:c>
      <x:c r="AN119" s="14" t="n">
        <x:f>IF(C119="T0",0,IF(C119="T1",1,IF(C119="T2",2,IF(C119="T3",3,IF(C119="T4",4,IF(C119="Unassigned",98,99))))))</x:f>
        <x:v>99</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str">
        <x:v>Specialized armor plates</x:v>
      </x:c>
      <x:c r="C120" s="4" t="str">
        <x:v>Not applicable</x:v>
      </x:c>
      <x:c r="D120" s="9" t="inlineStr">
        <x:is>
          <x:t xml:space="preserve">Attachments</x:t>
        </x:is>
      </x:c>
      <x:c r="E120" s="9" t="str">
        <x:v>Modular protection</x:v>
      </x:c>
      <x:c r="F120" s="9" t="str">
        <x:v>User direction; not implemented</x:v>
      </x:c>
      <x:c r="G120" s="9" t="str">
        <x:v>Purpose-specific protection modules</x:v>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specialized armor plates; attachments; modular protection; armor; finished item; manufactured / unresolved; protection; metal; assembly; author direction; ; not applicable;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20" s="4" t="str">
        <x:v>Finished endpoint; material tier is not applicable. Input tiers belong to the chosen recipe.</x:v>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status/completeness",IF(C120="T0","Raw entry feed; no production route","No production route listed"))</x:f>
        <x:v>Route listed; review status/completeness</x:v>
      </x:c>
      <x:c r="AN120" s="14" t="n">
        <x:f>IF(C120="T0",0,IF(C120="T1",1,IF(C120="T2",2,IF(C120="T3",3,IF(C120="T4",4,IF(C120="Unassigned",98,99))))))</x:f>
        <x:v>99</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str">
        <x:v>Not applicable</x:v>
      </x:c>
      <x:c r="D122" s="9" t="str">
        <x:v>Weapons</x:v>
      </x:c>
      <x:c r="E122" s="9" t="str">
        <x:v>Trip-ups</x:v>
      </x:c>
      <x:c r="F122" s="9" t="str">
        <x:v>User direction; not implemented</x:v>
      </x:c>
      <x:c r="G122" s="9" t="str">
        <x:v>First named candidate for specialized, purpose-specific weapon brainstorming.</x:v>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not applicable; t2; finished item</x:v>
      </x:c>
      <x:c r="AF122" s="4" t="str">
        <x:v>From current item description. Proposed uses retain their existing approval status.</x:v>
      </x:c>
      <x:c r="AG122" s="4" t="str">
        <x:v>Finished endpoint; material tier is not applicable. Input tiers belong to the chosen recipe.</x:v>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status/completeness",IF(C122="T0","Raw entry feed; no production route","No production route listed"))</x:f>
        <x:v>Route listed; review status/completeness</x:v>
      </x:c>
      <x:c r="AN122" s="14" t="n">
        <x:f>IF(C122="T0",0,IF(C122="T1",1,IF(C122="T2",2,IF(C122="T3",3,IF(C122="T4",4,IF(C122="Unassigned",98,99))))))</x:f>
        <x:v>99</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str">
        <x:v>Not applicable</x:v>
      </x:c>
      <x:c r="D123" s="9" t="str">
        <x:v>Ancient salvage</x:v>
      </x:c>
      <x:c r="E123" s="9" t="str">
        <x:v>Ancient manufactured material</x:v>
      </x:c>
      <x:c r="F123" s="9" t="str">
        <x:v>User direction; not implemented</x:v>
      </x:c>
      <x:c r="G123" s="9" t="str">
        <x:v>Ancient material comparable to carbon-fiber composites.</x:v>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str">
        <x:v>Extremely rare</x:v>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not applicable; unassigned; material</x:v>
      </x:c>
      <x:c r="AF123" s="4" t="str">
        <x:v>From current item description. Proposed uses retain their existing approval status. Lore category review: Resources -&gt; Ancient salvage. Classification only; original item status and tier retained.</x:v>
      </x:c>
      <x:c r="AG123"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t="n">
        <x:f>IF(C123="T0",0,IF(C123="T1",1,IF(C123="T2",2,IF(C123="T3",3,IF(C123="T4",4,IF(C123="Unassigned",98,99))))))</x:f>
        <x:v>99</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str">
        <x:v>Not applicable</x:v>
      </x:c>
      <x:c r="D124" s="9" t="str">
        <x:v>Ancient salvage</x:v>
      </x:c>
      <x:c r="E124" s="9" t="str">
        <x:v>Ancient manufactured material</x:v>
      </x:c>
      <x:c r="F124" s="9" t="str">
        <x:v>User direction; not implemented</x:v>
      </x:c>
      <x:c r="G124" s="9" t="str">
        <x:v>Ancient material comparable to advanced nanocarbon substances.</x:v>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str">
        <x:v>Extremely rare</x:v>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not applicable; unassigned; material</x:v>
      </x:c>
      <x:c r="AF124" s="4" t="str">
        <x:v>From current item description. Proposed uses retain their existing approval status. Lore category review: Resources -&gt; Ancient salvage. Classification only; original item status and tier retained.</x:v>
      </x:c>
      <x:c r="AG12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t="n">
        <x:f>IF(C124="T0",0,IF(C124="T1",1,IF(C124="T2",2,IF(C124="T3",3,IF(C124="T4",4,IF(C124="Unassigned",98,99))))))</x:f>
        <x:v>99</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str">
        <x:v>Not applicable</x:v>
      </x:c>
      <x:c r="D125" s="9" t="str">
        <x:v>Ancient salvage</x:v>
      </x:c>
      <x:c r="E125" s="9" t="str">
        <x:v>Ancient manufactured material</x:v>
      </x:c>
      <x:c r="F125" s="9" t="str">
        <x:v>User direction; not implemented</x:v>
      </x:c>
      <x:c r="G125" s="9" t="str">
        <x:v>Ancient manufactured material comparable to plasteel.</x:v>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str">
        <x:v>Extremely rare</x:v>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not applicable; unassigned; material</x:v>
      </x:c>
      <x:c r="AF125" s="4" t="str">
        <x:v>From current item description. Proposed uses retain their existing approval status. Lore category review: Resources -&gt; Ancient salvage. Classification only; original item status and tier retained.</x:v>
      </x:c>
      <x:c r="AG12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t="n">
        <x:f>IF(C125="T0",0,IF(C125="T1",1,IF(C125="T2",2,IF(C125="T3",3,IF(C125="T4",4,IF(C125="Unassigned",98,99))))))</x:f>
        <x:v>99</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str">
        <x:v>Not applicable</x:v>
      </x:c>
      <x:c r="D126" s="9" t="inlineStr">
        <x:is>
          <x:t xml:space="preserve">Accessories</x:t>
        </x:is>
      </x:c>
      <x:c r="E126" s="9" t="str">
        <x:v>Specialist eyewear</x:v>
      </x:c>
      <x:c r="F126" s="9" t="str">
        <x:v>User direction; not implemented</x:v>
      </x:c>
      <x:c r="G126" s="9" t="str">
        <x:v>Rare specialized eyewear; precise purpose and optical effect to define.</x:v>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str">
        <x:v>Rare</x:v>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accessories; specialist eyewear; wearable; finished item; manufactured / unresolved; vision; mixed / unresolved; assembly; author direction; ; not applicable;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str">
        <x:v>Finished endpoint; material tier is not applicable. Input tiers belong to the chosen recipe.</x:v>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t="n">
        <x:f>IF(C126="T0",0,IF(C126="T1",1,IF(C126="T2",2,IF(C126="T3",3,IF(C126="T4",4,IF(C126="Unassigned",98,99))))))</x:f>
        <x:v>99</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str">
        <x:v>Not applicable</x:v>
      </x:c>
      <x:c r="D127" s="9" t="inlineStr">
        <x:is>
          <x:t xml:space="preserve">Accessories</x:t>
        </x:is>
      </x:c>
      <x:c r="E127" s="9" t="str">
        <x:v>Eyewear</x:v>
      </x:c>
      <x:c r="F127" s="9" t="str">
        <x:v>User direction; not implemented</x:v>
      </x:c>
      <x:c r="G127" s="9" t="str">
        <x:v>Rare eyeglasses; lens function, frame and fitting need design.</x:v>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accessories; eyewear; wearable; finished item; manufactured / unresolved; vision; mixed / unresolved; assembly; author direction; ; not applicable;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str">
        <x:v>Finished endpoint; material tier is not applicable. Input tiers belong to the chosen recipe.</x:v>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t="n">
        <x:f>IF(C127="T0",0,IF(C127="T1",1,IF(C127="T2",2,IF(C127="T3",3,IF(C127="T4",4,IF(C127="Unassigned",98,99))))))</x:f>
        <x:v>99</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ht="90" customHeight="1">
      <x:c r="A128" s="9" t="str">
        <x:v>proposal.fashion.hat</x:v>
      </x:c>
      <x:c r="B128" s="9" t="str">
        <x:v>Hat</x:v>
      </x:c>
      <x:c r="C128" s="4" t="str">
        <x:v>Not applicable</x:v>
      </x:c>
      <x:c r="D128" s="9" t="inlineStr">
        <x:is>
          <x:t xml:space="preserve">Clothing</x:t>
        </x:is>
      </x:c>
      <x:c r="E128" s="9" t="str">
        <x:v>Headwear</x:v>
      </x:c>
      <x:c r="F128" s="9" t="str">
        <x:v>User direction; not implemented</x:v>
      </x:c>
      <x:c r="G128" s="9" t="str">
        <x:v>Rare headwear; fashion variants belong to the very rare expensive fashion economy.</x:v>
      </x:c>
      <x:c r="H128" s="9" t="str">
        <x:v>Unassigned; fit/layering TBD</x:v>
      </x:c>
      <x:c r="I128" s="9" t="str">
        <x:v>Booter-worn concept; spare/transfer policy TBD</x:v>
      </x:c>
      <x:c r="J128" s="13"/>
      <x:c r="K128" s="15"/>
      <x:c r="L128" s="9" t="str">
        <x:v>Specialist crafting/trade candidate; exact acquisition TBD</x:v>
      </x:c>
      <x:c r="M128" s="9" t="str">
        <x:v>Material family: Husk-fiber/fur/hide options proposed; exact construction TBD</x:v>
      </x:c>
      <x:c r="N128" s="9" t="str">
        <x:v>Not implemented</x:v>
      </x:c>
      <x:c r="O128" s="9" t="str">
        <x:v>Hat versus helmet, cloak clearance, shade and decorative function unresolved</x:v>
      </x:c>
      <x:c r="P128" s="46" t="str">
        <x:v>Rare</x:v>
      </x:c>
      <x:c r="Q128" s="17"/>
      <x:c r="R128" s="17"/>
      <x:c r="S128" s="17"/>
      <x:c r="T128" s="17"/>
      <x:c r="U128" s="9" t="str">
        <x:v>Rare by author direction; fashion versions very rare and expensive. Crafting inputs intended high-value trade goods; no numeric price/time/yield assigned.</x:v>
      </x:c>
      <x:c r="V128" s="11" t="str">
        <x:v>fashion</x:v>
      </x:c>
      <x:c r="W128" s="9" t="str">
        <x:v>Direct author direction, October 14, 2026; Docs/WORLD_BASIS.md#material-culture. Clothing exists without cloth; fashion is very rare/expensive and qualifying crafting inputs have high sale-value intent.</x:v>
      </x:c>
      <x:c r="X128" s="4" t="str">
        <x:v>Wearable</x:v>
      </x:c>
      <x:c r="Y128" s="4" t="str">
        <x:v>Finished item</x:v>
      </x:c>
      <x:c r="Z128" s="4" t="str">
        <x:v>Manufactured / unresolved</x:v>
      </x:c>
      <x:c r="AA128" s="4" t="str">
        <x:v>Clothing</x:v>
      </x:c>
      <x:c r="AB128" s="4" t="str">
        <x:v>Mixed / unresolved</x:v>
      </x:c>
      <x:c r="AC128" s="4" t="str">
        <x:v>Garment</x:v>
      </x:c>
      <x:c r="AD128" s="4" t="str">
        <x:v>Author direction</x:v>
      </x:c>
      <x:c r="AE128" s="4" t="str">
        <x:f>LOWER(A128&amp;"; "&amp;B128&amp;"; "&amp;D128&amp;"; "&amp;E128&amp;"; "&amp;X128&amp;"; "&amp;Y128&amp;"; "&amp;Z128&amp;"; "&amp;AA128&amp;"; "&amp;AB128&amp;"; "&amp;AC128&amp;"; "&amp;AD128&amp;"; "&amp;V128&amp;"; "&amp;C128&amp;"; "&amp;AH128&amp;"; "&amp;AI128)</x:f>
        <x:v>proposal.fashion.hat; hat; clothing; headwear; wearable; finished item; manufactured / unresolved; clothing; mixed / unresolved; garment; author direction; fashion; not applicable; t2; finished item</x:v>
      </x:c>
      <x:c r="AF128"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8" s="4" t="str">
        <x:v>Finished endpoint; material tier is not applicable. Input tiers belong to the chosen recipe.</x:v>
      </x:c>
      <x:c r="AH128" s="4" t="str">
        <x:v>T2</x:v>
      </x:c>
      <x:c r="AI128" s="4" t="str">
        <x:v>Finished item</x:v>
      </x:c>
      <x:c r="AJ128" s="4" t="n">
        <x:f>COUNTIFS('Material routes'!$D$6:$D$2205,A128,'Material routes'!$C$6:$C$2205,"Output")</x:f>
        <x:v>1</x:v>
      </x:c>
      <x:c r="AK128" s="4" t="n">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t="n">
        <x:f>COUNTIFS('Material routes'!$D$6:$D$2205,A128,'Material routes'!$C$6:$C$2205,"Tool candidate")</x:f>
        <x:v>0</x:v>
      </x:c>
      <x:c r="AM128" s="4" t="str">
        <x:f>IF(AJ128&gt;0,"Route listed; review status/completeness",IF(C128="T0","Raw entry feed; no production route","No production route listed"))</x:f>
        <x:v>Route listed; review status/completeness</x:v>
      </x:c>
      <x:c r="AN128" s="14" t="n">
        <x:f>IF(C128="T0",0,IF(C128="T1",1,IF(C128="T2",2,IF(C128="T3",3,IF(C128="T4",4,IF(C128="Unassigned",98,99))))))</x:f>
        <x:v>99</x:v>
      </x:c>
      <x:c r="AZ128"/>
      <x:c r="BA128"/>
      <x:c r="BB128"/>
      <x:c r="BC128"/>
      <x:c r="BD128"/>
      <x:c r="BE128"/>
      <x:c r="BF128"/>
      <x:c r="BG128"/>
      <x:c r="BH128"/>
      <x:c r="BI128"/>
      <x:c r="BJ128"/>
      <x:c r="BK128"/>
      <x:c r="BL128"/>
      <x:c r="BM128"/>
      <x:c r="BN128"/>
      <x:c r="BO128"/>
      <x:c r="BP128"/>
      <x:c r="BQ128"/>
      <x:c r="BR128"/>
      <x:c r="BS128"/>
      <x:c r="BT128"/>
      <x:c r="BU128"/>
      <x:c r="BV128"/>
      <x:c r="BW128"/>
      <x:c r="BX128"/>
      <x:c r="BY128"/>
      <x:c r="BZ128"/>
      <x:c r="CA128"/>
      <x:c r="CB128"/>
      <x:c r="CC128"/>
    </x:row>
    <x:row r="129" ht="90" customHeight="1">
      <x:c r="A129" s="9" t="str">
        <x:v>proposal.fashion.husk_garment</x:v>
      </x:c>
      <x:c r="B129" s="9" t="str">
        <x:v>Elaborate husk-fiber wear</x:v>
      </x:c>
      <x:c r="C129" s="4" t="str">
        <x:v>Not applicable</x:v>
      </x:c>
      <x:c r="D129" s="9" t="inlineStr">
        <x:is>
          <x:t xml:space="preserve">Clothing</x:t>
        </x:is>
      </x:c>
      <x:c r="E129" s="9" t="str">
        <x:v>Fashion garment</x:v>
      </x:c>
      <x:c r="F129" s="9" t="str">
        <x:v>User direction; not implemented</x:v>
      </x:c>
      <x:c r="G129" s="9" t="str">
        <x:v>Very rare expensive fashion clothing using husk fibers.</x:v>
      </x:c>
      <x:c r="H129" s="9" t="str">
        <x:v>Unassigned; fit/layering TBD</x:v>
      </x:c>
      <x:c r="I129" s="9" t="str">
        <x:v>Booter-worn concept; spare/transfer policy TBD</x:v>
      </x:c>
      <x:c r="J129" s="13"/>
      <x:c r="K129" s="15"/>
      <x:c r="L129" s="9" t="str">
        <x:v>Specialist crafting/trade candidate; exact acquisition TBD</x:v>
      </x:c>
      <x:c r="M129" s="9" t="str">
        <x:v>Material family: Husk-fiber material; no cloth</x:v>
      </x:c>
      <x:c r="N129" s="9" t="str">
        <x:v>Not implemented</x:v>
      </x:c>
      <x:c r="O129" s="9" t="str">
        <x:v>Luxury workmanship and large material/time demand; does not classify all everyday clothing as rare. Hide/fur processing still has extremely low yield.</x:v>
      </x:c>
      <x:c r="P129" s="46" t="str">
        <x:v>Very rare</x:v>
      </x:c>
      <x:c r="Q129" s="17"/>
      <x:c r="R129" s="17"/>
      <x:c r="S129" s="17"/>
      <x:c r="T129" s="17"/>
      <x:c r="U129" s="9" t="str">
        <x:v>Elaborate fashion variant. Ordinary simple wraps and metal-based wear with minimal fur are a separate everyday baseline.</x:v>
      </x:c>
      <x:c r="V129" s="11"/>
      <x:c r="W129" s="9" t="str">
        <x:v>Direct author clarification, October 14, 2026; Docs/WORLD_BASIS.md#material-culture. Ordinary wear: simple wraps, metal chainmail and practical metal-based pieces with minimal fur. Elaborate fashion remains rare/expensive; no cloth.</x:v>
      </x:c>
      <x:c r="X129" s="4" t="str">
        <x:v>Wearable</x:v>
      </x:c>
      <x:c r="Y129" s="4" t="str">
        <x:v>Finished item</x:v>
      </x:c>
      <x:c r="Z129" s="4" t="str">
        <x:v>Manufactured / unresolved</x:v>
      </x:c>
      <x:c r="AA129" s="4" t="str">
        <x:v>Fashion</x:v>
      </x:c>
      <x:c r="AB129" s="4" t="str">
        <x:v>Husk fiber</x:v>
      </x:c>
      <x:c r="AC129" s="4" t="str">
        <x:v>Garment</x:v>
      </x:c>
      <x:c r="AD129" s="4" t="str">
        <x:v>Author direction</x:v>
      </x:c>
      <x:c r="AE129" s="4" t="str">
        <x:f>LOWER(A129&amp;"; "&amp;B129&amp;"; "&amp;D129&amp;"; "&amp;E129&amp;"; "&amp;X129&amp;"; "&amp;Y129&amp;"; "&amp;Z129&amp;"; "&amp;AA129&amp;"; "&amp;AB129&amp;"; "&amp;AC129&amp;"; "&amp;AD129&amp;"; "&amp;V129&amp;"; "&amp;C129&amp;"; "&amp;AH129&amp;"; "&amp;AI129)</x:f>
        <x:v>proposal.fashion.husk_garment; elaborate husk-fiber wear; clothing; fashion garment; wearable; finished item; manufactured / unresolved; fashion; husk fiber; garment; author direction; ; not applicable; t3; finished item</x:v>
      </x:c>
      <x:c r="AF12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29" s="4" t="str">
        <x:v>Finished endpoint; material tier is not applicable. Input tiers belong to the chosen recipe.</x:v>
      </x:c>
      <x:c r="AH129" s="4" t="str">
        <x:v>T3</x:v>
      </x:c>
      <x:c r="AI129" s="4" t="str">
        <x:v>Finished item</x:v>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status/completeness",IF(C129="T0","Raw entry feed; no production route","No production route listed"))</x:f>
        <x:v>Route listed; review status/completeness</x:v>
      </x:c>
      <x:c r="AN129" s="14" t="n">
        <x:f>IF(C129="T0",0,IF(C129="T1",1,IF(C129="T2",2,IF(C129="T3",3,IF(C129="T4",4,IF(C129="Unassigned",98,99))))))</x:f>
        <x:v>99</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str">
        <x:v>Elaborate fur wear</x:v>
      </x:c>
      <x:c r="C130" s="4" t="str">
        <x:v>Not applicable</x:v>
      </x:c>
      <x:c r="D130" s="9" t="inlineStr">
        <x:is>
          <x:t xml:space="preserve">Clothing</x:t>
        </x:is>
      </x:c>
      <x:c r="E130" s="9" t="str">
        <x:v>Fashion garment</x:v>
      </x:c>
      <x:c r="F130" s="9" t="str">
        <x:v>User direction; not implemented</x:v>
      </x:c>
      <x:c r="G130" s="9" t="str">
        <x:v>Very rare expensive fashion clothing using animal fur.</x:v>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str">
        <x:v>Very rare</x:v>
      </x:c>
      <x:c r="Q130" s="17"/>
      <x:c r="R130" s="17"/>
      <x:c r="S130" s="17"/>
      <x:c r="T130" s="17"/>
      <x:c r="U130" s="9" t="str">
        <x:v>Elaborate fashion variant. Ordinary simple wraps and metal-based wear with minimal fur are a separate everyday baseline.</x:v>
      </x:c>
      <x:c r="V130" s="11"/>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elaborate fur wear; clothing; fashion garment; wearable; finished item; manufactured / unresolved; fashion; fur; garment; author direction; ; not applicable;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str">
        <x:v>Finished endpoint; material tier is not applicable. Input tiers belong to the chosen recipe.</x:v>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status/completeness",IF(C130="T0","Raw entry feed; no production route","No production route listed"))</x:f>
        <x:v>Route listed; review status/completeness</x:v>
      </x:c>
      <x:c r="AN130" s="14" t="n">
        <x:f>IF(C130="T0",0,IF(C130="T1",1,IF(C130="T2",2,IF(C130="T3",3,IF(C130="T4",4,IF(C130="Unassigned",98,99))))))</x:f>
        <x:v>99</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str">
        <x:v>Elaborate hide wear</x:v>
      </x:c>
      <x:c r="C131" s="4" t="str">
        <x:v>Not applicable</x:v>
      </x:c>
      <x:c r="D131" s="9" t="inlineStr">
        <x:is>
          <x:t xml:space="preserve">Clothing</x:t>
        </x:is>
      </x:c>
      <x:c r="E131" s="9" t="str">
        <x:v>Fashion garment</x:v>
      </x:c>
      <x:c r="F131" s="9" t="str">
        <x:v>User direction; not implemented</x:v>
      </x:c>
      <x:c r="G131" s="9" t="str">
        <x:v>Very rare expensive fashion clothing using processed hides.</x:v>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str">
        <x:v>Very rare</x:v>
      </x:c>
      <x:c r="Q131" s="17"/>
      <x:c r="R131" s="17"/>
      <x:c r="S131" s="17"/>
      <x:c r="T131" s="17"/>
      <x:c r="U131" s="9" t="str">
        <x:v>Elaborate fashion variant. Ordinary simple wraps and metal-based wear with minimal fur are a separate everyday baseline.</x:v>
      </x:c>
      <x:c r="V131" s="11"/>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elaborate hide wear; clothing; fashion garment; wearable; finished item; manufactured / unresolved; fashion; hide; garment; author direction; ; not applicable;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str">
        <x:v>Finished endpoint; material tier is not applicable. Input tiers belong to the chosen recipe.</x:v>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status/completeness",IF(C131="T0","Raw entry feed; no production route","No production route listed"))</x:f>
        <x:v>Route listed; review status/completeness</x:v>
      </x:c>
      <x:c r="AN131" s="14" t="n">
        <x:f>IF(C131="T0",0,IF(C131="T1",1,IF(C131="T2",2,IF(C131="T3",3,IF(C131="T4",4,IF(C131="Unassigned",98,99))))))</x:f>
        <x:v>99</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str">
        <x:v>T0</x:v>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t0; not applicable; material</x:v>
      </x:c>
      <x:c r="AF132" s="4" t="str">
        <x:v>From current item description. Proposed uses retain their existing approval status. Lore category review: Resources -&gt; Mineral resources. Classification only; original item status and tier retained.</x:v>
      </x:c>
      <x:c r="AG132" s="4" t="str">
        <x:v>Provisional raw-stone input interpretation; existing cut state remains unresolved.</x:v>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status/completeness",IF(C132="T0","Raw entry feed; no production route","No production route listed"))</x:f>
        <x:v>Raw entry feed; no production route</x:v>
      </x:c>
      <x:c r="AN132" s="14" t="n">
        <x:f>IF(C132="T0",0,IF(C132="T1",1,IF(C132="T2",2,IF(C132="T3",3,IF(C132="T4",4,IF(C132="Unassigned",98,99))))))</x:f>
        <x:v>0</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str">
        <x:v>T0</x:v>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t0; not applicable; material</x:v>
      </x:c>
      <x:c r="AF133" s="4" t="str">
        <x:v>From current item description. Proposed uses retain their existing approval status. Lore category review: Resources -&gt; Mineral resources. Classification only; original item status and tier retained.</x:v>
      </x:c>
      <x:c r="AG133" s="4" t="str">
        <x:v>Provisional raw-stone input interpretation; existing cut state remains unresolved.</x:v>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status/completeness",IF(C133="T0","Raw entry feed; no production route","No production route listed"))</x:f>
        <x:v>Raw entry feed; no production route</x:v>
      </x:c>
      <x:c r="AN133" s="14" t="n">
        <x:f>IF(C133="T0",0,IF(C133="T1",1,IF(C133="T2",2,IF(C133="T3",3,IF(C133="T4",4,IF(C133="Unassigned",98,99))))))</x:f>
        <x:v>0</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str">
        <x:v>T0</x:v>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t0; not applicable; material</x:v>
      </x:c>
      <x:c r="AF134" s="4" t="str">
        <x:v>From current item description. Proposed uses retain their existing approval status. Lore category review: Resources -&gt; Mineral resources. Classification only; original item status and tier retained.</x:v>
      </x:c>
      <x:c r="AG134" s="4" t="str">
        <x:v>Provisional raw-stone input interpretation; existing cut state remains unresolved.</x:v>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status/completeness",IF(C134="T0","Raw entry feed; no production route","No production route listed"))</x:f>
        <x:v>Raw entry feed; no production route</x:v>
      </x:c>
      <x:c r="AN134" s="14" t="n">
        <x:f>IF(C134="T0",0,IF(C134="T1",1,IF(C134="T2",2,IF(C134="T3",3,IF(C134="T4",4,IF(C134="Unassigned",98,99))))))</x:f>
        <x:v>0</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str">
        <x:v>T0</x:v>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t0; not applicable; material</x:v>
      </x:c>
      <x:c r="AF135" s="4" t="str">
        <x:v>From current item description. Proposed uses retain their existing approval status. Lore category review: Resources -&gt; Mineral resources. Classification only; original item status and tier retained.</x:v>
      </x:c>
      <x:c r="AG135" s="4" t="str">
        <x:v>Provisional raw-stone input interpretation; existing cut state remains unresolved.</x:v>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status/completeness",IF(C135="T0","Raw entry feed; no production route","No production route listed"))</x:f>
        <x:v>Raw entry feed; no production route</x:v>
      </x:c>
      <x:c r="AN135" s="14" t="n">
        <x:f>IF(C135="T0",0,IF(C135="T1",1,IF(C135="T2",2,IF(C135="T3",3,IF(C135="T4",4,IF(C135="Unassigned",98,99))))))</x:f>
        <x:v>0</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str">
        <x:v>T0</x:v>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t0; not applicable; material</x:v>
      </x:c>
      <x:c r="AF136" s="4" t="str">
        <x:v>From current item description. Proposed uses retain their existing approval status. Lore category review: Resources -&gt; Mineral resources. Classification only; original item status and tier retained.</x:v>
      </x:c>
      <x:c r="AG136" s="4" t="str">
        <x:v>Provisional raw-stone input interpretation; existing cut state remains unresolved.</x:v>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status/completeness",IF(C136="T0","Raw entry feed; no production route","No production route listed"))</x:f>
        <x:v>Raw entry feed; no production route</x:v>
      </x:c>
      <x:c r="AN136" s="14" t="n">
        <x:f>IF(C136="T0",0,IF(C136="T1",1,IF(C136="T2",2,IF(C136="T3",3,IF(C136="T4",4,IF(C136="Unassigned",98,99))))))</x:f>
        <x:v>0</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ht="90" customHeight="1">
      <x:c r="A137" s="9" t="str">
        <x:v>proposal.gem.corundum</x:v>
      </x:c>
      <x:c r="B137" s="9" t="str">
        <x:v>Ruby / sapphire corundum</x:v>
      </x:c>
      <x:c r="C137" s="4" t="str">
        <x:v>T0</x:v>
      </x:c>
      <x:c r="D137" s="9" t="str">
        <x:v>Mineral resources</x:v>
      </x:c>
      <x:c r="E137" s="9" t="str">
        <x:v>Gemstone concept</x:v>
      </x:c>
      <x:c r="F137" s="9" t="str">
        <x:v>New proposal</x:v>
      </x:c>
      <x:c r="G137" s="9" t="str">
        <x:v>Proposed appearance: Red ruby and blue or other sapphire palette. Potential use: Fine settings and high-craft decorative work</x:v>
      </x:c>
      <x:c r="H137" s="9" t="str">
        <x:v>None</x:v>
      </x:c>
      <x:c r="I137" s="9" t="str">
        <x:v>Gathered raw gemstone: Legger / local storage</x:v>
      </x:c>
      <x:c r="J137" s="13"/>
      <x:c r="K137" s="15"/>
      <x:c r="L137" s="9" t="str">
        <x:v>Authored ancient mineral-bearing strata candidate; no deposit placement approved</x:v>
      </x:c>
      <x:c r="M137" s="9" t="str">
        <x:v>Sorting, cutting, polishing and setting are future craft concepts</x:v>
      </x:c>
      <x:c r="N137" s="9" t="str">
        <x:v>Not implemented</x:v>
      </x:c>
      <x:c r="O137" s="9" t="str">
        <x:v>One family for now; ruby/sapphire variants can split if useful. No armor or tool effect assigned.</x:v>
      </x:c>
      <x:c r="P137" s="17"/>
      <x:c r="Q137" s="17"/>
      <x:c r="R137" s="17"/>
      <x:c r="S137" s="17"/>
      <x:c r="T137" s="17"/>
      <x:c r="U137" s="9" t="str">
        <x:v>Gemstones exist by author direction. This mineral choice, palette, grade, cut and use are proposals. Fashion-suitable inputs intended valuable; no universal rarity or numeric price assigned.</x:v>
      </x:c>
      <x:c r="V137" s="11"/>
      <x:c r="W137" s="9" t="str">
        <x:v>Author direction October 14, 2026 establishes gemstones generally. Proposed real-mineral inspiration: https://my.gia.edu/gems-gemology/winter-2022-colored-stones-unearthed; no claim of Death Valley occurrence or game canon for this species.</x:v>
      </x:c>
      <x:c r="X137" s="4" t="str">
        <x:v>Gem material</x:v>
      </x:c>
      <x:c r="Y137" s="4" t="str">
        <x:v>Unresolved</x:v>
      </x:c>
      <x:c r="Z137" s="4" t="str">
        <x:v>Geological</x:v>
      </x:c>
      <x:c r="AA137" s="4" t="str">
        <x:v>Decoration</x:v>
      </x:c>
      <x:c r="AB137" s="4" t="str">
        <x:v>Gemstone</x:v>
      </x:c>
      <x:c r="AC137" s="4" t="str">
        <x:v>Unresolved</x:v>
      </x:c>
      <x:c r="AD137" s="4" t="str">
        <x:v>Proposal</x:v>
      </x:c>
      <x:c r="AE137" s="4" t="str">
        <x:f>LOWER(A137&amp;"; "&amp;B137&amp;"; "&amp;D137&amp;"; "&amp;E137&amp;"; "&amp;X137&amp;"; "&amp;Y137&amp;"; "&amp;Z137&amp;"; "&amp;AA137&amp;"; "&amp;AB137&amp;"; "&amp;AC137&amp;"; "&amp;AD137&amp;"; "&amp;V137&amp;"; "&amp;C137&amp;"; "&amp;AH137&amp;"; "&amp;AI137)</x:f>
        <x:v>proposal.gem.corundum; ruby / sapphire corundum; mineral resources; gemstone concept; gem material; unresolved; geological; decoration; gemstone; unresolved; proposal; ; t0; not applicable; material</x:v>
      </x:c>
      <x:c r="AF137" s="4" t="str">
        <x:v>From current item description. Proposed uses retain their existing approval status. Lore category review: Resources -&gt; Mineral resources. Classification only; original item status and tier retained.</x:v>
      </x:c>
      <x:c r="AG137" s="4" t="str">
        <x:v>Provisional raw-stone input interpretation; existing cut state remains unresolved.</x:v>
      </x:c>
      <x:c r="AH137" s="4" t="str">
        <x:v>Not applicable</x:v>
      </x:c>
      <x:c r="AI137" s="4" t="str">
        <x:v>Material</x:v>
      </x:c>
      <x:c r="AJ137" s="4" t="n">
        <x:f>COUNTIFS('Material routes'!$D$6:$D$2205,A137,'Material routes'!$C$6:$C$2205,"Output")</x:f>
        <x:v>0</x:v>
      </x:c>
      <x:c r="AK137" s="4" t="n">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t="n">
        <x:f>COUNTIFS('Material routes'!$D$6:$D$2205,A137,'Material routes'!$C$6:$C$2205,"Tool candidate")</x:f>
        <x:v>0</x:v>
      </x:c>
      <x:c r="AM137" s="4" t="str">
        <x:f>IF(AJ137&gt;0,"Route listed; review status/completeness",IF(C137="T0","Raw entry feed; no production route","No production route listed"))</x:f>
        <x:v>Raw entry feed; no production route</x:v>
      </x:c>
      <x:c r="AN137" s="14" t="n">
        <x:f>IF(C137="T0",0,IF(C137="T1",1,IF(C137="T2",2,IF(C137="T3",3,IF(C137="T4",4,IF(C137="Unassigned",98,99))))))</x:f>
        <x:v>0</x:v>
      </x:c>
      <x:c r="AZ137"/>
      <x:c r="BA137"/>
      <x:c r="BB137"/>
      <x:c r="BC137"/>
      <x:c r="BD137"/>
      <x:c r="BE137"/>
      <x:c r="BF137"/>
      <x:c r="BG137"/>
      <x:c r="BH137"/>
      <x:c r="BI137"/>
      <x:c r="BJ137"/>
      <x:c r="BK137"/>
      <x:c r="BL137"/>
      <x:c r="BM137"/>
      <x:c r="BN137"/>
      <x:c r="BO137"/>
      <x:c r="BP137"/>
      <x:c r="BQ137"/>
      <x:c r="BR137"/>
      <x:c r="BS137"/>
      <x:c r="BT137"/>
      <x:c r="BU137"/>
      <x:c r="BV137"/>
      <x:c r="BW137"/>
      <x:c r="BX137"/>
      <x:c r="BY137"/>
      <x:c r="BZ137"/>
      <x:c r="CA137"/>
      <x:c r="CB137"/>
      <x:c r="CC137"/>
    </x:row>
    <x:row r="138" ht="90" customHeight="1">
      <x:c r="A138" s="9" t="str">
        <x:v>proposal.gem.tourmaline</x:v>
      </x:c>
      <x:c r="B138" s="9" t="str">
        <x:v>Tourmaline</x:v>
      </x:c>
      <x:c r="C138" s="4" t="str">
        <x:v>T0</x:v>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t0; not applicable; material</x:v>
      </x:c>
      <x:c r="AF138" s="4" t="str">
        <x:v>From current item description. Proposed uses retain their existing approval status. Lore category review: Resources -&gt; Mineral resources. Classification only; original item status and tier retained.</x:v>
      </x:c>
      <x:c r="AG138" s="4" t="str">
        <x:v>Provisional raw-stone input interpretation; existing cut state remains unresolved.</x:v>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status/completeness",IF(C138="T0","Raw entry feed; no production route","No production route listed"))</x:f>
        <x:v>Raw entry feed; no production route</x:v>
      </x:c>
      <x:c r="AN138" s="14" t="n">
        <x:f>IF(C138="T0",0,IF(C138="T1",1,IF(C138="T2",2,IF(C138="T3",3,IF(C138="T4",4,IF(C138="Unassigned",98,99))))))</x:f>
        <x:v>0</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str">
        <x:v>T0</x:v>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t0; not applicable; material</x:v>
      </x:c>
      <x:c r="AF139" s="4" t="str">
        <x:v>From current item description. Proposed uses retain their existing approval status. Lore category review: Resources -&gt; Mineral resources. Classification only; original item status and tier retained.</x:v>
      </x:c>
      <x:c r="AG139" s="4" t="str">
        <x:v>Provisional raw-stone input interpretation; existing cut state remains unresolved.</x:v>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status/completeness",IF(C139="T0","Raw entry feed; no production route","No production route listed"))</x:f>
        <x:v>Raw entry feed; no production route</x:v>
      </x:c>
      <x:c r="AN139" s="14" t="n">
        <x:f>IF(C139="T0",0,IF(C139="T1",1,IF(C139="T2",2,IF(C139="T3",3,IF(C139="T4",4,IF(C139="Unassigned",98,99))))))</x:f>
        <x:v>0</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str">
        <x:v>Simple everyday wraps</x:v>
      </x:c>
      <x:c r="C140" s="4" t="str">
        <x:v>Not applicable</x:v>
      </x:c>
      <x:c r="D140" s="9" t="inlineStr">
        <x:is>
          <x:t xml:space="preserve">Clothing</x:t>
        </x:is>
      </x:c>
      <x:c r="E140" s="9" t="str">
        <x:v>Everyday clothing</x:v>
      </x:c>
      <x:c r="F140" s="9" t="str">
        <x:v>User direction; not implemented</x:v>
      </x:c>
      <x:c r="G140" s="9" t="str">
        <x:v>Regular simple wrap-style clothing under the no-cloth material rule.</x:v>
      </x:c>
      <x:c r="H140" s="9" t="str">
        <x:v>Unassigned; layering/fastening TBD</x:v>
      </x:c>
      <x:c r="I140" s="9" t="str">
        <x:v>Booter-worn concept; supply/spare policy TBD</x:v>
      </x:c>
      <x:c r="J140" s="13"/>
      <x:c r="K140" s="15"/>
      <x:c r="L140" s="9" t="str">
        <x:v>Ordinary fabrication/trade candidate; no recipe authored</x:v>
      </x:c>
      <x:c r="M140" s="9" t="str">
        <x:v>Construction and material combination TBD; minimal fur with metal-based fastenings/pieces possible</x:v>
      </x:c>
      <x:c r="N140" s="9" t="str">
        <x:v>Not implemented</x:v>
      </x:c>
      <x:c r="O140" s="9" t="str">
        <x:v>No cloth. Wrap material, attachment and coverage remain open; minimal fur is not an abundant processed-fur supply.</x:v>
      </x:c>
      <x:c r="P140" s="17"/>
      <x:c r="Q140" s="17"/>
      <x:c r="R140" s="17"/>
      <x:c r="S140" s="17"/>
      <x:c r="T140" s="17"/>
      <x:c r="U140" s="9" t="str">
        <x:v>Everyday baseline by author direction. No fixed rarity, price, garment pattern or material ratio assigned.</x:v>
      </x:c>
      <x:c r="V140" s="11"/>
      <x:c r="W140" s="9" t="str">
        <x:v>Direct author clarification, October 14, 2026; Docs/WORLD_BASIS.md#material-culture. Ordinary wear: simple wraps, metal chainmail and practical metal-based pieces with minimal fur. Elaborate fashion remains rare/expensive; no cloth.</x:v>
      </x:c>
      <x:c r="X140" s="4" t="str">
        <x:v>Wearable</x:v>
      </x:c>
      <x:c r="Y140" s="4" t="str">
        <x:v>Finished item</x:v>
      </x:c>
      <x:c r="Z140" s="4" t="str">
        <x:v>Manufactured / unresolved</x:v>
      </x:c>
      <x:c r="AA140" s="4" t="str">
        <x:v>Clothing</x:v>
      </x:c>
      <x:c r="AB140" s="4" t="str">
        <x:v>Mixed / unresolved</x:v>
      </x:c>
      <x:c r="AC140" s="4" t="str">
        <x:v>Garment</x:v>
      </x:c>
      <x:c r="AD140" s="4" t="str">
        <x:v>Author direction</x:v>
      </x:c>
      <x:c r="AE140" s="4" t="str">
        <x:f>LOWER(A140&amp;"; "&amp;B140&amp;"; "&amp;D140&amp;"; "&amp;E140&amp;"; "&amp;X140&amp;"; "&amp;Y140&amp;"; "&amp;Z140&amp;"; "&amp;AA140&amp;"; "&amp;AB140&amp;"; "&amp;AC140&amp;"; "&amp;AD140&amp;"; "&amp;V140&amp;"; "&amp;C140&amp;"; "&amp;AH140&amp;"; "&amp;AI140)</x:f>
        <x:v>proposal.gear.simple_wraps; simple everyday wraps; clothing; everyday clothing; wearable; finished item; manufactured / unresolved; clothing; mixed / unresolved; garment; author direction; ; not applicable; t3; finished item</x:v>
      </x:c>
      <x:c r="AF14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40" s="4" t="str">
        <x:v>Finished endpoint; material tier is not applicable. Input tiers belong to the chosen recipe.</x:v>
      </x:c>
      <x:c r="AH140" s="4" t="str">
        <x:v>T3</x:v>
      </x:c>
      <x:c r="AI140" s="4" t="str">
        <x:v>Finished item</x:v>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status/completeness",IF(C140="T0","Raw entry feed; no production route","No production route listed"))</x:f>
        <x:v>Route listed; review status/completeness</x:v>
      </x:c>
      <x:c r="AN140" s="14" t="n">
        <x:f>IF(C140="T0",0,IF(C140="T1",1,IF(C140="T2",2,IF(C140="T3",3,IF(C140="T4",4,IF(C140="Unassigned",98,99))))))</x:f>
        <x:v>99</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str">
        <x:v>T0</x:v>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t0; not applicable; material</x:v>
      </x:c>
      <x:c r="AF141" s="4" t="str">
        <x:v>From current item description. Proposed uses retain their existing approval status. Lore category review: Resources -&gt; Biological resources. Classification only; original item status and tier retained.</x:v>
      </x:c>
      <x:c r="AG141" s="4" t="str">
        <x:v>Raw gathered/recovered craft input under the author T0 framework. This does not imply a naturally occurring pure metal.</x:v>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status/completeness",IF(C141="T0","Raw entry feed; no production route","No production route listed"))</x:f>
        <x:v>Raw entry feed; no production route</x:v>
      </x:c>
      <x:c r="AN141" s="14" t="n">
        <x:f>IF(C141="T0",0,IF(C141="T1",1,IF(C141="T2",2,IF(C141="T3",3,IF(C141="T4",4,IF(C141="Unassigned",98,99))))))</x:f>
        <x:v>0</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str">
        <x:v>T1</x:v>
      </x:c>
      <x:c r="D142" s="9" t="str">
        <x:v>Crafting components</x:v>
      </x:c>
      <x:c r="E142" s="9" t="str">
        <x:v>Wing material</x:v>
      </x:c>
      <x:c r="F142" s="9" t="str">
        <x:v>New proposal</x:v>
      </x:c>
      <x:c r="G142" s="9" t="str">
        <x:v>Prepared inner-wing material for an assembled vertical sun shade.</x:v>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x:c r="Q142" s="17"/>
      <x:c r="R142" s="17"/>
      <x:c r="S142" s="17"/>
      <x:c r="T142" s="17"/>
      <x:c r="U142" s="9" t="str">
        <x:v>Proposed intermediate product; reuse existing popup-camp item instead of duplicating the deployed shade.</x:v>
      </x:c>
      <x:c r="V142" s="11"/>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crafting components; wing material; crafting component; processed intermediate; fauna; sun shading; wing membrane; panel; proposal; ; t1; not applicable; component</x:v>
      </x:c>
      <x:c r="AF142" s="4" t="str">
        <x:v>From current item description. Proposed uses retain their existing approval status.</x:v>
      </x:c>
      <x:c r="AG142" s="4" t="str">
        <x:v>Proposed game manufacturing tier from the candidate routes. Integrated operations may contain many work steps.</x:v>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t="n">
        <x:f>IF(C142="T0",0,IF(C142="T1",1,IF(C142="T2",2,IF(C142="T3",3,IF(C142="T4",4,IF(C142="Unassigned",98,99))))))</x:f>
        <x:v>1</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str">
        <x:v>T3</x:v>
      </x:c>
      <x:c r="D143" s="9" t="str">
        <x:v>Crafting components</x:v>
      </x:c>
      <x:c r="E143" s="9" t="str">
        <x:v>Canister economy concept</x:v>
      </x:c>
      <x:c r="F143" s="9" t="str">
        <x:v>New proposal</x:v>
      </x:c>
      <x:c r="G143" s="9" t="str">
        <x:v>Unfinished body for specialist assembly</x:v>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t3; not applicable; component</x:v>
      </x:c>
      <x:c r="AF143" s="4" t="str">
        <x:v>From current item description. Proposed uses retain their existing approval status.</x:v>
      </x:c>
      <x:c r="AG143" s="4" t="str">
        <x:v>October 15 proposed tier review: 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status/completeness",IF(C143="T0","Raw entry feed; no production route","No production route listed"))</x:f>
        <x:v>Route listed; review status/completeness</x:v>
      </x:c>
      <x:c r="AN143" s="14" t="n">
        <x:f>IF(C143="T0",0,IF(C143="T1",1,IF(C143="T2",2,IF(C143="T3",3,IF(C143="T4",4,IF(C143="Unassigned",98,99))))))</x:f>
        <x:v>3</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str">
        <x:v>T3</x:v>
      </x:c>
      <x:c r="D144" s="9" t="str">
        <x:v>Crafting components</x:v>
      </x:c>
      <x:c r="E144" s="9" t="str">
        <x:v>Canister economy concept</x:v>
      </x:c>
      <x:c r="F144" s="9" t="str">
        <x:v>New proposal</x:v>
      </x:c>
      <x:c r="G144" s="9" t="str">
        <x:v>Replaceable fitted sealing part</x:v>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t3; not applicable; component</x:v>
      </x:c>
      <x:c r="AF144" s="4" t="str">
        <x:v>From current item description. Proposed uses retain their existing approval status.</x:v>
      </x:c>
      <x:c r="AG144" s="4" t="str">
        <x:v>October 15 proposed tier review: Form a selected sealing compound into a fitted ring. Candidate route only: quantities, yield, tools, fit, process conditions and service compatibility remain open. Not proof of elastomer behavior or Phagia-contact safety.</x:v>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status/completeness",IF(C144="T0","Raw entry feed; no production route","No production route listed"))</x:f>
        <x:v>Route listed; review status/completeness</x:v>
      </x:c>
      <x:c r="AN144" s="14" t="n">
        <x:f>IF(C144="T0",0,IF(C144="T1",1,IF(C144="T2",2,IF(C144="T3",3,IF(C144="T4",4,IF(C144="Unassigned",98,99))))))</x:f>
        <x:v>3</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str">
        <x:v>Precision contact surface supporting a seal</x:v>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str">
        <x:v>October 15 proposed tier review: Machine a selected metal seat as a matched vessel component. Candidate route only: quantities, yield, tools, fit, process conditions and service compatibility remain open. </x:v>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status/completeness",IF(C145="T0","Raw entry feed; no production route","No production route listed"))</x:f>
        <x:v>Route listed; review status/completeness</x:v>
      </x:c>
      <x:c r="AN145" s="14" t="n">
        <x:f>IF(C145="T0",0,IF(C145="T1",1,IF(C145="T2",2,IF(C145="T3",3,IF(C145="T4",4,IF(C145="Unassigned",98,99))))))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str">
        <x:v>T3</x:v>
      </x:c>
      <x:c r="D146" s="9" t="str">
        <x:v>Crafting components</x:v>
      </x:c>
      <x:c r="E146" s="9" t="str">
        <x:v>Canister economy concept</x:v>
      </x:c>
      <x:c r="F146" s="9" t="str">
        <x:v>New proposal</x:v>
      </x:c>
      <x:c r="G146" s="9" t="str">
        <x:v>Prepared compound for compatible joints</x:v>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t3; not applicable; material</x:v>
      </x:c>
      <x:c r="AF146" s="4" t="str">
        <x:v>From current item description. Proposed uses retain their existing approval status.</x:v>
      </x:c>
      <x:c r="AG146" s="4" t="str">
        <x:v>Proposed October 15 tier/recipe for the existing item family; not a change to its original item-design status. Existing proposal reused. Compatibility and pressure qualification remain mandatory design questions; no approved repair method or universal canister fit.</x:v>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status/completeness",IF(C146="T0","Raw entry feed; no production route","No production route listed"))</x:f>
        <x:v>Route listed; review status/completeness</x:v>
      </x:c>
      <x:c r="AN146" s="14" t="n">
        <x:f>IF(C146="T0",0,IF(C146="T1",1,IF(C146="T2",2,IF(C146="T3",3,IF(C146="T4",4,IF(C146="Unassigned",98,99))))))</x:f>
        <x:v>3</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str">
        <x:v>T4</x:v>
      </x:c>
      <x:c r="D147" s="9" t="str">
        <x:v>Crafting components</x:v>
      </x:c>
      <x:c r="E147" s="9" t="str">
        <x:v>Canister economy concept</x:v>
      </x:c>
      <x:c r="F147" s="9" t="str">
        <x:v>New proposal</x:v>
      </x:c>
      <x:c r="G147" s="9" t="str">
        <x:v>Replacement contained conduit for a personal canister</x:v>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t4; not applicable; component</x:v>
      </x:c>
      <x:c r="AF147" s="4" t="str">
        <x:v>From current item description. Proposed uses retain their existing approval status.</x:v>
      </x:c>
      <x:c r="AG147" s="4" t="str">
        <x:v>October 15 proposed tier review: Fit a T3 tube section and packed end interfaces for an identified canister service. Candidate route only: quantities, yield, tools, fit, process conditions and service compatibility remain open. </x:v>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status/completeness",IF(C147="T0","Raw entry feed; no production route","No production route listed"))</x:f>
        <x:v>Route listed; review status/completeness</x:v>
      </x:c>
      <x:c r="AN147" s="14" t="n">
        <x:f>IF(C147="T0",0,IF(C147="T1",1,IF(C147="T2",2,IF(C147="T3",3,IF(C147="T4",4,IF(C147="Unassigned",98,99))))))</x:f>
        <x:v>4</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str">
        <x:v>T4</x:v>
      </x:c>
      <x:c r="D148" s="9" t="str">
        <x:v>Crafting components</x:v>
      </x:c>
      <x:c r="E148" s="9" t="str">
        <x:v>Canister economy concept</x:v>
      </x:c>
      <x:c r="F148" s="9" t="str">
        <x:v>New proposal</x:v>
      </x:c>
      <x:c r="G148" s="9" t="str">
        <x:v>Connect a line to a matching canister/interface</x:v>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t4; not applicable; component</x:v>
      </x:c>
      <x:c r="AF148" s="4" t="str">
        <x:v>From current item description. Proposed uses retain their existing approval status.</x:v>
      </x:c>
      <x:c r="AG148" s="4" t="str">
        <x:v>October 15 proposed tier review: Make a matched coupling from precision tube, packing and bearing-grade metal feed. Candidate route only: quantities, yield, tools, fit, process conditions and service compatibility remain open. </x:v>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status/completeness",IF(C148="T0","Raw entry feed; no production route","No production route listed"))</x:f>
        <x:v>Route listed; review status/completeness</x:v>
      </x:c>
      <x:c r="AN148" s="14" t="n">
        <x:f>IF(C148="T0",0,IF(C148="T1",1,IF(C148="T2",2,IF(C148="T3",3,IF(C148="T4",4,IF(C148="Unassigned",98,99))))))</x:f>
        <x:v>4</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str">
        <x:v>T3</x:v>
      </x:c>
      <x:c r="D149" s="9" t="str">
        <x:v>Crafting components</x:v>
      </x:c>
      <x:c r="E149" s="9" t="str">
        <x:v>Canister economy concept</x:v>
      </x:c>
      <x:c r="F149" s="9" t="str">
        <x:v>New proposal</x:v>
      </x:c>
      <x:c r="G149" s="9" t="str">
        <x:v>Personal delivery interface candidate</x:v>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t3; not applicable; component</x:v>
      </x:c>
      <x:c r="AF149" s="4" t="str">
        <x:v>From current item description. Proposed uses retain their existing approval status.</x:v>
      </x:c>
      <x:c r="AG149" s="4" t="str">
        <x:v>October 15 proposed tier review: Fit a ceramic interface and selected seal stock. Candidate route only: quantities, yield, tools, fit, process conditions and service compatibility remain open. Human/Phagia contact and cleanability require separate approval; no industrial faunal chemical is assumed safe.</x:v>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status/completeness",IF(C149="T0","Raw entry feed; no production route","No production route listed"))</x:f>
        <x:v>Route listed; review status/completeness</x:v>
      </x:c>
      <x:c r="AN149" s="14" t="n">
        <x:f>IF(C149="T0",0,IF(C149="T1",1,IF(C149="T2",2,IF(C149="T3",3,IF(C149="T4",4,IF(C149="Unassigned",98,99))))))</x:f>
        <x:v>3</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str">
        <x:v>Inspect a compatible interior without opening it</x:v>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str">
        <x:v>October 15 proposed tier review: Finish and fit selected viewing-glass stock as a port insert. Candidate route only: quantities, yield, tools, fit, process conditions and service compatibility remain open. </x:v>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status/completeness",IF(C150="T0","Raw entry feed; no production route","No production route listed"))</x:f>
        <x:v>Route listed; review status/completeness</x:v>
      </x:c>
      <x:c r="AN150" s="14" t="n">
        <x:f>IF(C150="T0",0,IF(C150="T1",1,IF(C150="T2",2,IF(C150="T3",3,IF(C150="T4",4,IF(C150="Unassigned",98,99))))))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str">
        <x:v>T3</x:v>
      </x:c>
      <x:c r="D151" s="9" t="str">
        <x:v>Crafting components</x:v>
      </x:c>
      <x:c r="E151" s="9" t="str">
        <x:v>Canister economy concept</x:v>
      </x:c>
      <x:c r="F151" s="9" t="str">
        <x:v>New proposal</x:v>
      </x:c>
      <x:c r="G151" s="9" t="str">
        <x:v>Attach one canister to a fitted carrier</x:v>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t3; not applicable; component</x:v>
      </x:c>
      <x:c r="AF151" s="4" t="str">
        <x:v>From current item description. Proposed uses retain their existing approval status.</x:v>
      </x:c>
      <x:c r="AG151" s="4" t="str">
        <x:v>October 15 proposed tier review: Shape and fit a mounting bracket from prepared steel. Candidate route only: quantities, yield, tools, fit, process conditions and service compatibility remain open. </x:v>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status/completeness",IF(C151="T0","Raw entry feed; no production route","No production route listed"))</x:f>
        <x:v>Route listed; review status/completeness</x:v>
      </x:c>
      <x:c r="AN151" s="14" t="n">
        <x:f>IF(C151="T0",0,IF(C151="T1",1,IF(C151="T2",2,IF(C151="T3",3,IF(C151="T4",4,IF(C151="Unassigned",98,99))))))</x:f>
        <x:v>3</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str">
        <x:v>Not applicable</x:v>
      </x:c>
      <x:c r="D152" s="9" t="inlineStr">
        <x:is>
          <x:t xml:space="preserve">Attachments</x:t>
        </x:is>
      </x:c>
      <x:c r="E152" s="9" t="str">
        <x:v>Canister economy concept</x:v>
      </x:c>
      <x:c r="F152" s="9" t="str">
        <x:v>New proposal</x:v>
      </x:c>
      <x:c r="G152" s="9" t="str">
        <x:v>Wear a canister in a selected carry arrangement</x:v>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attachments; canister economy concept; carrier; finished item; manufactured / unresolved; equipment mounting; mixed / unresolved; assembly; proposal; ; not applicable;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str">
        <x:v>Finished endpoint; material tier is not applicable. Input tiers belong to the chosen recipe.</x:v>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status/completeness",IF(C152="T0","Raw entry feed; no production route","No production route listed"))</x:f>
        <x:v>Route listed; review status/completeness</x:v>
      </x:c>
      <x:c r="AN152" s="14" t="n">
        <x:f>IF(C152="T0",0,IF(C152="T1",1,IF(C152="T2",2,IF(C152="T3",3,IF(C152="T4",4,IF(C152="Unassigned",98,99))))))</x:f>
        <x:v>99</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str">
        <x:v>Not applicable</x:v>
      </x:c>
      <x:c r="D153" s="9" t="inlineStr">
        <x:is>
          <x:t xml:space="preserve">Tools</x:t>
        </x:is>
      </x:c>
      <x:c r="E153" s="9" t="str">
        <x:v>Canister economy concept</x:v>
      </x:c>
      <x:c r="F153" s="9" t="str">
        <x:v>New proposal</x:v>
      </x:c>
      <x:c r="G153" s="9" t="str">
        <x:v>Specialist workshop inspection aid</x:v>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tools; canister economy concept; tool; finished item; manufactured / unresolved; inspection; mixed / unresolved; assembly; proposal; ; not applicable;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53" s="4" t="str">
        <x:v>Finished endpoint; material tier is not applicable. Input tiers belong to the chosen recipe.</x:v>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t="n">
        <x:f>IF(C153="T0",0,IF(C153="T1",1,IF(C153="T2",2,IF(C153="T3",3,IF(C153="T4",4,IF(C153="Unassigned",98,99))))))</x:f>
        <x:v>99</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str">
        <x:v>Not applicable</x:v>
      </x:c>
      <x:c r="D154" s="9" t="str">
        <x:v>Field supplies</x:v>
      </x:c>
      <x:c r="E154" s="9" t="str">
        <x:v>Canister economy concept</x:v>
      </x:c>
      <x:c r="F154" s="9" t="str">
        <x:v>New proposal</x:v>
      </x:c>
      <x:c r="G154" s="9" t="str">
        <x:v>Carry a selected set of compatible spare seals/fittings</x:v>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field supplies; canister economy concept; service kit; finished item; manufactured / unresolved; equipment repair; mixed / unresolved; assembly; proposal; sealing; not applicable; unassigned; finished item</x:v>
      </x:c>
      <x:c r="AF154" s="4" t="str">
        <x:v>From current item description. Proposed uses retain their existing approval status.</x:v>
      </x:c>
      <x:c r="AG154" s="4" t="str">
        <x:v>Finished endpoint; material tier is not applicable. Input tiers belong to the chosen recipe.</x:v>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t="n">
        <x:f>IF(C154="T0",0,IF(C154="T1",1,IF(C154="T2",2,IF(C154="T3",3,IF(C154="T4",4,IF(C154="Unassigned",98,99))))))</x:f>
        <x:v>99</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str">
        <x:v>T2</x:v>
      </x:c>
      <x:c r="D155" s="9" t="str">
        <x:v>Crafting components</x:v>
      </x:c>
      <x:c r="E155" s="9" t="str">
        <x:v>Canister economy concept</x:v>
      </x:c>
      <x:c r="F155" s="9" t="str">
        <x:v>New proposal</x:v>
      </x:c>
      <x:c r="G155" s="9" t="str">
        <x:v>Visible craft provenance or personal decoration</x:v>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t2; not applicable; component</x:v>
      </x:c>
      <x:c r="AF155" s="4" t="str">
        <x:v>From current item description. Proposed uses retain their existing approval status.</x:v>
      </x:c>
      <x:c r="AG155" s="4" t="str">
        <x:v>October 15 proposed tier review: Form and mark a plate from first reclaimed bronze stock. Candidate route only: quantities, yield, tools, fit, process conditions and service compatibility remain open. Specific issuer marks, provenance guarantees and legal standards remain undefined.</x:v>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status/completeness",IF(C155="T0","Raw entry feed; no production route","No production route listed"))</x:f>
        <x:v>Route listed; review status/completeness</x:v>
      </x:c>
      <x:c r="AN155" s="14" t="n">
        <x:f>IF(C155="T0",0,IF(C155="T1",1,IF(C155="T2",2,IF(C155="T3",3,IF(C155="T4",4,IF(C155="Unassigned",98,99))))))</x:f>
        <x:v>2</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str">
        <x:v>T3</x:v>
      </x:c>
      <x:c r="D156" s="9" t="str">
        <x:v>Crafting components</x:v>
      </x:c>
      <x:c r="E156" s="9" t="str">
        <x:v>Canister economy concept</x:v>
      </x:c>
      <x:c r="F156" s="9" t="str">
        <x:v>New proposal</x:v>
      </x:c>
      <x:c r="G156" s="9" t="str">
        <x:v>Nonstructural custom finish candidate</x:v>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t3; not applicable; component</x:v>
      </x:c>
      <x:c r="AF156" s="4" t="str">
        <x:v>From current item description. Proposed uses retain their existing approval status.</x:v>
      </x:c>
      <x:c r="AG156" s="4" t="str">
        <x:v>October 15 proposed tier review: Prepare a fitted decorative metal/inlay panel from T2 finish stocks. Candidate route only: quantities, yield, tools, fit, process conditions and service compatibility remain open. </x:v>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status/completeness",IF(C156="T0","Raw entry feed; no production route","No production route listed"))</x:f>
        <x:v>Route listed; review status/completeness</x:v>
      </x:c>
      <x:c r="AN156" s="14" t="n">
        <x:f>IF(C156="T0",0,IF(C156="T1",1,IF(C156="T2",2,IF(C156="T3",3,IF(C156="T4",4,IF(C156="Unassigned",98,99))))))</x:f>
        <x:v>3</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str">
        <x:v>T3</x:v>
      </x:c>
      <x:c r="D157" s="9" t="str">
        <x:v>Crafting components</x:v>
      </x:c>
      <x:c r="E157" s="9" t="str">
        <x:v>Canister economy concept</x:v>
      </x:c>
      <x:c r="F157" s="9" t="str">
        <x:v>New proposal</x:v>
      </x:c>
      <x:c r="G157" s="9" t="str">
        <x:v>Outer impact/dust guard candidate</x:v>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t3; not applicable; component</x:v>
      </x:c>
      <x:c r="AF157" s="4" t="str">
        <x:v>From current item description. Proposed uses retain their existing approval status.</x:v>
      </x:c>
      <x:c r="AG157" s="4" t="str">
        <x:v>October 15 proposed tier review: Form and fit a supported protective cap from prepared shell and metal stocks. Candidate route only: quantities, yield, tools, fit, process conditions and service compatibility remain open. </x:v>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status/completeness",IF(C157="T0","Raw entry feed; no production route","No production route listed"))</x:f>
        <x:v>Route listed; review status/completeness</x:v>
      </x:c>
      <x:c r="AN157" s="14" t="n">
        <x:f>IF(C157="T0",0,IF(C157="T1",1,IF(C157="T2",2,IF(C157="T3",3,IF(C157="T4",4,IF(C157="Unassigned",98,99))))))</x:f>
        <x:v>3</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str">
        <x:v>Not applicable</x:v>
      </x:c>
      <x:c r="D158" s="9" t="str">
        <x:v>Cultural objects</x:v>
      </x:c>
      <x:c r="E158" s="9" t="str">
        <x:v>Religious</x:v>
      </x:c>
      <x:c r="F158" s="9" t="str">
        <x:v>New proposal</x:v>
      </x:c>
      <x:c r="G158" s="9" t="str">
        <x:v>Small devotional image carried or displayed</x:v>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cultural objects; religious; cultural object; finished item; manufactured / unresolved; devotion; metal or shell; solid piece; proposal; ; not applicable; t2; finished item</x:v>
      </x:c>
      <x:c r="AF158" s="4" t="str">
        <x:v>From current item description. Proposed uses retain their existing approval status.</x:v>
      </x:c>
      <x:c r="AG158" s="4" t="str">
        <x:v>Finished endpoint; material tier is not applicable. Input tiers belong to the chosen recipe.</x:v>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t="n">
        <x:f>IF(C158="T0",0,IF(C158="T1",1,IF(C158="T2",2,IF(C158="T3",3,IF(C158="T4",4,IF(C158="Unassigned",98,99))))))</x:f>
        <x:v>99</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str">
        <x:v>Not applicable</x:v>
      </x:c>
      <x:c r="D159" s="9" t="str">
        <x:v>Cultural objects</x:v>
      </x:c>
      <x:c r="E159" s="9" t="str">
        <x:v>Religious</x:v>
      </x:c>
      <x:c r="F159" s="9" t="str">
        <x:v>New proposal</x:v>
      </x:c>
      <x:c r="G159" s="9" t="str">
        <x:v>Small fixed place for household remembrance and devotion</x:v>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cultural objects; religious; cultural object; finished item; manufactured / unresolved; devotion; metal or shell; panel; proposal; ; not applicable; t2; finished item</x:v>
      </x:c>
      <x:c r="AF159" s="4" t="str">
        <x:v>From current item description. Proposed uses retain their existing approval status.</x:v>
      </x:c>
      <x:c r="AG159" s="4" t="str">
        <x:v>Finished endpoint; material tier is not applicable. Input tiers belong to the chosen recipe.</x:v>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t="n">
        <x:f>IF(C159="T0",0,IF(C159="T1",1,IF(C159="T2",2,IF(C159="T3",3,IF(C159="T4",4,IF(C159="Unassigned",98,99))))))</x:f>
        <x:v>99</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str">
        <x:v>Not applicable</x:v>
      </x:c>
      <x:c r="D160" s="9" t="str">
        <x:v>Cultural objects</x:v>
      </x:c>
      <x:c r="E160" s="9" t="str">
        <x:v>Religious</x:v>
      </x:c>
      <x:c r="F160" s="9" t="str">
        <x:v>New proposal</x:v>
      </x:c>
      <x:c r="G160" s="9" t="str">
        <x:v>Ceremonial display of a deliberately contained sacred sample</x:v>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cultural objects; religious; container; finished item; manufactured / unresolved; ceremony; glass and metal; assembly; proposal; liquid and bulk containment; not applicable; t2; finished item</x:v>
      </x:c>
      <x:c r="AF160" s="4" t="str">
        <x:v>From current item description. Proposed uses retain their existing approval status.</x:v>
      </x:c>
      <x:c r="AG160" s="4" t="str">
        <x:v>Finished endpoint; material tier is not applicable. Input tiers belong to the chosen recipe.</x:v>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t="n">
        <x:f>IF(C160="T0",0,IF(C160="T1",1,IF(C160="T2",2,IF(C160="T3",3,IF(C160="T4",4,IF(C160="Unassigned",98,99))))))</x:f>
        <x:v>99</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str">
        <x:v>Not applicable</x:v>
      </x:c>
      <x:c r="D161" s="9" t="str">
        <x:v>Cultural objects</x:v>
      </x:c>
      <x:c r="E161" s="9" t="str">
        <x:v>Religious</x:v>
      </x:c>
      <x:c r="F161" s="9" t="str">
        <x:v>New proposal</x:v>
      </x:c>
      <x:c r="G161" s="9" t="str">
        <x:v>Protect and display a claimed ancestral relic</x:v>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cultural objects; religious; container; finished item; manufactured / unresolved; devotion; metal or shell; assembly; proposal; keepsake storage; not applicable; t3; finished item</x:v>
      </x:c>
      <x:c r="AF161" s="4" t="str">
        <x:v>From current item description. Proposed uses retain their existing approval status.</x:v>
      </x:c>
      <x:c r="AG161" s="4" t="str">
        <x:v>Finished endpoint; material tier is not applicable. Input tiers belong to the chosen recipe.</x:v>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t="n">
        <x:f>IF(C161="T0",0,IF(C161="T1",1,IF(C161="T2",2,IF(C161="T3",3,IF(C161="T4",4,IF(C161="Unassigned",98,99))))))</x:f>
        <x:v>99</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ht="100" customHeight="1">
      <x:c r="A162" s="9" t="str">
        <x:v>proposal.culture.prayer_leaf</x:v>
      </x:c>
      <x:c r="B162" s="9" t="str">
        <x:v>Husk-paper prayer leaf</x:v>
      </x:c>
      <x:c r="C162" s="4" t="str">
        <x:v>Not applicable</x:v>
      </x:c>
      <x:c r="D162" s="9" t="str">
        <x:v>Cultural objects</x:v>
      </x:c>
      <x:c r="E162" s="9" t="str">
        <x:v>Religious</x:v>
      </x:c>
      <x:c r="F162" s="9" t="str">
        <x:v>New proposal</x:v>
      </x:c>
      <x:c r="G162" s="9" t="str">
        <x:v>Portable prayers or devotional images</x:v>
      </x:c>
      <x:c r="H162" s="9" t="str">
        <x:v>Unassigned</x:v>
      </x:c>
      <x:c r="I162" s="9" t="str">
        <x:v>Personal kit / local storage eligibility TBD</x:v>
      </x:c>
      <x:c r="J162" s="13"/>
      <x:c r="K162" s="15"/>
      <x:c r="L162" s="9" t="str">
        <x:v>Craft, trade, gift or institutional custody; exact source TBD</x:v>
      </x:c>
      <x:c r="M162" s="9" t="str">
        <x:v>Material candidate: Scraped husk-fiber paper and mineral marking medium</x:v>
      </x:c>
      <x:c r="N162" s="9" t="str">
        <x:v>Not implemented</x:v>
      </x:c>
      <x:c r="O162" s="9" t="str">
        <x:v>No ordinary pulp paper or cloth; text and faith acceptance TBD</x:v>
      </x:c>
      <x:c r="P162" s="17"/>
      <x:c r="Q162" s="17"/>
      <x:c r="R162" s="17"/>
      <x:c r="S162" s="17"/>
      <x:c r="T162" s="17"/>
      <x:c r="U162" s="9" t="str">
        <x:v>Paper processing and copying consume scarce skilled work. Faith, political authority, ritual practice and prices remain proposals.</x:v>
      </x:c>
      <x:c r="V162" s="11" t="str">
        <x:v>writing and records</x:v>
      </x:c>
      <x:c r="W162" s="9" t="str">
        <x:v>New game proposal inspired by proposal-stage lore: https://github.com/sleepyseamonster/Arc-Dust/blob/f6f98515c005dc3c73cccd9cbc031691745740c6/02-Arc-Dust-Worldbuilding/world/economy/canister/religious-traditions.md</x:v>
      </x:c>
      <x:c r="X162" s="4" t="str">
        <x:v>Document</x:v>
      </x:c>
      <x:c r="Y162" s="4" t="str">
        <x:v>Finished item</x:v>
      </x:c>
      <x:c r="Z162" s="4" t="str">
        <x:v>Manufactured / unresolved</x:v>
      </x:c>
      <x:c r="AA162" s="4" t="str">
        <x:v>Devotion</x:v>
      </x:c>
      <x:c r="AB162" s="4" t="str">
        <x:v>Husk fiber</x:v>
      </x:c>
      <x:c r="AC162" s="4" t="str">
        <x:v>Sheet</x:v>
      </x:c>
      <x:c r="AD162" s="4" t="str">
        <x:v>Proposal</x:v>
      </x:c>
      <x:c r="AE162" s="4" t="str">
        <x:f>LOWER(A162&amp;"; "&amp;B162&amp;"; "&amp;D162&amp;"; "&amp;E162&amp;"; "&amp;X162&amp;"; "&amp;Y162&amp;"; "&amp;Z162&amp;"; "&amp;AA162&amp;"; "&amp;AB162&amp;"; "&amp;AC162&amp;"; "&amp;AD162&amp;"; "&amp;V162&amp;"; "&amp;C162&amp;"; "&amp;AH162&amp;"; "&amp;AI162)</x:f>
        <x:v>proposal.culture.prayer_leaf; husk-paper prayer leaf; cultural objects; religious; document; finished item; manufactured / unresolved; devotion; husk fiber; sheet; proposal; writing and records; not applicable; t2; finished item</x:v>
      </x:c>
      <x:c r="AF162" s="4" t="str">
        <x:v>From current item description. Proposed uses retain their existing approval status.</x:v>
      </x:c>
      <x:c r="AG162" s="4" t="str">
        <x:v>Finished endpoint; material tier is not applicable. Input tiers belong to the chosen recipe.</x:v>
      </x:c>
      <x:c r="AH162" s="4" t="str">
        <x:v>T2</x:v>
      </x:c>
      <x:c r="AI162" s="4" t="str">
        <x:v>Finished item</x:v>
      </x:c>
      <x:c r="AJ162" s="4" t="n">
        <x:f>COUNTIFS('Material routes'!$D$6:$D$2205,A162,'Material routes'!$C$6:$C$2205,"Output")</x:f>
        <x:v>1</x:v>
      </x:c>
      <x:c r="AK162" s="4" t="n">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t="n">
        <x:f>COUNTIFS('Material routes'!$D$6:$D$2205,A162,'Material routes'!$C$6:$C$2205,"Tool candidate")</x:f>
        <x:v>0</x:v>
      </x:c>
      <x:c r="AM162" s="4" t="str">
        <x:f>IF(AJ162&gt;0,"Route listed; review status/completeness",IF(C162="T0","Raw entry feed; no production route","No production route listed"))</x:f>
        <x:v>Route listed; review status/completeness</x:v>
      </x:c>
      <x:c r="AN162" s="14" t="n">
        <x:f>IF(C162="T0",0,IF(C162="T1",1,IF(C162="T2",2,IF(C162="T3",3,IF(C162="T4",4,IF(C162="Unassigned",98,99))))))</x:f>
        <x:v>99</x:v>
      </x:c>
      <x:c r="AZ162"/>
      <x:c r="BA162"/>
      <x:c r="BB162"/>
      <x:c r="BC162"/>
      <x:c r="BD162"/>
      <x:c r="BE162"/>
      <x:c r="BF162"/>
      <x:c r="BG162"/>
      <x:c r="BH162"/>
      <x:c r="BI162"/>
      <x:c r="BJ162"/>
      <x:c r="BK162"/>
      <x:c r="BL162"/>
      <x:c r="BM162"/>
      <x:c r="BN162"/>
      <x:c r="BO162"/>
      <x:c r="BP162"/>
      <x:c r="BQ162"/>
      <x:c r="BR162"/>
      <x:c r="BS162"/>
      <x:c r="BT162"/>
      <x:c r="BU162"/>
      <x:c r="BV162"/>
      <x:c r="BW162"/>
      <x:c r="BX162"/>
      <x:c r="BY162"/>
      <x:c r="BZ162"/>
      <x:c r="CA162"/>
      <x:c r="CB162"/>
      <x:c r="CC162"/>
    </x:row>
    <x:row r="163" ht="100" customHeight="1">
      <x:c r="A163" s="9" t="str">
        <x:v>proposal.culture.offering</x:v>
      </x:c>
      <x:c r="B163" s="9" t="str">
        <x:v>Votive shell token</x:v>
      </x:c>
      <x:c r="C163" s="4" t="str">
        <x:v>Not applicable</x:v>
      </x:c>
      <x:c r="D163" s="9" t="str">
        <x:v>Cultural objects</x:v>
      </x:c>
      <x:c r="E163" s="9" t="str">
        <x:v>Religious</x:v>
      </x:c>
      <x:c r="F163" s="9" t="str">
        <x:v>New proposal</x:v>
      </x:c>
      <x:c r="G163" s="9" t="str">
        <x:v>Small dedicated offering left at a shrine</x:v>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cultural objects; religious; cultural object; finished item; manufactured / unresolved; devotion; shell / chitin; solid piece; proposal; ; not applicable; t2; finished item</x:v>
      </x:c>
      <x:c r="AF163" s="4" t="str">
        <x:v>From current item description. Proposed uses retain their existing approval status.</x:v>
      </x:c>
      <x:c r="AG163" s="4" t="str">
        <x:v>Finished endpoint; material tier is not applicable. Input tiers belong to the chosen recipe.</x:v>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t="n">
        <x:f>IF(C163="T0",0,IF(C163="T1",1,IF(C163="T2",2,IF(C163="T3",3,IF(C163="T4",4,IF(C163="Unassigned",98,99))))))</x:f>
        <x:v>99</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str">
        <x:v>Not applicable</x:v>
      </x:c>
      <x:c r="D164" s="9" t="str">
        <x:v>Cultural objects</x:v>
      </x:c>
      <x:c r="E164" s="9" t="str">
        <x:v>Political / civic</x:v>
      </x:c>
      <x:c r="F164" s="9" t="str">
        <x:v>New proposal</x:v>
      </x:c>
      <x:c r="G164" s="9" t="str">
        <x:v>Visible sign of a delegated public role</x:v>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cultural objects; political / civic; cultural object; finished item; manufactured / unresolved; civic identification; metal or shell; solid piece; proposal; ; not applicable; t2; finished item</x:v>
      </x:c>
      <x:c r="AF164" s="4" t="str">
        <x:v>From current item description. Proposed uses retain their existing approval status.</x:v>
      </x:c>
      <x:c r="AG164" s="4" t="str">
        <x:v>Finished endpoint; material tier is not applicable. Input tiers belong to the chosen recipe.</x:v>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t="n">
        <x:f>IF(C164="T0",0,IF(C164="T1",1,IF(C164="T2",2,IF(C164="T3",3,IF(C164="T4",4,IF(C164="Unassigned",98,99))))))</x:f>
        <x:v>99</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str">
        <x:v>Not applicable</x:v>
      </x:c>
      <x:c r="D165" s="9" t="str">
        <x:v>Cultural objects</x:v>
      </x:c>
      <x:c r="E165" s="9" t="str">
        <x:v>Political / civic</x:v>
      </x:c>
      <x:c r="F165" s="9" t="str">
        <x:v>New proposal</x:v>
      </x:c>
      <x:c r="G165" s="9" t="str">
        <x:v>Mark a record or notice with an office symbol</x:v>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cultural objects; political / civic; tool; finished item; manufactured / unresolved; writing and records; metal; solid part; proposal; civic identification; document authentication stamp not pressure seal; not applicable; t3; finished item</x:v>
      </x:c>
      <x:c r="AF165" s="4" t="str">
        <x:v>From current item description. Proposed uses retain their existing approval status.</x:v>
      </x:c>
      <x:c r="AG165" s="4" t="str">
        <x:v>Finished endpoint; material tier is not applicable. Input tiers belong to the chosen recipe.</x:v>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t="n">
        <x:f>IF(C165="T0",0,IF(C165="T1",1,IF(C165="T2",2,IF(C165="T3",3,IF(C165="T4",4,IF(C165="Unassigned",98,99))))))</x:f>
        <x:v>99</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ht="100" customHeight="1">
      <x:c r="A166" s="9" t="str">
        <x:v>proposal.culture.register</x:v>
      </x:c>
      <x:c r="B166" s="9" t="str">
        <x:v>Civic register folio</x:v>
      </x:c>
      <x:c r="C166" s="4" t="str">
        <x:v>Not applicable</x:v>
      </x:c>
      <x:c r="D166" s="9" t="str">
        <x:v>Cultural objects</x:v>
      </x:c>
      <x:c r="E166" s="9" t="str">
        <x:v>Political / civic</x:v>
      </x:c>
      <x:c r="F166" s="9" t="str">
        <x:v>New proposal</x:v>
      </x:c>
      <x:c r="G166" s="9" t="str">
        <x:v>Record voluntary contributions, membership and commendations</x:v>
      </x:c>
      <x:c r="H166" s="9" t="str">
        <x:v>Unassigned</x:v>
      </x:c>
      <x:c r="I166" s="9" t="str">
        <x:v>Personal kit / local storage eligibility TBD</x:v>
      </x:c>
      <x:c r="J166" s="13"/>
      <x:c r="K166" s="15"/>
      <x:c r="L166" s="9" t="str">
        <x:v>Craft, trade, gift or institutional custody; exact source TBD</x:v>
      </x:c>
      <x:c r="M166" s="9" t="str">
        <x:v>Material candidate: Husk-paper leaves between shell covers</x:v>
      </x:c>
      <x:c r="N166" s="9" t="str">
        <x:v>Not implemented</x:v>
      </x:c>
      <x:c r="O166" s="9" t="str">
        <x:v>Source civic register inspiration; no legal survival obligation or permission gate</x:v>
      </x:c>
      <x:c r="P166" s="17"/>
      <x:c r="Q166" s="17"/>
      <x:c r="R166" s="17"/>
      <x:c r="S166" s="17"/>
      <x:c r="T166" s="17"/>
      <x:c r="U166" s="9" t="str">
        <x:v>Labor-intensive communal record; not assumed universal personal kit. Faith, political authority, ritual practice and prices remain proposals.</x:v>
      </x:c>
      <x:c r="V166" s="11" t="str">
        <x:v>civic recognition</x:v>
      </x:c>
      <x:c r="W166" s="9" t="str">
        <x:v>New game proposal inspired by proposal-stage lore: https://github.com/sleepyseamonster/Arc-Dust/blob/f6f98515c005dc3c73cccd9cbc031691745740c6/02-Arc-Dust-Worldbuilding/world/economy/civic-contract.md</x:v>
      </x:c>
      <x:c r="X166" s="4" t="str">
        <x:v>Document</x:v>
      </x:c>
      <x:c r="Y166" s="4" t="str">
        <x:v>Finished item</x:v>
      </x:c>
      <x:c r="Z166" s="4" t="str">
        <x:v>Manufactured / unresolved</x:v>
      </x:c>
      <x:c r="AA166" s="4" t="str">
        <x:v>Writing and records</x:v>
      </x:c>
      <x:c r="AB166" s="4" t="str">
        <x:v>Husk fiber and shell</x:v>
      </x:c>
      <x:c r="AC166" s="4" t="str">
        <x:v>Folio</x:v>
      </x:c>
      <x:c r="AD166" s="4" t="str">
        <x:v>Proposal</x:v>
      </x:c>
      <x:c r="AE166" s="4" t="str">
        <x:f>LOWER(A166&amp;"; "&amp;B166&amp;"; "&amp;D166&amp;"; "&amp;E166&amp;"; "&amp;X166&amp;"; "&amp;Y166&amp;"; "&amp;Z166&amp;"; "&amp;AA166&amp;"; "&amp;AB166&amp;"; "&amp;AC166&amp;"; "&amp;AD166&amp;"; "&amp;V166&amp;"; "&amp;C166&amp;"; "&amp;AH166&amp;"; "&amp;AI166)</x:f>
        <x:v>proposal.culture.register; civic register folio; cultural objects; political / civic; document; finished item; manufactured / unresolved; writing and records; husk fiber and shell; folio; proposal; civic recognition; not applicable; t2; finished item</x:v>
      </x:c>
      <x:c r="AF166" s="4" t="str">
        <x:v>From current item description. Proposed uses retain their existing approval status.</x:v>
      </x:c>
      <x:c r="AG166" s="4" t="str">
        <x:v>Finished endpoint; material tier is not applicable. Input tiers belong to the chosen recipe.</x:v>
      </x:c>
      <x:c r="AH166" s="4" t="str">
        <x:v>T2</x:v>
      </x:c>
      <x:c r="AI166" s="4" t="str">
        <x:v>Finished item</x:v>
      </x:c>
      <x:c r="AJ166" s="4" t="n">
        <x:f>COUNTIFS('Material routes'!$D$6:$D$2205,A166,'Material routes'!$C$6:$C$2205,"Output")</x:f>
        <x:v>1</x:v>
      </x:c>
      <x:c r="AK166" s="4" t="n">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t="n">
        <x:f>COUNTIFS('Material routes'!$D$6:$D$2205,A166,'Material routes'!$C$6:$C$2205,"Tool candidate")</x:f>
        <x:v>0</x:v>
      </x:c>
      <x:c r="AM166" s="4" t="str">
        <x:f>IF(AJ166&gt;0,"Route listed; review status/completeness",IF(C166="T0","Raw entry feed; no production route","No production route listed"))</x:f>
        <x:v>Route listed; review status/completeness</x:v>
      </x:c>
      <x:c r="AN166" s="14" t="n">
        <x:f>IF(C166="T0",0,IF(C166="T1",1,IF(C166="T2",2,IF(C166="T3",3,IF(C166="T4",4,IF(C166="Unassigned",98,99))))))</x:f>
        <x:v>99</x:v>
      </x:c>
      <x:c r="AZ166"/>
      <x:c r="BA166"/>
      <x:c r="BB166"/>
      <x:c r="BC166"/>
      <x:c r="BD166"/>
      <x:c r="BE166"/>
      <x:c r="BF166"/>
      <x:c r="BG166"/>
      <x:c r="BH166"/>
      <x:c r="BI166"/>
      <x:c r="BJ166"/>
      <x:c r="BK166"/>
      <x:c r="BL166"/>
      <x:c r="BM166"/>
      <x:c r="BN166"/>
      <x:c r="BO166"/>
      <x:c r="BP166"/>
      <x:c r="BQ166"/>
      <x:c r="BR166"/>
      <x:c r="BS166"/>
      <x:c r="BT166"/>
      <x:c r="BU166"/>
      <x:c r="BV166"/>
      <x:c r="BW166"/>
      <x:c r="BX166"/>
      <x:c r="BY166"/>
      <x:c r="BZ166"/>
      <x:c r="CA166"/>
      <x:c r="CB166"/>
      <x:c r="CC166"/>
    </x:row>
    <x:row r="167" ht="100" customHeight="1">
      <x:c r="A167" s="9" t="str">
        <x:v>proposal.culture.notice</x:v>
      </x:c>
      <x:c r="B167" s="9" t="str">
        <x:v>Public notice plate</x:v>
      </x:c>
      <x:c r="C167" s="4" t="str">
        <x:v>Not applicable</x:v>
      </x:c>
      <x:c r="D167" s="9" t="str">
        <x:v>Cultural objects</x:v>
      </x:c>
      <x:c r="E167" s="9" t="str">
        <x:v>Political / civic</x:v>
      </x:c>
      <x:c r="F167" s="9" t="str">
        <x:v>New proposal</x:v>
      </x:c>
      <x:c r="G167" s="9" t="str">
        <x:v>Display civic announcements, rules or meeting notices</x:v>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cultural objects; political / civic; document; finished item; manufactured / unresolved; public communication; metal or shell; panel; proposal; ; not applicable; t3; finished item</x:v>
      </x:c>
      <x:c r="AF167" s="4" t="str">
        <x:v>From current item description. Proposed uses retain their existing approval status.</x:v>
      </x:c>
      <x:c r="AG167" s="4" t="str">
        <x:v>Finished endpoint; material tier is not applicable. Input tiers belong to the chosen recipe.</x:v>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t="n">
        <x:f>IF(C167="T0",0,IF(C167="T1",1,IF(C167="T2",2,IF(C167="T3",3,IF(C167="T4",4,IF(C167="Unassigned",98,99))))))</x:f>
        <x:v>99</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ht="100" customHeight="1">
      <x:c r="A168" s="9" t="str">
        <x:v>proposal.culture.petition</x:v>
      </x:c>
      <x:c r="B168" s="9" t="str">
        <x:v>Petition leaf</x:v>
      </x:c>
      <x:c r="C168" s="4" t="str">
        <x:v>Not applicable</x:v>
      </x:c>
      <x:c r="D168" s="9" t="str">
        <x:v>Cultural objects</x:v>
      </x:c>
      <x:c r="E168" s="9" t="str">
        <x:v>Political / civic</x:v>
      </x:c>
      <x:c r="F168" s="9" t="str">
        <x:v>New proposal</x:v>
      </x:c>
      <x:c r="G168" s="9" t="str">
        <x:v>Carry a written request or collective statement</x:v>
      </x:c>
      <x:c r="H168" s="9" t="str">
        <x:v>Unassigned</x:v>
      </x:c>
      <x:c r="I168" s="9" t="str">
        <x:v>Personal kit / local storage eligibility TBD</x:v>
      </x:c>
      <x:c r="J168" s="13"/>
      <x:c r="K168" s="15"/>
      <x:c r="L168" s="9" t="str">
        <x:v>Craft, trade, gift or institutional custody; exact source TBD</x:v>
      </x:c>
      <x:c r="M168" s="9" t="str">
        <x:v>Material candidate: Husk-fiber paper and mineral marks</x:v>
      </x:c>
      <x:c r="N168" s="9" t="str">
        <x:v>Not implemented</x:v>
      </x:c>
      <x:c r="O168" s="9" t="str">
        <x:v>Political disagreement need not imply repression or a named faction</x:v>
      </x:c>
      <x:c r="P168" s="17"/>
      <x:c r="Q168" s="17"/>
      <x:c r="R168" s="17"/>
      <x:c r="S168" s="17"/>
      <x:c r="T168" s="17"/>
      <x:c r="U168" s="9" t="str">
        <x:v>Paper cost and copying effort; no numeric price. Faith, political authority, ritual practice and prices remain proposals.</x:v>
      </x:c>
      <x:c r="V168" s="11"/>
      <x:c r="W168" s="9" t="str">
        <x:v>New game proposal inspired by proposal-stage lore: https://github.com/sleepyseamonster/Arc-Dust/blob/f6f98515c005dc3c73cccd9cbc031691745740c6/02-Arc-Dust-Worldbuilding/world/economy/civic-contract.md</x:v>
      </x:c>
      <x:c r="X168" s="4" t="str">
        <x:v>Document</x:v>
      </x:c>
      <x:c r="Y168" s="4" t="str">
        <x:v>Finished item</x:v>
      </x:c>
      <x:c r="Z168" s="4" t="str">
        <x:v>Manufactured / unresolved</x:v>
      </x:c>
      <x:c r="AA168" s="4" t="str">
        <x:v>Public communication</x:v>
      </x:c>
      <x:c r="AB168" s="4" t="str">
        <x:v>Husk fiber</x:v>
      </x:c>
      <x:c r="AC168" s="4" t="str">
        <x:v>Sheet</x:v>
      </x:c>
      <x:c r="AD168" s="4" t="str">
        <x:v>Proposal</x:v>
      </x:c>
      <x:c r="AE168" s="4" t="str">
        <x:f>LOWER(A168&amp;"; "&amp;B168&amp;"; "&amp;D168&amp;"; "&amp;E168&amp;"; "&amp;X168&amp;"; "&amp;Y168&amp;"; "&amp;Z168&amp;"; "&amp;AA168&amp;"; "&amp;AB168&amp;"; "&amp;AC168&amp;"; "&amp;AD168&amp;"; "&amp;V168&amp;"; "&amp;C168&amp;"; "&amp;AH168&amp;"; "&amp;AI168)</x:f>
        <x:v>proposal.culture.petition; petition leaf; cultural objects; political / civic; document; finished item; manufactured / unresolved; public communication; husk fiber; sheet; proposal; ; not applicable; t2; finished item</x:v>
      </x:c>
      <x:c r="AF168" s="4" t="str">
        <x:v>From current item description. Proposed uses retain their existing approval status.</x:v>
      </x:c>
      <x:c r="AG168" s="4" t="str">
        <x:v>Finished endpoint; material tier is not applicable. Input tiers belong to the chosen recipe.</x:v>
      </x:c>
      <x:c r="AH168" s="4" t="str">
        <x:v>T2</x:v>
      </x:c>
      <x:c r="AI168" s="4" t="str">
        <x:v>Finished item</x:v>
      </x:c>
      <x:c r="AJ168" s="4" t="n">
        <x:f>COUNTIFS('Material routes'!$D$6:$D$2205,A168,'Material routes'!$C$6:$C$2205,"Output")</x:f>
        <x:v>1</x:v>
      </x:c>
      <x:c r="AK168" s="4" t="n">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t="n">
        <x:f>COUNTIFS('Material routes'!$D$6:$D$2205,A168,'Material routes'!$C$6:$C$2205,"Tool candidate")</x:f>
        <x:v>0</x:v>
      </x:c>
      <x:c r="AM168" s="4" t="str">
        <x:f>IF(AJ168&gt;0,"Route listed; review status/completeness",IF(C168="T0","Raw entry feed; no production route","No production route listed"))</x:f>
        <x:v>Route listed; review status/completeness</x:v>
      </x:c>
      <x:c r="AN168" s="14" t="n">
        <x:f>IF(C168="T0",0,IF(C168="T1",1,IF(C168="T2",2,IF(C168="T3",3,IF(C168="T4",4,IF(C168="Unassigned",98,99))))))</x:f>
        <x:v>99</x:v>
      </x:c>
      <x:c r="AZ168"/>
      <x:c r="BA168"/>
      <x:c r="BB168"/>
      <x:c r="BC168"/>
      <x:c r="BD168"/>
      <x:c r="BE168"/>
      <x:c r="BF168"/>
      <x:c r="BG168"/>
      <x:c r="BH168"/>
      <x:c r="BI168"/>
      <x:c r="BJ168"/>
      <x:c r="BK168"/>
      <x:c r="BL168"/>
      <x:c r="BM168"/>
      <x:c r="BN168"/>
      <x:c r="BO168"/>
      <x:c r="BP168"/>
      <x:c r="BQ168"/>
      <x:c r="BR168"/>
      <x:c r="BS168"/>
      <x:c r="BT168"/>
      <x:c r="BU168"/>
      <x:c r="BV168"/>
      <x:c r="BW168"/>
      <x:c r="BX168"/>
      <x:c r="BY168"/>
      <x:c r="BZ168"/>
      <x:c r="CA168"/>
      <x:c r="CB168"/>
      <x:c r="CC168"/>
    </x:row>
    <x:row r="169" ht="100" customHeight="1">
      <x:c r="A169" s="9" t="str">
        <x:v>proposal.culture.commendation</x:v>
      </x:c>
      <x:c r="B169" s="9" t="str">
        <x:v>Community service medallion</x:v>
      </x:c>
      <x:c r="C169" s="4" t="str">
        <x:v>Not applicable</x:v>
      </x:c>
      <x:c r="D169" s="9" t="str">
        <x:v>Cultural objects</x:v>
      </x:c>
      <x:c r="E169" s="9" t="str">
        <x:v>Political / civic</x:v>
      </x:c>
      <x:c r="F169" s="9" t="str">
        <x:v>New proposal</x:v>
      </x:c>
      <x:c r="G169" s="9" t="str">
        <x:v>Public recognition of voluntary service</x:v>
      </x:c>
      <x:c r="H169" s="9" t="str">
        <x:v>Unassigned</x:v>
      </x:c>
      <x:c r="I169" s="9" t="str">
        <x:v>Personal kit / local storage eligibility TBD</x:v>
      </x:c>
      <x:c r="J169" s="13"/>
      <x:c r="K169" s="15"/>
      <x:c r="L169" s="9" t="str">
        <x:v>Craft, trade, gift or institutional custody; exact source TBD</x:v>
      </x:c>
      <x:c r="M169" s="9" t="str">
        <x:v>Material candidate: Stamped metal; optional fine inlay</x:v>
      </x:c>
      <x:c r="N169" s="9" t="str">
        <x:v>Not implemented</x:v>
      </x:c>
      <x:c r="O169" s="9" t="str">
        <x:v>Not a maker plate; award eligibility and issuing body undefined</x:v>
      </x:c>
      <x:c r="P169" s="17"/>
      <x:c r="Q169" s="17"/>
      <x:c r="R169" s="17"/>
      <x:c r="S169" s="17"/>
      <x:c r="T169" s="17"/>
      <x:c r="U169" s="9" t="str">
        <x:v>Basic award to elaborate exceptional commission. Faith, political authority, ritual practice and prices remain proposals.</x:v>
      </x:c>
      <x:c r="V169" s="11"/>
      <x:c r="W169" s="9" t="str">
        <x:v>New game proposal inspired by proposal-stage lore: https://github.com/sleepyseamonster/Arc-Dust/blob/f6f98515c005dc3c73cccd9cbc031691745740c6/02-Arc-Dust-Worldbuilding/world/economy/civic-contract.md</x:v>
      </x:c>
      <x:c r="X169" s="4" t="str">
        <x:v>Cultural object</x:v>
      </x:c>
      <x:c r="Y169" s="4" t="str">
        <x:v>Finished item</x:v>
      </x:c>
      <x:c r="Z169" s="4" t="str">
        <x:v>Manufactured / unresolved</x:v>
      </x:c>
      <x:c r="AA169" s="4" t="str">
        <x:v>Civic recognition</x:v>
      </x:c>
      <x:c r="AB169" s="4" t="str">
        <x:v>Metal</x:v>
      </x:c>
      <x:c r="AC169" s="4" t="str">
        <x:v>Solid piece</x:v>
      </x:c>
      <x:c r="AD169" s="4" t="str">
        <x:v>Proposal</x:v>
      </x:c>
      <x:c r="AE169" s="4" t="str">
        <x:f>LOWER(A169&amp;"; "&amp;B169&amp;"; "&amp;D169&amp;"; "&amp;E169&amp;"; "&amp;X169&amp;"; "&amp;Y169&amp;"; "&amp;Z169&amp;"; "&amp;AA169&amp;"; "&amp;AB169&amp;"; "&amp;AC169&amp;"; "&amp;AD169&amp;"; "&amp;V169&amp;"; "&amp;C169&amp;"; "&amp;AH169&amp;"; "&amp;AI169)</x:f>
        <x:v>proposal.culture.commendation; community service medallion; cultural objects; political / civic; cultural object; finished item; manufactured / unresolved; civic recognition; metal; solid piece; proposal; ; not applicable; t2; finished item</x:v>
      </x:c>
      <x:c r="AF169" s="4" t="str">
        <x:v>From current item description. Proposed uses retain their existing approval status.</x:v>
      </x:c>
      <x:c r="AG169" s="4" t="str">
        <x:v>Finished endpoint; material tier is not applicable. Input tiers belong to the chosen recipe.</x:v>
      </x:c>
      <x:c r="AH169" s="4" t="str">
        <x:v>T2</x:v>
      </x:c>
      <x:c r="AI169" s="4" t="str">
        <x:v>Finished item</x:v>
      </x:c>
      <x:c r="AJ169" s="4" t="n">
        <x:f>COUNTIFS('Material routes'!$D$6:$D$2205,A169,'Material routes'!$C$6:$C$2205,"Output")</x:f>
        <x:v>1</x:v>
      </x:c>
      <x:c r="AK169" s="4" t="n">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t="n">
        <x:f>COUNTIFS('Material routes'!$D$6:$D$2205,A169,'Material routes'!$C$6:$C$2205,"Tool candidate")</x:f>
        <x:v>0</x:v>
      </x:c>
      <x:c r="AM169" s="4" t="str">
        <x:f>IF(AJ169&gt;0,"Route listed; review status/completeness",IF(C169="T0","Raw entry feed; no production route","No production route listed"))</x:f>
        <x:v>Route listed; review status/completeness</x:v>
      </x:c>
      <x:c r="AN169" s="14" t="n">
        <x:f>IF(C169="T0",0,IF(C169="T1",1,IF(C169="T2",2,IF(C169="T3",3,IF(C169="T4",4,IF(C169="Unassigned",98,99))))))</x:f>
        <x:v>99</x:v>
      </x:c>
      <x:c r="AZ169"/>
      <x:c r="BA169"/>
      <x:c r="BB169"/>
      <x:c r="BC169"/>
      <x:c r="BD169"/>
      <x:c r="BE169"/>
      <x:c r="BF169"/>
      <x:c r="BG169"/>
      <x:c r="BH169"/>
      <x:c r="BI169"/>
      <x:c r="BJ169"/>
      <x:c r="BK169"/>
      <x:c r="BL169"/>
      <x:c r="BM169"/>
      <x:c r="BN169"/>
      <x:c r="BO169"/>
      <x:c r="BP169"/>
      <x:c r="BQ169"/>
      <x:c r="BR169"/>
      <x:c r="BS169"/>
      <x:c r="BT169"/>
      <x:c r="BU169"/>
      <x:c r="BV169"/>
      <x:c r="BW169"/>
      <x:c r="BX169"/>
      <x:c r="BY169"/>
      <x:c r="BZ169"/>
      <x:c r="CA169"/>
      <x:c r="CB169"/>
      <x:c r="CC169"/>
    </x:row>
    <x:row r="170" ht="100" customHeight="1">
      <x:c r="A170" s="9" t="str">
        <x:v>proposal.culture.pilgrim_die</x:v>
      </x:c>
      <x:c r="B170" s="9" t="str">
        <x:v>Pilgrimage marking die</x:v>
      </x:c>
      <x:c r="C170" s="4" t="str">
        <x:v>Not applicable</x:v>
      </x:c>
      <x:c r="D170" s="9" t="str">
        <x:v>Cultural objects</x:v>
      </x:c>
      <x:c r="E170" s="9" t="str">
        <x:v>Ritual</x:v>
      </x:c>
      <x:c r="F170" s="9" t="str">
        <x:v>New proposal</x:v>
      </x:c>
      <x:c r="G170" s="9" t="str">
        <x:v>Apply a sacred-site mark to a suitable record surface</x:v>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cultural objects; ritual; tool; finished item; manufactured / unresolved; ceremony; metal; solid part; proposal; provenance; not applicable; t2; finished item</x:v>
      </x:c>
      <x:c r="AF170" s="4" t="str">
        <x:v>From current item description. Proposed uses retain their existing approval status.</x:v>
      </x:c>
      <x:c r="AG170" s="4" t="str">
        <x:v>Finished endpoint; material tier is not applicable. Input tiers belong to the chosen recipe.</x:v>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t="n">
        <x:f>IF(C170="T0",0,IF(C170="T1",1,IF(C170="T2",2,IF(C170="T3",3,IF(C170="T4",4,IF(C170="Unassigned",98,99))))))</x:f>
        <x:v>99</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str">
        <x:v>Not applicable</x:v>
      </x:c>
      <x:c r="D171" s="9" t="str">
        <x:v>Cultural objects</x:v>
      </x:c>
      <x:c r="E171" s="9" t="str">
        <x:v>Ritual</x:v>
      </x:c>
      <x:c r="F171" s="9" t="str">
        <x:v>New proposal</x:v>
      </x:c>
      <x:c r="G171" s="9" t="str">
        <x:v>Remember a deceased person or missing traveler</x:v>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cultural objects; ritual; cultural object; finished item; manufactured / unresolved; remembrance; metal or shell; panel; proposal; ; not applicable; t2; finished item</x:v>
      </x:c>
      <x:c r="AF171" s="4" t="str">
        <x:v>From current item description. Proposed uses retain their existing approval status.</x:v>
      </x:c>
      <x:c r="AG171" s="4" t="str">
        <x:v>Finished endpoint; material tier is not applicable. Input tiers belong to the chosen recipe.</x:v>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t="n">
        <x:f>IF(C171="T0",0,IF(C171="T1",1,IF(C171="T2",2,IF(C171="T3",3,IF(C171="T4",4,IF(C171="Unassigned",98,99))))))</x:f>
        <x:v>99</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str">
        <x:v>Not applicable</x:v>
      </x:c>
      <x:c r="D172" s="9" t="str">
        <x:v>Cultural objects</x:v>
      </x:c>
      <x:c r="E172" s="9" t="str">
        <x:v>Ritual</x:v>
      </x:c>
      <x:c r="F172" s="9" t="str">
        <x:v>New proposal</x:v>
      </x:c>
      <x:c r="G172" s="9" t="str">
        <x:v>Exchange a visible token at a vow or commitment</x:v>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cultural objects; ritual; cultural object; finished item; manufactured / unresolved; ceremony; metal; solid piece; proposal; ; not applicable; t2; finished item</x:v>
      </x:c>
      <x:c r="AF172" s="4" t="str">
        <x:v>From current item description. Proposed uses retain their existing approval status.</x:v>
      </x:c>
      <x:c r="AG172" s="4" t="str">
        <x:v>Finished endpoint; material tier is not applicable. Input tiers belong to the chosen recipe.</x:v>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t="n">
        <x:f>IF(C172="T0",0,IF(C172="T1",1,IF(C172="T2",2,IF(C172="T3",3,IF(C172="T4",4,IF(C172="Unassigned",98,99))))))</x:f>
        <x:v>99</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str">
        <x:v>Not applicable</x:v>
      </x:c>
      <x:c r="D173" s="9" t="str">
        <x:v>Cultural objects</x:v>
      </x:c>
      <x:c r="E173" s="9" t="str">
        <x:v>Ritual</x:v>
      </x:c>
      <x:c r="F173" s="9" t="str">
        <x:v>New proposal</x:v>
      </x:c>
      <x:c r="G173" s="9" t="str">
        <x:v>Record coming of age, apprenticeship or return</x:v>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cultural objects; ritual; cultural object; finished item; manufactured / unresolved; remembrance; metal or shell; solid piece; proposal; ceremony; not applicable; t2; finished item</x:v>
      </x:c>
      <x:c r="AF173" s="4" t="str">
        <x:v>From current item description. Proposed uses retain their existing approval status.</x:v>
      </x:c>
      <x:c r="AG173" s="4" t="str">
        <x:v>Finished endpoint; material tier is not applicable. Input tiers belong to the chosen recipe.</x:v>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t="n">
        <x:f>IF(C173="T0",0,IF(C173="T1",1,IF(C173="T2",2,IF(C173="T3",3,IF(C173="T4",4,IF(C173="Unassigned",98,99))))))</x:f>
        <x:v>99</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str">
        <x:v>Not applicable</x:v>
      </x:c>
      <x:c r="D174" s="9" t="str">
        <x:v>Cultural objects</x:v>
      </x:c>
      <x:c r="E174" s="9" t="str">
        <x:v>Ritual</x:v>
      </x:c>
      <x:c r="F174" s="9" t="str">
        <x:v>New proposal</x:v>
      </x:c>
      <x:c r="G174" s="9" t="str">
        <x:v>Provide a dry percussive sound for gatherings</x:v>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cultural objects; ritual; musical instrument; finished item; manufactured / unresolved; ceremony; shell and mineral; assembly; proposal; music; not applicable; t1; finished item</x:v>
      </x:c>
      <x:c r="AF174" s="4" t="str">
        <x:v>From current item description. Proposed uses retain their existing approval status.</x:v>
      </x:c>
      <x:c r="AG174" s="4" t="str">
        <x:v>Finished endpoint; material tier is not applicable. Input tiers belong to the chosen recipe.</x:v>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t="n">
        <x:f>IF(C174="T0",0,IF(C174="T1",1,IF(C174="T2",2,IF(C174="T3",3,IF(C174="T4",4,IF(C174="Unassigned",98,99))))))</x:f>
        <x:v>99</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str">
        <x:v>Not applicable</x:v>
      </x:c>
      <x:c r="D175" s="9" t="str">
        <x:v>Cultural objects</x:v>
      </x:c>
      <x:c r="E175" s="9" t="str">
        <x:v>Ritual</x:v>
      </x:c>
      <x:c r="F175" s="9" t="str">
        <x:v>New proposal</x:v>
      </x:c>
      <x:c r="G175" s="9" t="str">
        <x:v>Present and retain a life-event gift</x:v>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cultural objects; ritual; container; finished item; manufactured / unresolved; ceremony; metal or shell; assembly; proposal; keepsake storage; not applicable; t3; finished item</x:v>
      </x:c>
      <x:c r="AF175" s="4" t="str">
        <x:v>From current item description. Proposed uses retain their existing approval status.</x:v>
      </x:c>
      <x:c r="AG175" s="4" t="str">
        <x:v>Finished endpoint; material tier is not applicable. Input tiers belong to the chosen recipe.</x:v>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t="n">
        <x:f>IF(C175="T0",0,IF(C175="T1",1,IF(C175="T2",2,IF(C175="T3",3,IF(C175="T4",4,IF(C175="Unassigned",98,99))))))</x:f>
        <x:v>99</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str">
        <x:v>Not applicable</x:v>
      </x:c>
      <x:c r="D176" s="9" t="str">
        <x:v>Everyday objects</x:v>
      </x:c>
      <x:c r="E176" s="9" t="str">
        <x:v>Everyday household</x:v>
      </x:c>
      <x:c r="F176" s="9" t="str">
        <x:v>New proposal</x:v>
      </x:c>
      <x:c r="G176" s="9" t="str">
        <x:v>Hold an algae meal or sorted small goods</x:v>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x:c r="Q176" s="17"/>
      <x:c r="R176" s="17"/>
      <x:c r="S176" s="17"/>
      <x:c r="T176" s="17"/>
      <x:c r="U176" s="9" t="str">
        <x:v>Cheap raw shell; food-contact preparation has its own cost. Faith, political authority, ritual practice and prices remain proposals.</x:v>
      </x:c>
      <x:c r="V176" s="11"/>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everyday objects; everyday household; household utensil; finished item; manufactured / unresolved; food service; metal or shell; solid piece; proposal; ; not applicable; t1; finished item</x:v>
      </x:c>
      <x:c r="AF176" s="4" t="str">
        <x:v>From current item description. Proposed uses retain their existing approval status.</x:v>
      </x:c>
      <x:c r="AG176" s="4" t="str">
        <x:v>Finished endpoint; material tier is not applicable. Input tiers belong to the chosen recipe.</x:v>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t="n">
        <x:f>IF(C176="T0",0,IF(C176="T1",1,IF(C176="T2",2,IF(C176="T3",3,IF(C176="T4",4,IF(C176="Unassigned",98,99))))))</x:f>
        <x:v>99</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str">
        <x:v>Not applicable</x:v>
      </x:c>
      <x:c r="D177" s="9" t="str">
        <x:v>Everyday objects</x:v>
      </x:c>
      <x:c r="E177" s="9" t="str">
        <x:v>Everyday household</x:v>
      </x:c>
      <x:c r="F177" s="9" t="str">
        <x:v>New proposal</x:v>
      </x:c>
      <x:c r="G177" s="9" t="str">
        <x:v>Eat or scrape a contained algae portion</x:v>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x:c r="Q177" s="17"/>
      <x:c r="R177" s="17"/>
      <x:c r="S177" s="17"/>
      <x:c r="T177" s="17"/>
      <x:c r="U177" s="9" t="str">
        <x:v>Practical simple tool; workmanship and material determine value. Faith, political authority, ritual practice and prices remain proposals.</x:v>
      </x:c>
      <x:c r="V177" s="11"/>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everyday objects; everyday household; household utensil; finished item; manufactured / unresolved; food service; metal or shell; solid piece; proposal; ; not applicable; t1; finished item</x:v>
      </x:c>
      <x:c r="AF177" s="4" t="str">
        <x:v>From current item description. Proposed uses retain their existing approval status.</x:v>
      </x:c>
      <x:c r="AG177" s="4" t="str">
        <x:v>Finished endpoint; material tier is not applicable. Input tiers belong to the chosen recipe.</x:v>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t="n">
        <x:f>IF(C177="T0",0,IF(C177="T1",1,IF(C177="T2",2,IF(C177="T3",3,IF(C177="T4",4,IF(C177="Unassigned",98,99))))))</x:f>
        <x:v>99</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str">
        <x:v>Not applicable</x:v>
      </x:c>
      <x:c r="D178" s="9" t="str">
        <x:v>Everyday objects</x:v>
      </x:c>
      <x:c r="E178" s="9" t="str">
        <x:v>Everyday household</x:v>
      </x:c>
      <x:c r="F178" s="9" t="str">
        <x:v>New proposal</x:v>
      </x:c>
      <x:c r="G178" s="9" t="str">
        <x:v>Sweep dust from possessions and living areas</x:v>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x:c r="Q178" s="17"/>
      <x:c r="R178" s="17"/>
      <x:c r="S178" s="17"/>
      <x:c r="T178" s="17"/>
      <x:c r="U178" s="9" t="str">
        <x:v>Raw bristles and finished brush have separate value. Faith, political authority, ritual practice and prices remain proposals.</x:v>
      </x:c>
      <x:c r="V178" s="11"/>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everyday objects; everyday household; tool; finished item; manufactured / unresolved; cleaning; faunal fiber and shell; assembly; proposal; ; not applicable; t3; finished item</x:v>
      </x:c>
      <x:c r="AF178" s="4" t="str">
        <x:v>From current item description. Proposed uses retain their existing approval status.</x:v>
      </x:c>
      <x:c r="AG178" s="4" t="str">
        <x:v>Finished endpoint; material tier is not applicable. Input tiers belong to the chosen recipe.</x:v>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t="n">
        <x:f>IF(C178="T0",0,IF(C178="T1",1,IF(C178="T2",2,IF(C178="T3",3,IF(C178="T4",4,IF(C178="Unassigned",98,99))))))</x:f>
        <x:v>99</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str">
        <x:v>Not applicable</x:v>
      </x:c>
      <x:c r="D179" s="9" t="str">
        <x:v>Everyday objects</x:v>
      </x:c>
      <x:c r="E179" s="9" t="str">
        <x:v>Everyday household</x:v>
      </x:c>
      <x:c r="F179" s="9" t="str">
        <x:v>New proposal</x:v>
      </x:c>
      <x:c r="G179" s="9" t="str">
        <x:v>Personal grooming</x:v>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x:c r="Q179" s="17"/>
      <x:c r="R179" s="17"/>
      <x:c r="S179" s="17"/>
      <x:c r="T179" s="17"/>
      <x:c r="U179" s="9" t="str">
        <x:v>Simple cheap-material craft; elaborate fine-tooth versions possible. Faith, political authority, ritual practice and prices remain proposals.</x:v>
      </x:c>
      <x:c r="V179" s="11"/>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everyday objects; everyday household; household utensil; finished item; manufactured / unresolved; grooming; metal or shell; solid piece; proposal; ; not applicable; t1; finished item</x:v>
      </x:c>
      <x:c r="AF179" s="4" t="str">
        <x:v>From current item description. Proposed uses retain their existing approval status.</x:v>
      </x:c>
      <x:c r="AG179" s="4" t="str">
        <x:v>Finished endpoint; material tier is not applicable. Input tiers belong to the chosen recipe.</x:v>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t="n">
        <x:f>IF(C179="T0",0,IF(C179="T1",1,IF(C179="T2",2,IF(C179="T3",3,IF(C179="T4",4,IF(C179="Unassigned",98,99))))))</x:f>
        <x:v>99</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str">
        <x:v>Not applicable</x:v>
      </x:c>
      <x:c r="D180" s="9" t="str">
        <x:v>Everyday objects</x:v>
      </x:c>
      <x:c r="E180" s="9" t="str">
        <x:v>Everyday household</x:v>
      </x:c>
      <x:c r="F180" s="9" t="str">
        <x:v>New proposal</x:v>
      </x:c>
      <x:c r="G180" s="9" t="str">
        <x:v>Practice marks, keep counts or leave short messages</x:v>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x:c r="Q180" s="17"/>
      <x:c r="R180" s="17"/>
      <x:c r="S180" s="17"/>
      <x:c r="T180" s="17"/>
      <x:c r="U180" s="9" t="str">
        <x:v>Paper-saving reusable surface; exact erasability TBD. Faith, political authority, ritual practice and prices remain proposals.</x:v>
      </x:c>
      <x:c r="V180" s="11"/>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everyday objects; everyday household; document; finished item; manufactured / unresolved; writing and records; mineral or shell; solid piece; proposal; ; not applicable; t0; finished item</x:v>
      </x:c>
      <x:c r="AF180" s="4" t="str">
        <x:v>From current item description. Proposed uses retain their existing approval status.</x:v>
      </x:c>
      <x:c r="AG180" s="4" t="str">
        <x:v>Finished endpoint; material tier is not applicable. Input tiers belong to the chosen recipe.</x:v>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t="n">
        <x:f>IF(C180="T0",0,IF(C180="T1",1,IF(C180="T2",2,IF(C180="T3",3,IF(C180="T4",4,IF(C180="Unassigned",98,99))))))</x:f>
        <x:v>99</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str">
        <x:v>Not applicable</x:v>
      </x:c>
      <x:c r="D181" s="9" t="str">
        <x:v>Everyday objects</x:v>
      </x:c>
      <x:c r="E181" s="9" t="str">
        <x:v>Everyday household</x:v>
      </x:c>
      <x:c r="F181" s="9" t="str">
        <x:v>New proposal</x:v>
      </x:c>
      <x:c r="G181" s="9" t="str">
        <x:v>Incise compatible tablets, labels or simple designs</x:v>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everyday objects; everyday household; tool; finished item; manufactured / unresolved; writing and records; metal and shell; solid part; proposal; ; not applicable; t2; finished item</x:v>
      </x:c>
      <x:c r="AF181" s="4" t="str">
        <x:v>From current item description. Proposed uses retain their existing approval status.</x:v>
      </x:c>
      <x:c r="AG181" s="4" t="str">
        <x:v>Finished endpoint; material tier is not applicable. Input tiers belong to the chosen recipe.</x:v>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t="n">
        <x:f>IF(C181="T0",0,IF(C181="T1",1,IF(C181="T2",2,IF(C181="T3",3,IF(C181="T4",4,IF(C181="Unassigned",98,99))))))</x:f>
        <x:v>99</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str">
        <x:v>Crushed fired ceramic grit</x:v>
      </x:c>
      <x:c r="C182" s="4" t="str">
        <x:v>T1</x:v>
      </x:c>
      <x:c r="D182" s="9" t="str">
        <x:v>Manufactured stock</x:v>
      </x:c>
      <x:c r="E182" s="9" t="str">
        <x:v>Ceramic feedstock</x:v>
      </x:c>
      <x:c r="F182" s="9" t="str">
        <x:v>New proposal</x:v>
      </x:c>
      <x:c r="G182" s="9" t="str">
        <x:v>Selected broken fired ceramic, sorted and crushed for candidate body mixes.</x:v>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x:c r="Q182" s="17"/>
      <x:c r="R182" s="17"/>
      <x:c r="S182" s="17"/>
      <x:c r="T182" s="17"/>
      <x:c r="U182" s="9" t="str">
        <x:v>Ceramics requested as a broad item family. Specific objects, grades, sourcing, yield and value remain proposals.</x:v>
      </x:c>
      <x:c r="V182" s="11" t="str">
        <x:v>fabrication; ceramic; pottery</x:v>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crushed fired ceramic grit; manufactured stock; ceramic feedstock; processed material; processed intermediate; geological; glass and ceramics; ceramic feed mixture; particles; proposal; fabrication; ceramic; pottery; t1;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str">
        <x:v>Proposed game manufacturing tier from the candidate routes. Integrated operations may contain many work steps.</x:v>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status/completeness",IF(C182="T0","Raw entry feed; no production route","No production route listed"))</x:f>
        <x:v>Route listed; review status/completeness</x:v>
      </x:c>
      <x:c r="AN182" s="14" t="n">
        <x:f>IF(C182="T0",0,IF(C182="T1",1,IF(C182="T2",2,IF(C182="T3",3,IF(C182="T4",4,IF(C182="Unassigned",98,99))))))</x:f>
        <x:v>1</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str">
        <x:v>Prepared ceramic body feed</x:v>
      </x:c>
      <x:c r="C183" s="4" t="str">
        <x:v>T1</x:v>
      </x:c>
      <x:c r="D183" s="9" t="str">
        <x:v>Manufactured stock</x:v>
      </x:c>
      <x:c r="E183" s="9" t="str">
        <x:v>Ceramic feedstock</x:v>
      </x:c>
      <x:c r="F183" s="9" t="str">
        <x:v>New proposal</x:v>
      </x:c>
      <x:c r="G183" s="9" t="str">
        <x:v>Selected mineral feed blended for a chosen ceramic product.</x:v>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x:c r="Q183" s="17"/>
      <x:c r="R183" s="17"/>
      <x:c r="S183" s="17"/>
      <x:c r="T183" s="17"/>
      <x:c r="U183" s="9" t="str">
        <x:v>Ceramics requested as a broad item family. Specific objects, grades, sourcing, yield and value remain proposals.</x:v>
      </x:c>
      <x:c r="V183" s="11" t="str">
        <x:v>fabrication; ceramic; pottery</x:v>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prepared ceramic body feed; manufactured stock; ceramic feedstock; processed material; processed intermediate; geological; glass and ceramics; ceramic feed mixture; particles; proposal; fabrication; ceramic; pottery; t1;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str">
        <x:v>Proposed game manufacturing tier from the candidate routes. Integrated operations may contain many work steps.</x:v>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status/completeness",IF(C183="T0","Raw entry feed; no production route","No production route listed"))</x:f>
        <x:v>Route listed; review status/completeness</x:v>
      </x:c>
      <x:c r="AN183" s="14" t="n">
        <x:f>IF(C183="T0",0,IF(C183="T1",1,IF(C183="T2",2,IF(C183="T3",3,IF(C183="T4",4,IF(C183="Unassigned",98,99))))))</x:f>
        <x:v>1</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str">
        <x:v>Prepared glaze feed</x:v>
      </x:c>
      <x:c r="C184" s="4" t="str">
        <x:v>T1</x:v>
      </x:c>
      <x:c r="D184" s="9" t="str">
        <x:v>Manufactured stock</x:v>
      </x:c>
      <x:c r="E184" s="9" t="str">
        <x:v>Ceramic feedstock</x:v>
      </x:c>
      <x:c r="F184" s="9" t="str">
        <x:v>New proposal</x:v>
      </x:c>
      <x:c r="G184" s="9" t="str">
        <x:v>Selected mineral finishing feed for compatible ceramic surfaces.</x:v>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x:c r="Q184" s="17"/>
      <x:c r="R184" s="17"/>
      <x:c r="S184" s="17"/>
      <x:c r="T184" s="17"/>
      <x:c r="U184" s="9" t="str">
        <x:v>Ceramics requested as a broad item family. Specific objects, grades, sourcing, yield and value remain proposals.</x:v>
      </x:c>
      <x:c r="V184" s="11" t="str">
        <x:v>surface finishing; ceramic; pottery</x:v>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glaze feed; manufactured stock; ceramic feedstock; processed material; processed intermediate; geological; glass and ceramics; ceramic feed mixture; particles; proposal; surface finishing; ceramic; pottery;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str">
        <x:v>Proposed game manufacturing tier from the candidate routes. Integrated operations may contain many work steps.</x:v>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status/completeness",IF(C184="T0","Raw entry feed; no production route","No production route listed"))</x:f>
        <x:v>Route listed; review status/completeness</x:v>
      </x:c>
      <x:c r="AN184" s="14" t="n">
        <x:f>IF(C184="T0",0,IF(C184="T1",1,IF(C184="T2",2,IF(C184="T3",3,IF(C184="T4",4,IF(C184="Unassigned",98,99))))))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str">
        <x:v>T2</x:v>
      </x:c>
      <x:c r="D185" s="9" t="str">
        <x:v>Crafting components</x:v>
      </x:c>
      <x:c r="E185" s="9" t="str">
        <x:v>Ceramic intermediate</x:v>
      </x:c>
      <x:c r="F185" s="9" t="str">
        <x:v>New proposal</x:v>
      </x:c>
      <x:c r="G185" s="9" t="str">
        <x:v>A shaped intermediate awaiting its designed firing process.</x:v>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t2; not applicable; component</x:v>
      </x:c>
      <x:c r="AF185" s="4" t="str">
        <x:v>Specific item proposed from author ceramics direction; functional and material limits remain unresolved.</x:v>
      </x:c>
      <x:c r="AG185" s="4" t="str">
        <x:v>October 15 proposed tier review: 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status/completeness",IF(C185="T0","Raw entry feed; no production route","No production route listed"))</x:f>
        <x:v>Route listed; review status/completeness</x:v>
      </x:c>
      <x:c r="AN185" s="14" t="n">
        <x:f>IF(C185="T0",0,IF(C185="T1",1,IF(C185="T2",2,IF(C185="T3",3,IF(C185="T4",4,IF(C185="Unassigned",98,99))))))</x:f>
        <x:v>2</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str">
        <x:v>Not applicable</x:v>
      </x:c>
      <x:c r="D186" s="9" t="str">
        <x:v>Everyday objects</x:v>
      </x:c>
      <x:c r="E186" s="9" t="str">
        <x:v>Ceramic household</x:v>
      </x:c>
      <x:c r="F186" s="9" t="str">
        <x:v>New proposal</x:v>
      </x:c>
      <x:c r="G186" s="9" t="str">
        <x:v>Simple ceramic bowl for contained algae portions.</x:v>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x:c r="Q186" s="17"/>
      <x:c r="R186" s="17"/>
      <x:c r="S186" s="17"/>
      <x:c r="T186" s="17"/>
      <x:c r="U186" s="9" t="str">
        <x:v>Ceramics requested as a broad item family. Specific objects, grades, sourcing, yield and value remain proposals.</x:v>
      </x:c>
      <x:c r="V186" s="11" t="str">
        <x:v>pottery</x:v>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everyday objects; ceramic household; household utensil; finished item; manufactured / unresolved; food service; ceramic; solid part; proposal; pottery; not applicable; t1; finished item</x:v>
      </x:c>
      <x:c r="AF186" s="4" t="str">
        <x:v>Specific item proposed from author ceramics direction; functional and material limits remain unresolved.</x:v>
      </x:c>
      <x:c r="AG186" s="4" t="str">
        <x:v>Finished endpoint; material tier is not applicable. Input tiers belong to the chosen recipe.</x:v>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t="n">
        <x:f>IF(C186="T0",0,IF(C186="T1",1,IF(C186="T2",2,IF(C186="T3",3,IF(C186="T4",4,IF(C186="Unassigned",98,99))))))</x:f>
        <x:v>99</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str">
        <x:v>Not applicable</x:v>
      </x:c>
      <x:c r="D187" s="9" t="str">
        <x:v>Everyday objects</x:v>
      </x:c>
      <x:c r="E187" s="9" t="str">
        <x:v>Ceramic household</x:v>
      </x:c>
      <x:c r="F187" s="9" t="str">
        <x:v>New proposal</x:v>
      </x:c>
      <x:c r="G187" s="9" t="str">
        <x:v>Small cup for a contained food portion or other assigned household use.</x:v>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x:c r="Q187" s="17"/>
      <x:c r="R187" s="17"/>
      <x:c r="S187" s="17"/>
      <x:c r="T187" s="17"/>
      <x:c r="U187" s="9" t="str">
        <x:v>Ceramics requested as a broad item family. Specific objects, grades, sourcing, yield and value remain proposals.</x:v>
      </x:c>
      <x:c r="V187" s="11" t="str">
        <x:v>pottery</x:v>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everyday objects; ceramic household; household utensil; finished item; manufactured / unresolved; food service; ceramic; solid part; proposal; pottery; not applicable; t1; finished item</x:v>
      </x:c>
      <x:c r="AF187" s="4" t="str">
        <x:v>Specific item proposed from author ceramics direction; functional and material limits remain unresolved.</x:v>
      </x:c>
      <x:c r="AG187" s="4" t="str">
        <x:v>Finished endpoint; material tier is not applicable. Input tiers belong to the chosen recipe.</x:v>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t="n">
        <x:f>IF(C187="T0",0,IF(C187="T1",1,IF(C187="T2",2,IF(C187="T3",3,IF(C187="T4",4,IF(C187="Unassigned",98,99))))))</x:f>
        <x:v>99</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str">
        <x:v>Not applicable</x:v>
      </x:c>
      <x:c r="D188" s="9" t="str">
        <x:v>Everyday objects</x:v>
      </x:c>
      <x:c r="E188" s="9" t="str">
        <x:v>Ceramic household</x:v>
      </x:c>
      <x:c r="F188" s="9" t="str">
        <x:v>New proposal</x:v>
      </x:c>
      <x:c r="G188" s="9" t="str">
        <x:v>Shallow plate for serving or separating food portions.</x:v>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x:c r="Q188" s="17"/>
      <x:c r="R188" s="17"/>
      <x:c r="S188" s="17"/>
      <x:c r="T188" s="17"/>
      <x:c r="U188" s="9" t="str">
        <x:v>Ceramics requested as a broad item family. Specific objects, grades, sourcing, yield and value remain proposals.</x:v>
      </x:c>
      <x:c r="V188" s="11" t="str">
        <x:v>pottery</x:v>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everyday objects; ceramic household; household utensil; finished item; manufactured / unresolved; food service; ceramic; solid part; proposal; pottery; not applicable; t1; finished item</x:v>
      </x:c>
      <x:c r="AF188" s="4" t="str">
        <x:v>Specific item proposed from author ceramics direction; functional and material limits remain unresolved.</x:v>
      </x:c>
      <x:c r="AG188" s="4" t="str">
        <x:v>Finished endpoint; material tier is not applicable. Input tiers belong to the chosen recipe.</x:v>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t="n">
        <x:f>IF(C188="T0",0,IF(C188="T1",1,IF(C188="T2",2,IF(C188="T3",3,IF(C188="T4",4,IF(C188="Unassigned",98,99))))))</x:f>
        <x:v>99</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str">
        <x:v>Not applicable</x:v>
      </x:c>
      <x:c r="D189" s="9" t="str">
        <x:v>Containers</x:v>
      </x:c>
      <x:c r="E189" s="9" t="str">
        <x:v>Ceramic storage</x:v>
      </x:c>
      <x:c r="F189" s="9" t="str">
        <x:v>New proposal</x:v>
      </x:c>
      <x:c r="G189" s="9" t="str">
        <x:v>Lidded vessel for selected dry household goods.</x:v>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x:c r="Q189" s="17"/>
      <x:c r="R189" s="17"/>
      <x:c r="S189" s="17"/>
      <x:c r="T189" s="17"/>
      <x:c r="U189" s="9" t="str">
        <x:v>Ceramics requested as a broad item family. Specific objects, grades, sourcing, yield and value remain proposals.</x:v>
      </x:c>
      <x:c r="V189" s="11" t="str">
        <x:v>liquid and bulk containment; pottery</x:v>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containers; ceramic storage; container; finished item; manufactured / unresolved; cargo organization; ceramic; solid part; proposal; liquid and bulk containment; pottery; not applicable; t3; finished item</x:v>
      </x:c>
      <x:c r="AF189" s="4" t="str">
        <x:v>Specific item proposed from author ceramics direction; functional and material limits remain unresolved.</x:v>
      </x:c>
      <x:c r="AG189" s="4" t="str">
        <x:v>Finished endpoint; material tier is not applicable. Input tiers belong to the chosen recipe.</x:v>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t="n">
        <x:f>IF(C189="T0",0,IF(C189="T1",1,IF(C189="T2",2,IF(C189="T3",3,IF(C189="T4",4,IF(C189="Unassigned",98,99))))))</x:f>
        <x:v>99</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str">
        <x:v>Not applicable</x:v>
      </x:c>
      <x:c r="D190" s="9" t="inlineStr">
        <x:is>
          <x:t xml:space="preserve">Salvage</x:t>
        </x:is>
      </x:c>
      <x:c r="E190" s="9" t="str">
        <x:v>Ceramic workshop</x:v>
      </x:c>
      <x:c r="F190" s="9" t="str">
        <x:v>New proposal</x:v>
      </x:c>
      <x:c r="G190" s="9" t="str">
        <x:v>Specialist vessel candidate for a selected high-temperature material process.</x:v>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not applicable;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str">
        <x:v>Finished endpoint; material tier is not applicable. Input tiers belong to the chosen recipe.</x:v>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t="n">
        <x:f>IF(C190="T0",0,IF(C190="T1",1,IF(C190="T2",2,IF(C190="T3",3,IF(C190="T4",4,IF(C190="Unassigned",98,99))))))</x:f>
        <x:v>99</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str">
        <x:v>Not applicable</x:v>
      </x:c>
      <x:c r="D191" s="9" t="inlineStr">
        <x:is>
          <x:t xml:space="preserve">Salvage</x:t>
        </x:is>
      </x:c>
      <x:c r="E191" s="9" t="str">
        <x:v>Ceramic workshop</x:v>
      </x:c>
      <x:c r="F191" s="9" t="str">
        <x:v>New proposal</x:v>
      </x:c>
      <x:c r="G191" s="9" t="str">
        <x:v>A shaped mold for a specifically chosen casting process.</x:v>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not applicable;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str">
        <x:v>Finished endpoint; material tier is not applicable. Input tiers belong to the chosen recipe.</x:v>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t="n">
        <x:f>IF(C191="T0",0,IF(C191="T1",1,IF(C191="T2",2,IF(C191="T3",3,IF(C191="T4",4,IF(C191="Unassigned",98,99))))))</x:f>
        <x:v>99</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str">
        <x:v>Not applicable</x:v>
      </x:c>
      <x:c r="D192" s="9" t="inlineStr">
        <x:is>
          <x:t xml:space="preserve">Salvage</x:t>
        </x:is>
      </x:c>
      <x:c r="E192" s="9" t="str">
        <x:v>Ceramic workshop</x:v>
      </x:c>
      <x:c r="F192" s="9" t="str">
        <x:v>New proposal</x:v>
      </x:c>
      <x:c r="G192" s="9" t="str">
        <x:v>Bowl-shaped workshop tool for controlled grinding of selected feed.</x:v>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not applicable;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str">
        <x:v>Finished endpoint; material tier is not applicable. Input tiers belong to the chosen recipe.</x:v>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t="n">
        <x:f>IF(C192="T0",0,IF(C192="T1",1,IF(C192="T2",2,IF(C192="T3",3,IF(C192="T4",4,IF(C192="Unassigned",98,99))))))</x:f>
        <x:v>99</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str">
        <x:v>Not applicable</x:v>
      </x:c>
      <x:c r="D193" s="9" t="inlineStr">
        <x:is>
          <x:t xml:space="preserve">Salvage</x:t>
        </x:is>
      </x:c>
      <x:c r="E193" s="9" t="str">
        <x:v>Ceramic workshop</x:v>
      </x:c>
      <x:c r="F193" s="9" t="str">
        <x:v>New proposal</x:v>
      </x:c>
      <x:c r="G193" s="9" t="str">
        <x:v>Grinding tool used with a compatible mortar.</x:v>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not applicable;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str">
        <x:v>Finished endpoint; material tier is not applicable. Input tiers belong to the chosen recipe.</x:v>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t="n">
        <x:f>IF(C193="T0",0,IF(C193="T1",1,IF(C193="T2",2,IF(C193="T3",3,IF(C193="T4",4,IF(C193="Unassigned",98,99))))))</x:f>
        <x:v>99</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str">
        <x:v>Not applicable</x:v>
      </x:c>
      <x:c r="D194" s="9" t="inlineStr">
        <x:is>
          <x:t xml:space="preserve">Salvage</x:t>
        </x:is>
      </x:c>
      <x:c r="E194" s="9" t="str">
        <x:v>Ceramic workshop</x:v>
      </x:c>
      <x:c r="F194" s="9" t="str">
        <x:v>New proposal</x:v>
      </x:c>
      <x:c r="G194" s="9" t="str">
        <x:v>Support selected small parts in a proposed firing setup.</x:v>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not applicable;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str">
        <x:v>Finished endpoint; material tier is not applicable. Input tiers belong to the chosen recipe.</x:v>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t="n">
        <x:f>IF(C194="T0",0,IF(C194="T1",1,IF(C194="T2",2,IF(C194="T3",3,IF(C194="T4",4,IF(C194="Unassigned",98,99))))))</x:f>
        <x:v>99</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str">
        <x:v>T3</x:v>
      </x:c>
      <x:c r="D195" s="9" t="str">
        <x:v>Crafting components</x:v>
      </x:c>
      <x:c r="E195" s="9" t="str">
        <x:v>Ceramic thermal component</x:v>
      </x:c>
      <x:c r="F195" s="9" t="str">
        <x:v>New proposal</x:v>
      </x:c>
      <x:c r="G195" s="9" t="str">
        <x:v>Specialist lining brick for a compatible furnace or kiln.</x:v>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t3; not applicable; component</x:v>
      </x:c>
      <x:c r="AF195" s="4" t="str">
        <x:v>Specific item proposed from author ceramics direction; functional and material limits remain unresolved.</x:v>
      </x:c>
      <x:c r="AG195"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status/completeness",IF(C195="T0","Raw entry feed; no production route","No production route listed"))</x:f>
        <x:v>Route listed; review status/completeness</x:v>
      </x:c>
      <x:c r="AN195" s="14" t="n">
        <x:f>IF(C195="T0",0,IF(C195="T1",1,IF(C195="T2",2,IF(C195="T3",3,IF(C195="T4",4,IF(C195="Unassigned",98,99))))))</x:f>
        <x:v>3</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str">
        <x:v>T3</x:v>
      </x:c>
      <x:c r="D196" s="9" t="str">
        <x:v>Crafting components</x:v>
      </x:c>
      <x:c r="E196" s="9" t="str">
        <x:v>Ceramic thermal component</x:v>
      </x:c>
      <x:c r="F196" s="9" t="str">
        <x:v>New proposal</x:v>
      </x:c>
      <x:c r="G196" s="9" t="str">
        <x:v>Replaceable shaped hot-face panel for a proposed stationary kiln.</x:v>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t3; not applicable; component</x:v>
      </x:c>
      <x:c r="AF196" s="4" t="str">
        <x:v>Specific item proposed from author ceramics direction; functional and material limits remain unresolved.</x:v>
      </x:c>
      <x:c r="AG196" s="4" t="str">
        <x:v>October 15 proposed tier review: Shape and fit an identified T2 refractory grade as a thermal-service component. Candidate route only: quantities, yield, tools, fit, process conditions and service compatibility remain open. Binder, firing, installation and thermal-shock limits remain open.</x:v>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status/completeness",IF(C196="T0","Raw entry feed; no production route","No production route listed"))</x:f>
        <x:v>Route listed; review status/completeness</x:v>
      </x:c>
      <x:c r="AN196" s="14" t="n">
        <x:f>IF(C196="T0",0,IF(C196="T1",1,IF(C196="T2",2,IF(C196="T3",3,IF(C196="T4",4,IF(C196="Unassigned",98,99))))))</x:f>
        <x:v>3</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str">
        <x:v>T3</x:v>
      </x:c>
      <x:c r="D197" s="9" t="str">
        <x:v>Crafting components</x:v>
      </x:c>
      <x:c r="E197" s="9" t="str">
        <x:v>Ceramic electrical component</x:v>
      </x:c>
      <x:c r="F197" s="9" t="str">
        <x:v>New proposal</x:v>
      </x:c>
      <x:c r="G197" s="9" t="str">
        <x:v>Small fitted bead candidate for separating selected conductor sections.</x:v>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t3; not applicable; component</x:v>
      </x:c>
      <x:c r="AF197" s="4" t="str">
        <x:v>Specific item proposed from author ceramics direction; functional and material limits remain unresolved.</x:v>
      </x:c>
      <x:c r="AG197"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status/completeness",IF(C197="T0","Raw entry feed; no production route","No production route listed"))</x:f>
        <x:v>Route listed; review status/completeness</x:v>
      </x:c>
      <x:c r="AN197" s="14" t="n">
        <x:f>IF(C197="T0",0,IF(C197="T1",1,IF(C197="T2",2,IF(C197="T3",3,IF(C197="T4",4,IF(C197="Unassigned",98,99))))))</x:f>
        <x:v>3</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str">
        <x:v>T3</x:v>
      </x:c>
      <x:c r="D198" s="9" t="str">
        <x:v>Crafting components</x:v>
      </x:c>
      <x:c r="E198" s="9" t="str">
        <x:v>Ceramic electrical component</x:v>
      </x:c>
      <x:c r="F198" s="9" t="str">
        <x:v>New proposal</x:v>
      </x:c>
      <x:c r="G198" s="9" t="str">
        <x:v>Hard standoff separating compatible conductive parts.</x:v>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t3; not applicable; component</x:v>
      </x:c>
      <x:c r="AF198" s="4" t="str">
        <x:v>Specific item proposed from author ceramics direction; functional and material limits remain unresolved.</x:v>
      </x:c>
      <x:c r="AG19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status/completeness",IF(C198="T0","Raw entry feed; no production route","No production route listed"))</x:f>
        <x:v>Route listed; review status/completeness</x:v>
      </x:c>
      <x:c r="AN198" s="14" t="n">
        <x:f>IF(C198="T0",0,IF(C198="T1",1,IF(C198="T2",2,IF(C198="T3",3,IF(C198="T4",4,IF(C198="Unassigned",98,99))))))</x:f>
        <x:v>3</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str">
        <x:v>T4</x:v>
      </x:c>
      <x:c r="D199" s="9" t="str">
        <x:v>Crafting components</x:v>
      </x:c>
      <x:c r="E199" s="9" t="str">
        <x:v>Ceramic electrical component</x:v>
      </x:c>
      <x:c r="F199" s="9" t="str">
        <x:v>New proposal</x:v>
      </x:c>
      <x:c r="G199" s="9" t="str">
        <x:v>Fitted ceramic/conductor assembly routing an electrical connection through a housing.</x:v>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t4; not applicable; component</x:v>
      </x:c>
      <x:c r="AF199" s="4" t="str">
        <x:v>Specific item proposed from author ceramics direction; functional and material limits remain unresolved.</x:v>
      </x:c>
      <x:c r="AG199" s="4" t="str">
        <x:v>October 15 proposed tier review: 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status/completeness",IF(C199="T0","Raw entry feed; no production route","No production route listed"))</x:f>
        <x:v>Route listed; review status/completeness</x:v>
      </x:c>
      <x:c r="AN199" s="14" t="n">
        <x:f>IF(C199="T0",0,IF(C199="T1",1,IF(C199="T2",2,IF(C199="T3",3,IF(C199="T4",4,IF(C199="Unassigned",98,99))))))</x:f>
        <x:v>4</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str">
        <x:v>T3</x:v>
      </x:c>
      <x:c r="D200" s="9" t="str">
        <x:v>Crafting components</x:v>
      </x:c>
      <x:c r="E200" s="9" t="str">
        <x:v>Ceramic vessel fitting</x:v>
      </x:c>
      <x:c r="F200" s="9" t="str">
        <x:v>New proposal</x:v>
      </x:c>
      <x:c r="G200" s="9" t="str">
        <x:v>Hard closure shaped for its matching vessel.</x:v>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t3; not applicable; component</x:v>
      </x:c>
      <x:c r="AF200" s="4" t="str">
        <x:v>Specific item proposed from author ceramics direction; functional and material limits remain unresolved.</x:v>
      </x:c>
      <x:c r="AG200"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status/completeness",IF(C200="T0","Raw entry feed; no production route","No production route listed"))</x:f>
        <x:v>Route listed; review status/completeness</x:v>
      </x:c>
      <x:c r="AN200" s="14" t="n">
        <x:f>IF(C200="T0",0,IF(C200="T1",1,IF(C200="T2",2,IF(C200="T3",3,IF(C200="T4",4,IF(C200="Unassigned",98,99))))))</x:f>
        <x:v>3</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str">
        <x:v>T3</x:v>
      </x:c>
      <x:c r="D201" s="9" t="str">
        <x:v>Crafting components</x:v>
      </x:c>
      <x:c r="E201" s="9" t="str">
        <x:v>Ceramic vessel fitting</x:v>
      </x:c>
      <x:c r="F201" s="9" t="str">
        <x:v>New proposal</x:v>
      </x:c>
      <x:c r="G201" s="9" t="str">
        <x:v>Removable cover matched to an open-topped ceramic vessel.</x:v>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t3; not applicable; component</x:v>
      </x:c>
      <x:c r="AF201" s="4" t="str">
        <x:v>Specific item proposed from author ceramics direction; functional and material limits remain unresolved.</x:v>
      </x:c>
      <x:c r="AG201"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status/completeness",IF(C201="T0","Raw entry feed; no production route","No production route listed"))</x:f>
        <x:v>Route listed; review status/completeness</x:v>
      </x:c>
      <x:c r="AN201" s="14" t="n">
        <x:f>IF(C201="T0",0,IF(C201="T1",1,IF(C201="T2",2,IF(C201="T3",3,IF(C201="T4",4,IF(C201="Unassigned",98,99))))))</x:f>
        <x:v>3</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str">
        <x:v>T3</x:v>
      </x:c>
      <x:c r="D202" s="9" t="str">
        <x:v>Crafting components</x:v>
      </x:c>
      <x:c r="E202" s="9" t="str">
        <x:v>Ceramic vessel fitting</x:v>
      </x:c>
      <x:c r="F202" s="9" t="str">
        <x:v>New proposal</x:v>
      </x:c>
      <x:c r="G202" s="9" t="str">
        <x:v>Replaceable outlet candidate for compatible contained material.</x:v>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t3; not applicable; component</x:v>
      </x:c>
      <x:c r="AF202" s="4" t="str">
        <x:v>Specific item proposed from author ceramics direction; functional and material limits remain unresolved.</x:v>
      </x:c>
      <x:c r="AG202"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status/completeness",IF(C202="T0","Raw entry feed; no production route","No production route listed"))</x:f>
        <x:v>Route listed; review status/completeness</x:v>
      </x:c>
      <x:c r="AN202" s="14" t="n">
        <x:f>IF(C202="T0",0,IF(C202="T1",1,IF(C202="T2",2,IF(C202="T3",3,IF(C202="T4",4,IF(C202="Unassigned",98,99))))))</x:f>
        <x:v>3</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str">
        <x:v>T3</x:v>
      </x:c>
      <x:c r="D203" s="9" t="str">
        <x:v>Crafting components</x:v>
      </x:c>
      <x:c r="E203" s="9" t="str">
        <x:v>Ceramic vessel fitting</x:v>
      </x:c>
      <x:c r="F203" s="9" t="str">
        <x:v>New proposal</x:v>
      </x:c>
      <x:c r="G203" s="9" t="str">
        <x:v>Rigid channel candidate for an assigned industrial transfer route.</x:v>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t3; not applicable; component</x:v>
      </x:c>
      <x:c r="AF203" s="4" t="str">
        <x:v>Specific item proposed from author ceramics direction; functional and material limits remain unresolved.</x:v>
      </x:c>
      <x:c r="AG203"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status/completeness",IF(C203="T0","Raw entry feed; no production route","No production route listed"))</x:f>
        <x:v>Route listed; review status/completeness</x:v>
      </x:c>
      <x:c r="AN203" s="14" t="n">
        <x:f>IF(C203="T0",0,IF(C203="T1",1,IF(C203="T2",2,IF(C203="T3",3,IF(C203="T4",4,IF(C203="Unassigned",98,99))))))</x:f>
        <x:v>3</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str">
        <x:v>Not applicable</x:v>
      </x:c>
      <x:c r="D204" s="9" t="str">
        <x:v>Cultural objects</x:v>
      </x:c>
      <x:c r="E204" s="9" t="str">
        <x:v>Ceramic ceremonial</x:v>
      </x:c>
      <x:c r="F204" s="9" t="str">
        <x:v>New proposal</x:v>
      </x:c>
      <x:c r="G204" s="9" t="str">
        <x:v>Small ceramic offering or devotional image.</x:v>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cultural objects; ceramic ceremonial; cultural object; finished item; manufactured / unresolved; devotion; ceramic; panel; proposal; decoration; pottery; not applicable; t1; finished item</x:v>
      </x:c>
      <x:c r="AF204" s="4" t="str">
        <x:v>Specific item proposed from author ceramics direction; functional and material limits remain unresolved.</x:v>
      </x:c>
      <x:c r="AG204" s="4" t="str">
        <x:v>Finished endpoint; material tier is not applicable. Input tiers belong to the chosen recipe.</x:v>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t="n">
        <x:f>IF(C204="T0",0,IF(C204="T1",1,IF(C204="T2",2,IF(C204="T3",3,IF(C204="T4",4,IF(C204="Unassigned",98,99))))))</x:f>
        <x:v>99</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str">
        <x:v>Not applicable</x:v>
      </x:c>
      <x:c r="D205" s="9" t="str">
        <x:v>Cultural objects</x:v>
      </x:c>
      <x:c r="E205" s="9" t="str">
        <x:v>Ceramic ceremonial</x:v>
      </x:c>
      <x:c r="F205" s="9" t="str">
        <x:v>New proposal</x:v>
      </x:c>
      <x:c r="G205" s="9" t="str">
        <x:v>Sculpted keepsake of a person, creature or significant event.</x:v>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cultural objects; ceramic ceremonial; cultural object; finished item; manufactured / unresolved; remembrance; ceramic; solid piece; proposal; decoration; pottery; not applicable; t1; finished item</x:v>
      </x:c>
      <x:c r="AF205" s="4" t="str">
        <x:v>Specific item proposed from author ceramics direction; functional and material limits remain unresolved.</x:v>
      </x:c>
      <x:c r="AG205" s="4" t="str">
        <x:v>Finished endpoint; material tier is not applicable. Input tiers belong to the chosen recipe.</x:v>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t="n">
        <x:f>IF(C205="T0",0,IF(C205="T1",1,IF(C205="T2",2,IF(C205="T3",3,IF(C205="T4",4,IF(C205="Unassigned",98,99))))))</x:f>
        <x:v>99</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str">
        <x:v>Not applicable</x:v>
      </x:c>
      <x:c r="D206" s="9" t="str">
        <x:v>Cultural objects</x:v>
      </x:c>
      <x:c r="E206" s="9" t="str">
        <x:v>Ceramic ceremonial</x:v>
      </x:c>
      <x:c r="F206" s="9" t="str">
        <x:v>New proposal</x:v>
      </x:c>
      <x:c r="G206" s="9" t="str">
        <x:v>Dedicated presentation bowl with selected finish or engraving.</x:v>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cultural objects; ceramic ceremonial; cultural object; finished item; manufactured / unresolved; ceremony; ceramic; solid part; proposal; decoration; pottery; not applicable; t1; finished item</x:v>
      </x:c>
      <x:c r="AF206" s="4" t="str">
        <x:v>Specific item proposed from author ceramics direction; functional and material limits remain unresolved.</x:v>
      </x:c>
      <x:c r="AG206" s="4" t="str">
        <x:v>Finished endpoint; material tier is not applicable. Input tiers belong to the chosen recipe.</x:v>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t="n">
        <x:f>IF(C206="T0",0,IF(C206="T1",1,IF(C206="T2",2,IF(C206="T3",3,IF(C206="T4",4,IF(C206="Unassigned",98,99))))))</x:f>
        <x:v>99</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str">
        <x:v>Not applicable</x:v>
      </x:c>
      <x:c r="D207" s="9" t="inlineStr">
        <x:is>
          <x:t xml:space="preserve">Attachments</x:t>
        </x:is>
      </x:c>
      <x:c r="E207" s="9" t="str">
        <x:v>Ceramic protection</x:v>
      </x:c>
      <x:c r="F207" s="9" t="str">
        <x:v>New proposal</x:v>
      </x:c>
      <x:c r="G207" s="9" t="str">
        <x:v>Candidate fitted insert in the existing specialized-armor-plate family.</x:v>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attachments; ceramic protection; armor; finished item; manufactured / unresolved; protection; ceramic; panel; proposal; pottery; not applicable;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x:t>
        </x:is>
      </x:c>
      <x:c r="AG207" s="4" t="str">
        <x:v>Finished endpoint; material tier is not applicable. Input tiers belong to the chosen recipe.</x:v>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status/completeness",IF(C207="T0","Raw entry feed; no production route","No production route listed"))</x:f>
        <x:v>Route listed; review status/completeness</x:v>
      </x:c>
      <x:c r="AN207" s="14" t="n">
        <x:f>IF(C207="T0",0,IF(C207="T1",1,IF(C207="T2",2,IF(C207="T3",3,IF(C207="T4",4,IF(C207="Unassigned",98,99))))))</x:f>
        <x:v>99</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str">
        <x:v>T3</x:v>
      </x:c>
      <x:c r="D208" s="9" t="str">
        <x:v>Crafting components</x:v>
      </x:c>
      <x:c r="E208" s="9" t="str">
        <x:v>Ceramic household fitting</x:v>
      </x:c>
      <x:c r="F208" s="9" t="str">
        <x:v>New proposal</x:v>
      </x:c>
      <x:c r="G208" s="9" t="str">
        <x:v>Shaped toggle for a compatible wrap or fitted carrier.</x:v>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t3; not applicable; component</x:v>
      </x:c>
      <x:c r="AF208" s="4" t="str">
        <x:v>Specific item proposed from author ceramics direction; functional and material limits remain unresolved.</x:v>
      </x:c>
      <x:c r="AG208" s="4" t="str">
        <x:v>October 15 proposed tier review: 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status/completeness",IF(C208="T0","Raw entry feed; no production route","No production route listed"))</x:f>
        <x:v>Route listed; review status/completeness</x:v>
      </x:c>
      <x:c r="AN208" s="14" t="n">
        <x:f>IF(C208="T0",0,IF(C208="T1",1,IF(C208="T2",2,IF(C208="T3",3,IF(C208="T4",4,IF(C208="Unassigned",98,99))))))</x:f>
        <x:v>3</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str">
        <x:v>Not applicable</x:v>
      </x:c>
      <x:c r="D209" s="9" t="inlineStr">
        <x:is>
          <x:t xml:space="preserve">Workshop upgrades</x:t>
        </x:is>
      </x:c>
      <x:c r="E209" s="9" t="str">
        <x:v>Ceramic workshop</x:v>
      </x:c>
      <x:c r="F209" s="9" t="str">
        <x:v>New proposal</x:v>
      </x:c>
      <x:c r="G209" s="9" t="str">
        <x:v>Replaceable shaped abrasive for a chosen workshop tool.</x:v>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not applicable;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str">
        <x:v>Finished endpoint; material tier is not applicable. Input tiers belong to the chosen recipe.</x:v>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status/completeness",IF(C209="T0","Raw entry feed; no production route","No production route listed"))</x:f>
        <x:v>Route listed; review status/completeness</x:v>
      </x:c>
      <x:c r="AN209" s="14" t="n">
        <x:f>IF(C209="T0",0,IF(C209="T1",1,IF(C209="T2",2,IF(C209="T3",3,IF(C209="T4",4,IF(C209="Unassigned",98,99))))))</x:f>
        <x:v>99</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str">
        <x:v>Not applicable</x:v>
      </x:c>
      <x:c r="D210" s="9" t="str">
        <x:v>Currency</x:v>
      </x:c>
      <x:c r="E210" s="9" t="str">
        <x:v>Currency family; source lacks material denominations</x:v>
      </x:c>
      <x:c r="F210" s="9" t="str">
        <x:v>Source proposal; not implemented</x:v>
      </x:c>
      <x:c r="G210" s="9" t="str">
        <x:v>Imperial currency for exchange. Source everyday name: Commons; commercial shorthand: marks.</x:v>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not applicable; unassigned; currency</x:v>
      </x:c>
      <x:c r="AF210" s="4" t="str">
        <x:v>Source record explicitly names the currency and aliases; no physical denomination item inferred.</x:v>
      </x:c>
      <x:c r="AG210" s="4" t="str">
        <x:v>October 15 proposed tier review: Currency family, not material-refinement stock. The inspected source does not define minting inputs or denominations. No invented coin/note material, denomination, exchange ratio or minting recipe. Material/craftsmanship denomination direction remains a separate source-verification question.</x:v>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status/completeness",IF(C210="T0","Raw entry feed; no production route","No production route listed"))</x:f>
        <x:v>No production route listed</x:v>
      </x:c>
      <x:c r="AN210" s="14" t="n">
        <x:f>IF(C210="T0",0,IF(C210="T1",1,IF(C210="T2",2,IF(C210="T3",3,IF(C210="T4",4,IF(C210="Unassigned",98,99))))))</x:f>
        <x:v>99</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str">
        <x:v>T0</x:v>
      </x:c>
      <x:c r="D211" s="9" t="str">
        <x:v>Mineral resources</x:v>
      </x:c>
      <x:c r="E211" s="9" t="str">
        <x:v>Special stone</x:v>
      </x:c>
      <x:c r="F211" s="9" t="str">
        <x:v>User direction; not implemented</x:v>
      </x:c>
      <x:c r="G211" s="9" t="str">
        <x:v>Stone family that releases oxygen, as requested by author.</x:v>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t0;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str">
        <x:v>Raw gathered/recovered craft input under the author T0 framework. This does not imply a naturally occurring pure metal.</x:v>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status/completeness",IF(C211="T0","Raw entry feed; no production route","No production route listed"))</x:f>
        <x:v>Raw entry feed; no production route</x:v>
      </x:c>
      <x:c r="AN211" s="14" t="n">
        <x:f>IF(C211="T0",0,IF(C211="T1",1,IF(C211="T2",2,IF(C211="T3",3,IF(C211="T4",4,IF(C211="Unassigned",98,99))))))</x:f>
        <x:v>0</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str">
        <x:v>T0</x:v>
      </x:c>
      <x:c r="D212" s="9" t="str">
        <x:v>Mineral resources</x:v>
      </x:c>
      <x:c r="E212" s="9" t="str">
        <x:v>Special stone</x:v>
      </x:c>
      <x:c r="F212" s="9" t="str">
        <x:v>User direction; not implemented</x:v>
      </x:c>
      <x:c r="G212" s="9" t="str">
        <x:v>Stone family that emits light, as requested by author.</x:v>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t0;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str">
        <x:v>Raw gathered/recovered craft input under the author T0 framework. This does not imply a naturally occurring pure metal.</x:v>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status/completeness",IF(C212="T0","Raw entry feed; no production route","No production route listed"))</x:f>
        <x:v>Raw entry feed; no production route</x:v>
      </x:c>
      <x:c r="AN212" s="14" t="n">
        <x:f>IF(C212="T0",0,IF(C212="T1",1,IF(C212="T2",2,IF(C212="T3",3,IF(C212="T4",4,IF(C212="Unassigned",98,99))))))</x:f>
        <x:v>0</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str">
        <x:v>T0</x:v>
      </x:c>
      <x:c r="D213" s="9" t="str">
        <x:v>Mineral resources</x:v>
      </x:c>
      <x:c r="E213" s="9" t="str">
        <x:v>Special stone</x:v>
      </x:c>
      <x:c r="F213" s="9" t="str">
        <x:v>User direction; not implemented</x:v>
      </x:c>
      <x:c r="G213" s="9" t="str">
        <x:v>Flint resource requested by author; candidate sparking and worked-edge uses.</x:v>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t0;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str">
        <x:v>Raw gathered/recovered craft input under the author T0 framework. This does not imply a naturally occurring pure metal.</x:v>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status/completeness",IF(C213="T0","Raw entry feed; no production route","No production route listed"))</x:f>
        <x:v>Raw entry feed; no production route</x:v>
      </x:c>
      <x:c r="AN213" s="14" t="n">
        <x:f>IF(C213="T0",0,IF(C213="T1",1,IF(C213="T2",2,IF(C213="T3",3,IF(C213="T4",4,IF(C213="Unassigned",98,99))))))</x:f>
        <x:v>0</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str">
        <x:v>Not applicable</x:v>
      </x:c>
      <x:c r="D214" s="9" t="inlineStr">
        <x:is>
          <x:t xml:space="preserve">Tools</x:t>
        </x:is>
      </x:c>
      <x:c r="E214" s="9" t="str">
        <x:v>Ignition tool</x:v>
      </x:c>
      <x:c r="F214" s="9" t="str">
        <x:v>New proposal</x:v>
      </x:c>
      <x:c r="G214" s="9" t="str">
        <x:v>Worked striking implement candidate used with compatible flint.</x:v>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x:c r="Q214" s="17"/>
      <x:c r="R214" s="17"/>
      <x:c r="S214" s="17"/>
      <x:c r="T214" s="17"/>
      <x:c r="U214" s="9" t="str">
        <x:v>Names are descriptive working labels. Fire-dependent uses are constrained by source atmosphere proposals; no oxygen/flame simulation, nutrition bonus or automatic detoxification.</x:v>
      </x:c>
      <x:c r="V214" s="11"/>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tools; ignition tool; tool; finished item; manufactured / unresolved; ignition; metal or shell; assembly; proposal; ; not applicable;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4" s="4" t="str">
        <x:v>Finished endpoint; material tier is not applicable. Input tiers belong to the chosen recipe.</x:v>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t="n">
        <x:f>IF(C214="T0",0,IF(C214="T1",1,IF(C214="T2",2,IF(C214="T3",3,IF(C214="T4",4,IF(C214="Unassigned",98,99))))))</x:f>
        <x:v>99</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str">
        <x:v>Chitin-char</x:v>
      </x:c>
      <x:c r="C215" s="4" t="str">
        <x:v>T1</x:v>
      </x:c>
      <x:c r="D215" s="9" t="str">
        <x:v>Manufactured stock</x:v>
      </x:c>
      <x:c r="E215" s="9" t="str">
        <x:v>Fire fuel</x:v>
      </x:c>
      <x:c r="F215" s="9" t="str">
        <x:v>Source proposal; not implemented</x:v>
      </x:c>
      <x:c r="G215" s="9" t="str">
        <x:v>Carbonized chitin material described in the chitin source record.</x:v>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x:c r="Q215" s="17"/>
      <x:c r="R215" s="17"/>
      <x:c r="S215" s="17"/>
      <x:c r="T215" s="17"/>
      <x:c r="U215" s="9" t="str">
        <x:v>Names are descriptive working labels. Fire-dependent uses are constrained by source atmosphere proposals; no oxygen/flame simulation, nutrition bonus or automatic detoxification.</x:v>
      </x:c>
      <x:c r="V215" s="11"/>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chitin-char; manufactured stock; fire fuel; processed material; processed intermediate; fauna; fuel; carbonaceous material; solid piece; source proposal; ;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str">
        <x:v>October 15 proposed tier review: First controlled thermal conversion of selected chitin-bearing husk feed. Candidate route only: quantities, yield, tools, fit, process conditions and service compatibility remain open. Thermal process, atmosphere, fuel properties and yield remain unqualified.</x:v>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status/completeness",IF(C215="T0","Raw entry feed; no production route","No production route listed"))</x:f>
        <x:v>Route listed; review status/completeness</x:v>
      </x:c>
      <x:c r="AN215" s="14" t="n">
        <x:f>IF(C215="T0",0,IF(C215="T1",1,IF(C215="T2",2,IF(C215="T3",3,IF(C215="T4",4,IF(C215="Unassigned",98,99))))))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str">
        <x:v>Not applicable</x:v>
      </x:c>
      <x:c r="D216" s="9" t="inlineStr">
        <x:is>
          <x:t xml:space="preserve">Salvage</x:t>
        </x:is>
      </x:c>
      <x:c r="E216" s="9" t="str">
        <x:v>Cooking vessel</x:v>
      </x:c>
      <x:c r="F216" s="9" t="str">
        <x:v>New proposal</x:v>
      </x:c>
      <x:c r="G216" s="9" t="str">
        <x:v>Purpose-made ceramic vessel candidate for heating a contained food portion.</x:v>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x:c r="Q216" s="17"/>
      <x:c r="R216" s="17"/>
      <x:c r="S216" s="17"/>
      <x:c r="T216" s="17"/>
      <x:c r="U216" s="9" t="str">
        <x:v>Names are descriptive working labels. Fire-dependent uses are constrained by source atmosphere proposals; no oxygen/flame simulation, nutrition bonus or automatic detoxification.</x:v>
      </x:c>
      <x:c r="V216" s="11"/>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vessel; tool; finished item; manufactured / unresolved; cooking; ceramic; solid part; proposal; ; not applicable;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6" s="4" t="str">
        <x:v>Finished endpoint; material tier is not applicable. Input tiers belong to the chosen recipe.</x:v>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t="n">
        <x:f>IF(C216="T0",0,IF(C216="T1",1,IF(C216="T2",2,IF(C216="T3",3,IF(C216="T4",4,IF(C216="Unassigned",98,99))))))</x:f>
        <x:v>99</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ht="115" customHeight="1">
      <x:c r="A217" s="9"/>
      <x:c r="B217" s="9"/>
      <x:c r="C217" s="4"/>
      <x:c r="D217" s="9"/>
      <x:c r="E217" s="9"/>
      <x:c r="F217" s="9"/>
      <x:c r="G217" s="9"/>
      <x:c r="H217" s="9"/>
      <x:c r="I217" s="9"/>
      <x:c r="J217" s="13"/>
      <x:c r="M217" s="9"/>
      <x:c r="N217" s="9"/>
      <x:c r="O217" s="9"/>
      <x:c r="P217" s="17"/>
      <x:c r="V217" s="11"/>
      <x:c r="X217" s="4"/>
      <x:c r="Y217" s="4"/>
      <x:c r="Z217" s="4"/>
      <x:c r="AA217" s="4"/>
      <x:c r="AB217" s="4"/>
      <x:c r="AC217" s="4"/>
      <x:c r="AD217" s="4"/>
      <x:c r="AE217" s="4"/>
      <x:c r="AF217" s="4"/>
      <x:c r="AG217" s="4"/>
      <x:c r="AH217" s="4"/>
      <x:c r="AI217" s="4"/>
      <x:c r="AJ217" s="4"/>
      <x:c r="AK217" s="4"/>
      <x:c r="AL217" s="4"/>
      <x:c r="AM217" s="4"/>
      <x:c r="AN217" s="14"/>
      <x:c r="AZ217"/>
      <x:c r="BA217"/>
      <x:c r="BB217"/>
      <x:c r="BC217"/>
      <x:c r="BD217"/>
      <x:c r="BE217"/>
      <x:c r="BF217"/>
      <x:c r="BG217"/>
      <x:c r="BH217"/>
      <x:c r="BI217"/>
      <x:c r="BJ217"/>
      <x:c r="BK217"/>
      <x:c r="BL217"/>
      <x:c r="BM217"/>
      <x:c r="BN217"/>
      <x:c r="BO217"/>
      <x:c r="BP217"/>
      <x:c r="BQ217"/>
      <x:c r="BR217"/>
      <x:c r="BS217"/>
      <x:c r="BT217"/>
      <x:c r="BU217"/>
      <x:c r="BV217"/>
      <x:c r="BW217"/>
      <x:c r="BX217"/>
      <x:c r="BY217"/>
      <x:c r="BZ217"/>
      <x:c r="CA217"/>
      <x:c r="CB217"/>
      <x:c r="CC217"/>
    </x:row>
    <x:row r="218" ht="115" customHeight="1">
      <x:c r="A218" s="9" t="str">
        <x:v>proposal.fire.lidded_pan</x:v>
      </x:c>
      <x:c r="B218" s="9" t="str">
        <x:v>Lidded cooking pan</x:v>
      </x:c>
      <x:c r="C218" s="4" t="str">
        <x:v>Not applicable</x:v>
      </x:c>
      <x:c r="D218" s="9" t="inlineStr">
        <x:is>
          <x:t xml:space="preserve">Tools</x:t>
        </x:is>
      </x:c>
      <x:c r="E218" s="9" t="str">
        <x:v>Cooking vessel</x:v>
      </x:c>
      <x:c r="F218" s="9" t="str">
        <x:v>New proposal</x:v>
      </x:c>
      <x:c r="G218" s="9" t="str">
        <x:v>Metal cooking pan with matched cover for controlled heating.</x:v>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x:c r="Q218" s="17"/>
      <x:c r="R218" s="17"/>
      <x:c r="S218" s="17"/>
      <x:c r="T218" s="17"/>
      <x:c r="U218" s="9" t="str">
        <x:v>Names are descriptive working labels. Fire-dependent uses are constrained by source atmosphere proposals; no oxygen/flame simulation, nutrition bonus or automatic detoxification.</x:v>
      </x:c>
      <x:c r="V218" s="11"/>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tools; cooking vessel; tool; finished item; manufactured / unresolved; cooking; metal; assembly; proposal; ; not applicable;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8" s="4" t="str">
        <x:v>Finished endpoint; material tier is not applicable. Input tiers belong to the chosen recipe.</x:v>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t="n">
        <x:f>IF(C218="T0",0,IF(C218="T1",1,IF(C218="T2",2,IF(C218="T3",3,IF(C218="T4",4,IF(C218="Unassigned",98,99))))))</x:f>
        <x:v>99</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str">
        <x:v>Not applicable</x:v>
      </x:c>
      <x:c r="D219" s="9" t="inlineStr">
        <x:is>
          <x:t xml:space="preserve">Salvage</x:t>
        </x:is>
      </x:c>
      <x:c r="E219" s="9" t="str">
        <x:v>Cooking tool</x:v>
      </x:c>
      <x:c r="F219" s="9" t="str">
        <x:v>New proposal</x:v>
      </x:c>
      <x:c r="G219" s="9" t="str">
        <x:v>Open rack for a specifically supported food-heating method.</x:v>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x:c r="Q219" s="17"/>
      <x:c r="R219" s="17"/>
      <x:c r="S219" s="17"/>
      <x:c r="T219" s="17"/>
      <x:c r="U219" s="9" t="str">
        <x:v>Names are descriptive working labels. Fire-dependent uses are constrained by source atmosphere proposals; no oxygen/flame simulation, nutrition bonus or automatic detoxification.</x:v>
      </x:c>
      <x:c r="V219" s="11"/>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tool; tool; finished item; manufactured / unresolved; cooking; metal; assembly; proposal; ; not applicable;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19" s="4" t="str">
        <x:v>Finished endpoint; material tier is not applicable. Input tiers belong to the chosen recipe.</x:v>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t="n">
        <x:f>IF(C219="T0",0,IF(C219="T1",1,IF(C219="T2",2,IF(C219="T3",3,IF(C219="T4",4,IF(C219="Unassigned",98,99))))))</x:f>
        <x:v>99</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str">
        <x:v>Not applicable</x:v>
      </x:c>
      <x:c r="D220" s="9" t="inlineStr">
        <x:is>
          <x:t xml:space="preserve">Salvage</x:t>
        </x:is>
      </x:c>
      <x:c r="E220" s="9" t="str">
        <x:v>Cooking tool</x:v>
      </x:c>
      <x:c r="F220" s="9" t="str">
        <x:v>New proposal</x:v>
      </x:c>
      <x:c r="G220" s="9" t="str">
        <x:v>Support a compatible vessel above a managed heat source.</x:v>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x:c r="Q220" s="17"/>
      <x:c r="R220" s="17"/>
      <x:c r="S220" s="17"/>
      <x:c r="T220" s="17"/>
      <x:c r="U220" s="9" t="str">
        <x:v>Names are descriptive working labels. Fire-dependent uses are constrained by source atmosphere proposals; no oxygen/flame simulation, nutrition bonus or automatic detoxification.</x:v>
      </x:c>
      <x:c r="V220" s="11"/>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tool; tool; finished item; manufactured / unresolved; cooking; metal; assembly; proposal; ; not applicable;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0" s="4" t="str">
        <x:v>Finished endpoint; material tier is not applicable. Input tiers belong to the chosen recipe.</x:v>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t="n">
        <x:f>IF(C220="T0",0,IF(C220="T1",1,IF(C220="T2",2,IF(C220="T3",3,IF(C220="T4",4,IF(C220="Unassigned",98,99))))))</x:f>
        <x:v>99</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str">
        <x:v>Not applicable</x:v>
      </x:c>
      <x:c r="D221" s="9" t="inlineStr">
        <x:is>
          <x:t xml:space="preserve">Tools</x:t>
        </x:is>
      </x:c>
      <x:c r="E221" s="9" t="str">
        <x:v>Cooking tool</x:v>
      </x:c>
      <x:c r="F221" s="9" t="str">
        <x:v>New proposal</x:v>
      </x:c>
      <x:c r="G221" s="9" t="str">
        <x:v>Handle compatible hot cooking items.</x:v>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x:c r="Q221" s="17"/>
      <x:c r="R221" s="17"/>
      <x:c r="S221" s="17"/>
      <x:c r="T221" s="17"/>
      <x:c r="U221" s="9" t="str">
        <x:v>Names are descriptive working labels. Fire-dependent uses are constrained by source atmosphere proposals; no oxygen/flame simulation, nutrition bonus or automatic detoxification.</x:v>
      </x:c>
      <x:c r="V221" s="11"/>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tools; cooking tool; tool; finished item; manufactured / unresolved; cooking; metal; assembly; proposal; ; not applicable;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x:t>
        </x:is>
      </x:c>
      <x:c r="AG221" s="4" t="str">
        <x:v>Finished endpoint; material tier is not applicable. Input tiers belong to the chosen recipe.</x:v>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t="n">
        <x:f>IF(C221="T0",0,IF(C221="T1",1,IF(C221="T2",2,IF(C221="T3",3,IF(C221="T4",4,IF(C221="Unassigned",98,99))))))</x:f>
        <x:v>99</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str">
        <x:v>Not applicable</x:v>
      </x:c>
      <x:c r="D222" s="9" t="inlineStr">
        <x:is>
          <x:t xml:space="preserve">Crafting stations</x:t>
        </x:is>
      </x:c>
      <x:c r="E222" s="9" t="inlineStr">
        <x:is>
          <x:t xml:space="preserve">Camp cooking station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crafting stations; camp cooking station; tool; finished item; manufactured / unresolved; cooking; mixed / unresolved; assembly; author direction; managed cooking firebox; camp kitchen; food preparation station; phagia cooking; not applicable; t3; finished item</x:v>
      </x:c>
      <x:c r="AF222" s="4" t="inlineStr">
        <x:is>
          <x:t xml:space="preserve">Author requested a full camp cooking station. Expanded existing firebox concept; stable item ID retained, without a duplicate heat station or implemented recipes.</x:t>
        </x:is>
      </x:c>
      <x:c r="AG222" s="4" t="str">
        <x:v>Finished endpoint; material tier is not applicable. Input tiers belong to the chosen recipe.</x:v>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t="n">
        <x:f>IF(C222="T0",0,IF(C222="T1",1,IF(C222="T2",2,IF(C222="T3",3,IF(C222="T4",4,IF(C222="Unassigned",98,99))))))</x:f>
        <x:v>99</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ht="170" customHeight="1">
      <x:c r="A223" s="9"/>
      <x:c r="B223" s="9"/>
      <x:c r="C223" s="4"/>
      <x:c r="D223" s="9"/>
      <x:c r="E223" s="9"/>
      <x:c r="F223" s="9"/>
      <x:c r="G223" s="9"/>
      <x:c r="H223" s="9"/>
      <x:c r="I223" s="9"/>
      <x:c r="J223" s="13"/>
      <x:c r="M223" s="9"/>
      <x:c r="N223" s="9"/>
      <x:c r="O223" s="9"/>
      <x:c r="P223" s="17"/>
      <x:c r="V223" s="11"/>
      <x:c r="W223" s="9"/>
      <x:c r="X223" s="4"/>
      <x:c r="Y223" s="4"/>
      <x:c r="Z223" s="4"/>
      <x:c r="AA223" s="4"/>
      <x:c r="AB223" s="4"/>
      <x:c r="AC223" s="4"/>
      <x:c r="AD223" s="4"/>
      <x:c r="AE223" s="4"/>
      <x:c r="AF223" s="4"/>
      <x:c r="AG223" s="4"/>
      <x:c r="AH223" s="4"/>
      <x:c r="AI223" s="4"/>
      <x:c r="AJ223" s="4"/>
      <x:c r="AK223" s="4"/>
      <x:c r="AL223" s="4"/>
      <x:c r="AM223" s="4"/>
      <x:c r="AN223" s="14"/>
      <x:c r="AZ223"/>
      <x:c r="BA223"/>
      <x:c r="BB223"/>
      <x:c r="BC223"/>
      <x:c r="BD223"/>
      <x:c r="BE223"/>
      <x:c r="BF223"/>
      <x:c r="BG223"/>
      <x:c r="BH223"/>
      <x:c r="BI223"/>
      <x:c r="BJ223"/>
      <x:c r="BK223"/>
      <x:c r="BL223"/>
      <x:c r="BM223"/>
      <x:c r="BN223"/>
      <x:c r="BO223"/>
      <x:c r="BP223"/>
      <x:c r="BQ223"/>
      <x:c r="BR223"/>
      <x:c r="BS223"/>
      <x:c r="BT223"/>
      <x:c r="BU223"/>
      <x:c r="BV223"/>
      <x:c r="BW223"/>
      <x:c r="BX223"/>
      <x:c r="BY223"/>
      <x:c r="BZ223"/>
      <x:c r="CA223"/>
      <x:c r="CB223"/>
      <x:c r="CC223"/>
    </x:row>
    <x:row r="224" ht="170" customHeight="1">
      <x:c r="A224" s="9"/>
      <x:c r="B224" s="9"/>
      <x:c r="C224" s="4"/>
      <x:c r="D224" s="9"/>
      <x:c r="E224" s="9"/>
      <x:c r="F224" s="9"/>
      <x:c r="G224" s="9"/>
      <x:c r="H224" s="9"/>
      <x:c r="I224" s="9"/>
      <x:c r="J224" s="13"/>
      <x:c r="M224" s="9"/>
      <x:c r="N224" s="9"/>
      <x:c r="O224" s="9"/>
      <x:c r="P224" s="17"/>
      <x:c r="V224" s="11"/>
      <x:c r="W224" s="9"/>
      <x:c r="X224" s="4"/>
      <x:c r="Y224" s="4"/>
      <x:c r="Z224" s="4"/>
      <x:c r="AA224" s="4"/>
      <x:c r="AB224" s="4"/>
      <x:c r="AC224" s="4"/>
      <x:c r="AD224" s="4"/>
      <x:c r="AE224" s="4"/>
      <x:c r="AF224" s="4"/>
      <x:c r="AG224" s="4"/>
      <x:c r="AH224" s="4"/>
      <x:c r="AI224" s="4"/>
      <x:c r="AJ224" s="4"/>
      <x:c r="AK224" s="4"/>
      <x:c r="AL224" s="4"/>
      <x:c r="AM224" s="4"/>
      <x:c r="AN224" s="14"/>
      <x:c r="AZ224"/>
      <x:c r="BA224"/>
      <x:c r="BB224"/>
      <x:c r="BC224"/>
      <x:c r="BD224"/>
      <x:c r="BE224"/>
      <x:c r="BF224"/>
      <x:c r="BG224"/>
      <x:c r="BH224"/>
      <x:c r="BI224"/>
      <x:c r="BJ224"/>
      <x:c r="BK224"/>
      <x:c r="BL224"/>
      <x:c r="BM224"/>
      <x:c r="BN224"/>
      <x:c r="BO224"/>
      <x:c r="BP224"/>
      <x:c r="BQ224"/>
      <x:c r="BR224"/>
      <x:c r="BS224"/>
      <x:c r="BT224"/>
      <x:c r="BU224"/>
      <x:c r="BV224"/>
      <x:c r="BW224"/>
      <x:c r="BX224"/>
      <x:c r="BY224"/>
      <x:c r="BZ224"/>
      <x:c r="CA224"/>
      <x:c r="CB224"/>
      <x:c r="CC224"/>
    </x:row>
    <x:row r="225" ht="170" customHeight="1">
      <x:c r="A225" s="9"/>
      <x:c r="B225" s="9"/>
      <x:c r="C225" s="4"/>
      <x:c r="D225" s="9"/>
      <x:c r="E225" s="9"/>
      <x:c r="F225" s="9"/>
      <x:c r="G225" s="9"/>
      <x:c r="H225" s="9"/>
      <x:c r="I225" s="9"/>
      <x:c r="J225" s="13"/>
      <x:c r="M225" s="9"/>
      <x:c r="N225" s="9"/>
      <x:c r="O225" s="9"/>
      <x:c r="P225" s="17"/>
      <x:c r="V225" s="11"/>
      <x:c r="W225" s="9"/>
      <x:c r="X225" s="4"/>
      <x:c r="Y225" s="4"/>
      <x:c r="Z225" s="4"/>
      <x:c r="AA225" s="4"/>
      <x:c r="AB225" s="4"/>
      <x:c r="AC225" s="4"/>
      <x:c r="AD225" s="4"/>
      <x:c r="AE225" s="4"/>
      <x:c r="AF225" s="4"/>
      <x:c r="AG225" s="4"/>
      <x:c r="AH225" s="4"/>
      <x:c r="AI225" s="4"/>
      <x:c r="AJ225" s="4"/>
      <x:c r="AK225" s="4"/>
      <x:c r="AL225" s="4"/>
      <x:c r="AM225" s="4"/>
      <x:c r="AN225" s="14"/>
      <x:c r="AZ225"/>
      <x:c r="BA225"/>
      <x:c r="BB225"/>
      <x:c r="BC225"/>
      <x:c r="BD225"/>
      <x:c r="BE225"/>
      <x:c r="BF225"/>
      <x:c r="BG225"/>
      <x:c r="BH225"/>
      <x:c r="BI225"/>
      <x:c r="BJ225"/>
      <x:c r="BK225"/>
      <x:c r="BL225"/>
      <x:c r="BM225"/>
      <x:c r="BN225"/>
      <x:c r="BO225"/>
      <x:c r="BP225"/>
      <x:c r="BQ225"/>
      <x:c r="BR225"/>
      <x:c r="BS225"/>
      <x:c r="BT225"/>
      <x:c r="BU225"/>
      <x:c r="BV225"/>
      <x:c r="BW225"/>
      <x:c r="BX225"/>
      <x:c r="BY225"/>
      <x:c r="BZ225"/>
      <x:c r="CA225"/>
      <x:c r="CB225"/>
      <x:c r="CC225"/>
    </x:row>
    <x:row r="226" ht="115" customHeight="1">
      <x:c r="A226" s="9" t="str">
        <x:v>proposal.fire.glow_holder</x:v>
      </x:c>
      <x:c r="B226" s="9" t="str">
        <x:v>Shuttered glow-stone holder</x:v>
      </x:c>
      <x:c r="C226" s="4" t="str">
        <x:v>Not applicable</x:v>
      </x:c>
      <x:c r="D226" s="9" t="inlineStr">
        <x:is>
          <x:t xml:space="preserve">Accessories</x:t>
        </x:is>
      </x:c>
      <x:c r="E226" s="9" t="str">
        <x:v>Mineral light</x:v>
      </x:c>
      <x:c r="F226" s="9" t="str">
        <x:v>New proposal</x:v>
      </x:c>
      <x:c r="G226" s="9" t="str">
        <x:v>Carrier with a movable cover for a selected glowing stone.</x:v>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accessories; mineral light; tool; finished item; manufactured / unresolved; illumination; mixed / unresolved; assembly; proposal; ; not applicable;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str">
        <x:v>Finished endpoint; material tier is not applicable. Input tiers belong to the chosen recipe.</x:v>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t="n">
        <x:f>IF(C226="T0",0,IF(C226="T1",1,IF(C226="T2",2,IF(C226="T3",3,IF(C226="T4",4,IF(C226="Unassigned",98,99))))))</x:f>
        <x:v>99</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str">
        <x:v>Processing agents</x:v>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processing agents; lubricant intermediate; chemical material; processed intermediate; fauna; chemical processing; biological chemical; liquid; proposal; grease; lubricant; fauna chemistry; lubrication; t1; not applicable; material</x:v>
      </x:c>
      <x:c r="AF227" s="4" t="str">
        <x:v>Specific formulation is proposed; source oils and existing joint secretion are references, not validated recipes. Lore category review: Resources -&gt; Processing agents. Classification only; original item status and tier retained.</x:v>
      </x:c>
      <x:c r="AG227" s="4" t="str">
        <x:v>Proposed game manufacturing tier from the candidate routes. Integrated operations may contain many work steps.</x:v>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status/completeness",IF(C227="T0","Raw entry feed; no production route","No production route listed"))</x:f>
        <x:v>Route listed; review status/completeness</x:v>
      </x:c>
      <x:c r="AN227" s="14" t="n">
        <x:f>IF(C227="T0",0,IF(C227="T1",1,IF(C227="T2",2,IF(C227="T3",3,IF(C227="T4",4,IF(C227="Unassigned",98,99))))))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str">
        <x:v>Processing agents</x:v>
      </x:c>
      <x:c r="E228" s="9" t="str">
        <x:v>Lubricant intermediate</x:v>
      </x:c>
      <x:c r="F228" s="9" t="str">
        <x:v>New proposal</x:v>
      </x:c>
      <x:c r="G228" s="9" t="str">
        <x:v>Selected biological fraction proposed to give a compatible lubricant body and retention.</x:v>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processing agents; lubricant intermediate; chemical material; processed intermediate; fauna; chemical processing; biological chemical; unresolved; proposal; grease; lubricant; fauna chemistry; lubrication; t1; not applicable; material</x:v>
      </x:c>
      <x:c r="AF228" s="4" t="str">
        <x:v>Specific formulation is proposed; source oils and existing joint secretion are references, not validated recipes. Lore category review: Resources -&gt; Processing agents. Classification only; original item status and tier retained.</x:v>
      </x:c>
      <x:c r="AG228" s="4" t="str">
        <x:v>Proposed game manufacturing tier from the candidate routes. Integrated operations may contain many work steps.</x:v>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status/completeness",IF(C228="T0","Raw entry feed; no production route","No production route listed"))</x:f>
        <x:v>Route listed; review status/completeness</x:v>
      </x:c>
      <x:c r="AN228" s="14" t="n">
        <x:f>IF(C228="T0",0,IF(C228="T1",1,IF(C228="T2",2,IF(C228="T3",3,IF(C228="T4",4,IF(C228="Unassigned",98,99))))))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str">
        <x:v>T2</x:v>
      </x:c>
      <x:c r="D229" s="9" t="str">
        <x:v>Processing agents</x:v>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processing agents; finished lubricant; chemical material; finished item; fauna; lubrication; biological chemical; paste; proposal; grease; lubricant; fauna chemistry; equipment repair; t2; not applicable; material</x:v>
      </x:c>
      <x:c r="AF229" s="4" t="str">
        <x:v>Specific formulation is proposed; source oils and existing joint secretion are references, not validated recipes. Lore category review: Resources -&gt; Processing agents. Classification only; original item status and tier retained.</x:v>
      </x:c>
      <x:c r="AG229" s="4" t="str">
        <x:v>Proposed game manufacturing tier from the candidate routes. Integrated operations may contain many work steps.</x:v>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status/completeness",IF(C229="T0","Raw entry feed; no production route","No production route listed"))</x:f>
        <x:v>Route listed; review status/completeness</x:v>
      </x:c>
      <x:c r="AN229" s="14" t="n">
        <x:f>IF(C229="T0",0,IF(C229="T1",1,IF(C229="T2",2,IF(C229="T3",3,IF(C229="T4",4,IF(C229="Unassigned",98,99))))))</x:f>
        <x:v>2</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str">
        <x:v>Processing agents</x:v>
      </x:c>
      <x:c r="E230" s="9" t="str">
        <x:v>Finished lubricant</x:v>
      </x:c>
      <x:c r="F230" s="9" t="str">
        <x:v>New proposal</x:v>
      </x:c>
      <x:c r="G230" s="9" t="str">
        <x:v>Candidate thin-film finish for exposed tool slides and guides in dusty terrain.</x:v>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processing agents; finished lubricant; chemical material; finished item; fauna; lubrication; biological chemical; unresolved; proposal; grease; lubricant; fauna chemistry; dust exclusion; t2; not applicable; material</x:v>
      </x:c>
      <x:c r="AF230" s="4" t="str">
        <x:v>Specific formulation is proposed; source oils and existing joint secretion are references, not validated recipes. Lore category review: Resources -&gt; Processing agents. Classification only; original item status and tier retained.</x:v>
      </x:c>
      <x:c r="AG230" s="4" t="str">
        <x:v>October 15 proposed tier review: 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status/completeness",IF(C230="T0","Raw entry feed; no production route","No production route listed"))</x:f>
        <x:v>Route listed; review status/completeness</x:v>
      </x:c>
      <x:c r="AN230" s="14" t="n">
        <x:f>IF(C230="T0",0,IF(C230="T1",1,IF(C230="T2",2,IF(C230="T3",3,IF(C230="T4",4,IF(C230="Unassigned",98,99))))))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str">
        <x:v>Processing agents</x:v>
      </x:c>
      <x:c r="E231" s="9" t="str">
        <x:v>Finished lubricant</x:v>
      </x:c>
      <x:c r="F231" s="9" t="str">
        <x:v>New proposal</x:v>
      </x:c>
      <x:c r="G231" s="9" t="str">
        <x:v>Candidate small-dose conditioner for a specifically compatible canister seal material.</x:v>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processing agents; finished lubricant; chemical material; finished item; fauna; lubrication; biological chemical; paste; proposal; grease; lubricant; fauna chemistry; sealing; t2; not applicable; material</x:v>
      </x:c>
      <x:c r="AF231" s="4" t="str">
        <x:v>Specific formulation is proposed; source oils and existing joint secretion are references, not validated recipes. Lore category review: Resources -&gt; Processing agents. Classification only; original item status and tier retained.</x:v>
      </x:c>
      <x:c r="AG231" s="4" t="str">
        <x:v>October 15 proposed tier review: 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status/completeness",IF(C231="T0","Raw entry feed; no production route","No production route listed"))</x:f>
        <x:v>Route listed; review status/completeness</x:v>
      </x:c>
      <x:c r="AN231" s="14" t="n">
        <x:f>IF(C231="T0",0,IF(C231="T1",1,IF(C231="T2",2,IF(C231="T3",3,IF(C231="T4",4,IF(C231="Unassigned",98,99))))))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str">
        <x:v>Processing agents</x:v>
      </x:c>
      <x:c r="E232" s="9" t="str">
        <x:v>Finished lubricant</x:v>
      </x:c>
      <x:c r="F232" s="9" t="str">
        <x:v>New proposal</x:v>
      </x:c>
      <x:c r="G232" s="9" t="str">
        <x:v>Candidate lubricating blend using existing graded graphite flakes in a compatible faunal carrier.</x:v>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processing agents; finished lubricant; chemical material; finished item; fauna; lubrication; biological and mineral mixture; paste; proposal; grease; lubricant; fauna chemistry; equipment repair; t2; not applicable; material</x:v>
      </x:c>
      <x:c r="AF232" s="4" t="str">
        <x:v>Specific formulation is proposed; source oils and existing joint secretion are references, not validated recipes. Lore category review: Resources -&gt; Processing agents. Classification only; original item status and tier retained.</x:v>
      </x:c>
      <x:c r="AG232" s="4" t="str">
        <x:v>Proposed October 15 tier/recipe for the existing item family; not a change to its original item-design status. Existing proposal reused. Grit size, compatibility, conductivity and suitability for specific mechanisms remain open.</x:v>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status/completeness",IF(C232="T0","Raw entry feed; no production route","No production route listed"))</x:f>
        <x:v>Route listed; review status/completeness</x:v>
      </x:c>
      <x:c r="AN232" s="14" t="n">
        <x:f>IF(C232="T0",0,IF(C232="T1",1,IF(C232="T2",2,IF(C232="T3",3,IF(C232="T4",4,IF(C232="Unassigned",98,99))))))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str">
        <x:v>T2</x:v>
      </x:c>
      <x:c r="D233" s="9" t="str">
        <x:v>Processing agents</x:v>
      </x:c>
      <x:c r="E233" s="9" t="str">
        <x:v>Finished lubricant</x:v>
      </x:c>
      <x:c r="F233" s="9" t="str">
        <x:v>New proposal</x:v>
      </x:c>
      <x:c r="G233" s="9" t="str">
        <x:v>Candidate grease formulated for a selected insulating joint or equipment interface.</x:v>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processing agents; finished lubricant; chemical material; finished item; fauna; lubrication; biological chemical; paste; proposal; grease; lubricant; fauna chemistry; electrical insulation; t2; not applicable; material</x:v>
      </x:c>
      <x:c r="AF233" s="4" t="str">
        <x:v>Specific formulation is proposed; source oils and existing joint secretion are references, not validated recipes. Lore category review: Resources -&gt; Processing agents. Classification only; original item status and tier retained.</x:v>
      </x:c>
      <x:c r="AG233" s="4" t="str">
        <x:v>October 15 proposed tier review: 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status/completeness",IF(C233="T0","Raw entry feed; no production route","No production route listed"))</x:f>
        <x:v>Route listed; review status/completeness</x:v>
      </x:c>
      <x:c r="AN233" s="14" t="n">
        <x:f>IF(C233="T0",0,IF(C233="T1",1,IF(C233="T2",2,IF(C233="T3",3,IF(C233="T4",4,IF(C233="Unassigned",98,99))))))</x:f>
        <x:v>2</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str">
        <x:v>T2</x:v>
      </x:c>
      <x:c r="D234" s="9" t="str">
        <x:v>Processing agents</x:v>
      </x:c>
      <x:c r="E234" s="9" t="str">
        <x:v>Finished lubricant</x:v>
      </x:c>
      <x:c r="F234" s="9" t="str">
        <x:v>New proposal</x:v>
      </x:c>
      <x:c r="G234" s="9" t="str">
        <x:v>Highly selected liquid lubricant candidate for small mechanisms and specialist workshop work.</x:v>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processing agents; finished lubricant; chemical material; finished item; fauna; lubrication; biological chemical; liquid; proposal; grease; lubricant; fauna chemistry; equipment repair; t2; not applicable; material</x:v>
      </x:c>
      <x:c r="AF234" s="4" t="str">
        <x:v>Specific formulation is proposed; source oils and existing joint secretion are references, not validated recipes. Lore category review: Resources -&gt; Processing agents. Classification only; original item status and tier retained.</x:v>
      </x:c>
      <x:c r="AG234" s="4" t="str">
        <x:v>Proposed October 15 tier/recipe for the existing item family; not a change to its original item-design status. Existing proposal reused. Carrier/base compatibility, viscosity, stability and machinery service remain unresolved; no conventional fat assumed.</x:v>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status/completeness",IF(C234="T0","Raw entry feed; no production route","No production route listed"))</x:f>
        <x:v>Route listed; review status/completeness</x:v>
      </x:c>
      <x:c r="AN234" s="14" t="n">
        <x:f>IF(C234="T0",0,IF(C234="T1",1,IF(C234="T2",2,IF(C234="T3",3,IF(C234="T4",4,IF(C234="Unassigned",98,99))))))</x:f>
        <x:v>2</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str">
        <x:v>Not applicable</x:v>
      </x:c>
      <x:c r="D235" s="9" t="inlineStr">
        <x:is>
          <x:t xml:space="preserve">Tools</x:t>
        </x:is>
      </x:c>
      <x:c r="E235" s="9" t="str">
        <x:v>Wind machine</x:v>
      </x:c>
      <x:c r="F235" s="9" t="str">
        <x:v>User direction; not implemented</x:v>
      </x:c>
      <x:c r="G235" s="9" t="str">
        <x:v>Wind turbine assembled from fallen/salvaged parts, as requested by author.</x:v>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tools; wind machine; machine; finished item; recovered machinery; wind power; mixed / unresolved; assembly; author direction; machinery drive; wind; sail; not applicable;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5" s="4" t="str">
        <x:v>Finished endpoint; material tier is not applicable. Input tiers belong to the chosen recipe.</x:v>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t="n">
        <x:f>IF(C235="T0",0,IF(C235="T1",1,IF(C235="T2",2,IF(C235="T3",3,IF(C235="T4",4,IF(C235="Unassigned",98,99))))))</x:f>
        <x:v>99</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str">
        <x:v>T1</x:v>
      </x:c>
      <x:c r="D236" s="9" t="inlineStr">
        <x:is>
          <x:t xml:space="preserve">Tools</x:t>
        </x:is>
      </x:c>
      <x:c r="E236" s="9" t="str">
        <x:v>Wind sail material</x:v>
      </x:c>
      <x:c r="F236" s="9" t="str">
        <x:v>User direction; not implemented</x:v>
      </x:c>
      <x:c r="G236" s="9" t="str">
        <x:v>Prepared delicate insectoid-wing membrane intended for a sail.</x:v>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tools; wind sail material; crafting component; processed intermediate; manufactured / unresolved; wind propulsion; wing membrane; panel; author direction; wind; sail; t1;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6" s="4" t="str">
        <x:v>Proposed game manufacturing tier from the candidate routes. Integrated operations may contain many work steps.</x:v>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t="n">
        <x:f>IF(C236="T0",0,IF(C236="T1",1,IF(C236="T2",2,IF(C236="T3",3,IF(C236="T4",4,IF(C236="Unassigned",98,99))))))</x:f>
        <x:v>1</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str">
        <x:v>Not applicable</x:v>
      </x:c>
      <x:c r="D237" s="9" t="inlineStr">
        <x:is>
          <x:t xml:space="preserve">Tools</x:t>
        </x:is>
      </x:c>
      <x:c r="E237" s="9" t="str">
        <x:v>Wind traversal gear</x:v>
      </x:c>
      <x:c r="F237" s="9" t="str">
        <x:v>User direction; not implemented</x:v>
      </x:c>
      <x:c r="G237" s="9" t="str">
        <x:v>Booter handheld sail that collapses for carrying and opens for wind-driven dirtboard travel.</x:v>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not applicable;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str">
        <x:v>Finished endpoint; material tier is not applicable. Input tiers belong to the chosen recipe.</x:v>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status/completeness",IF(C237="T0","Raw entry feed; no production route","No production route listed"))</x:f>
        <x:v>Route listed; review status/completeness</x:v>
      </x:c>
      <x:c r="AN237" s="14" t="n">
        <x:f>IF(C237="T0",0,IF(C237="T1",1,IF(C237="T2",2,IF(C237="T3",3,IF(C237="T4",4,IF(C237="Unassigned",98,99))))))</x:f>
        <x:v>99</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str">
        <x:v>Not applicable</x:v>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not applicable;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str">
        <x:v>Finished endpoint; material tier is not applicable. Input tiers belong to the chosen recipe.</x:v>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status/completeness",IF(C238="T0","Raw entry feed; no production route","No production route listed"))</x:f>
        <x:v>Route listed; review status/completeness</x:v>
      </x:c>
      <x:c r="AN238" s="14" t="n">
        <x:f>IF(C238="T0",0,IF(C238="T1",1,IF(C238="T2",2,IF(C238="T3",3,IF(C238="T4",4,IF(C238="Unassigned",98,99))))))</x:f>
        <x:v>99</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Tools</x:t>
        </x:is>
      </x:c>
      <x:c r="E239" s="9" t="str">
        <x:v>Wind sail component</x:v>
      </x:c>
      <x:c r="F239" s="9" t="str">
        <x:v>New proposal</x:v>
      </x:c>
      <x:c r="G239" s="9" t="str">
        <x:v>Proposed folding spars, joints and retainers supporting a wing sail.</x:v>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tools;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39" s="4" t="str">
        <x:v>October 15 proposed tier review: 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t="n">
        <x:f>IF(C239="T0",0,IF(C239="T1",1,IF(C239="T2",2,IF(C239="T3",3,IF(C239="T4",4,IF(C239="Unassigned",98,99))))))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Tools</x:t>
        </x:is>
      </x:c>
      <x:c r="E240" s="9" t="str">
        <x:v>Wind sail component</x:v>
      </x:c>
      <x:c r="F240" s="9" t="str">
        <x:v>New proposal</x:v>
      </x:c>
      <x:c r="G240" s="9" t="str">
        <x:v>Proposed hand interface and control attachment for the collapsible sail.</x:v>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tools;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0" s="4" t="str">
        <x:v>October 15 proposed tier review: Fit a metal grip with minimal selected prepared hide contact material. Candidate route only: quantities, yield, tools, fit, process conditions and service compatibility remain open. No wood, ordinary cloth or abundant hide supply; release geometry remains open.</x:v>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t="n">
        <x:f>IF(C240="T0",0,IF(C240="T1",1,IF(C240="T2",2,IF(C240="T3",3,IF(C240="T4",4,IF(C240="Unassigned",98,99))))))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Tools</x:t>
        </x:is>
      </x:c>
      <x:c r="E241" s="9" t="str">
        <x:v>Dirtboard component</x:v>
      </x:c>
      <x:c r="F241" s="9" t="str">
        <x:v>New proposal</x:v>
      </x:c>
      <x:c r="G241" s="9" t="str">
        <x:v>Replaceable wheel-and-bearing unit candidate for the four-wheel dirtboard.</x:v>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tools;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1" s="4" t="str">
        <x:v>October 15 proposed tier review: 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t="n">
        <x:f>IF(C241="T0",0,IF(C241="T1",1,IF(C241="T2",2,IF(C241="T3",3,IF(C241="T4",4,IF(C241="Unassigned",98,99))))))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str">
        <x:v>Proposed mount joining wheels to the board and supporting a chosen steering method.</x:v>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str">
        <x:v>October 15 proposed tier review: Fit axle, steering and retention interfaces from selected T3 stocks. Candidate route only: quantities, yield, tools, fit, process conditions and service compatibility remain open. Steering geometry, spring use, clearances and ground service remain open.</x:v>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t="n">
        <x:f>IF(C242="T0",0,IF(C242="T1",1,IF(C242="T2",2,IF(C242="T3",3,IF(C242="T4",4,IF(C242="Unassigned",98,99))))))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str">
        <x:v>Not applicable</x:v>
      </x:c>
      <x:c r="D243" s="9" t="str">
        <x:v>Recovered mechanisms</x:v>
      </x:c>
      <x:c r="E243" s="9" t="str">
        <x:v>Wind machine component</x:v>
      </x:c>
      <x:c r="F243" s="9" t="str">
        <x:v>New proposal</x:v>
      </x:c>
      <x:c r="G243" s="9" t="str">
        <x:v>Recovered or reworked rotor components for a compatible wind turbine.</x:v>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recovered mechanisms; wind machine component; crafting component; processed intermediate; recovered machinery; equipment fabrication; mixed / unresolved; assembly; proposal; wind power; wind; sail; not applicable; not applicable; component</x:v>
      </x:c>
      <x:c r="AF243" s="4" t="str">
        <x:v>Author direction for equipment families; proposed components and unimplemented behavior remain explicitly separate. Lore category review: Crafting components -&gt; Recovered mechanisms. Classification only; original item status and tier retained.</x:v>
      </x:c>
      <x:c r="AG243"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t="n">
        <x:f>IF(C243="T0",0,IF(C243="T1",1,IF(C243="T2",2,IF(C243="T3",3,IF(C243="T4",4,IF(C243="Unassigned",98,99))))))</x:f>
        <x:v>99</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str">
        <x:v>Not applicable</x:v>
      </x:c>
      <x:c r="D244" s="9" t="str">
        <x:v>Recovered mechanisms</x:v>
      </x:c>
      <x:c r="E244" s="9" t="str">
        <x:v>Wind machine component</x:v>
      </x:c>
      <x:c r="F244" s="9" t="str">
        <x:v>New proposal</x:v>
      </x:c>
      <x:c r="G244" s="9" t="str">
        <x:v>Optional recovered electromechanical conversion unit for a future electrical-output turbine design.</x:v>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recovered mechanisms; wind machine component; crafting component; processed intermediate; recovered machinery; energy processing; mixed / unresolved; assembly; proposal; wind power; wind; sail; not applicable; not applicable; component</x:v>
      </x:c>
      <x:c r="AF244" s="4" t="str">
        <x:v>Author direction for equipment families; proposed components and unimplemented behavior remain explicitly separate. Lore category review: Crafting components -&gt; Recovered mechanisms. Classification only; original item status and tier retained.</x:v>
      </x:c>
      <x:c r="AG244" s="4" t="str">
        <x:v>October 15 proposed tier review: Acquired as an already manufactured recovered part. A refinement tier cannot be inferred from salvage rarity or apparent complexity. Recover and inspect a compatible part. Parent machine, recovery tools, repairs and present-day reproduction inputs are not established. No self-consuming or fabricated manufacturing recipe added.</x:v>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t="n">
        <x:f>IF(C244="T0",0,IF(C244="T1",1,IF(C244="T2",2,IF(C244="T3",3,IF(C244="T4",4,IF(C244="Unassigned",98,99))))))</x:f>
        <x:v>99</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str">
        <x:v>Not applicable</x:v>
      </x:c>
      <x:c r="D245" s="9" t="inlineStr">
        <x:is>
          <x:t xml:space="preserve">Legger attachments</x:t>
        </x:is>
      </x:c>
      <x:c r="E245" s="9" t="str">
        <x:v>Legger cargo rigging</x:v>
      </x:c>
      <x:c r="F245" s="9" t="str">
        <x:v>New proposal</x:v>
      </x:c>
      <x:c r="G245" s="9" t="str">
        <x:v>Flexible cradle carrying a physically supported load.</x:v>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not applicable;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str">
        <x:v>Finished endpoint; material tier is not applicable. Input tiers belong to the chosen recipe.</x:v>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status/completeness",IF(C245="T0","Raw entry feed; no production route","No production route listed"))</x:f>
        <x:v>Route listed; review status/completeness</x:v>
      </x:c>
      <x:c r="AN245" s="14" t="n">
        <x:f>IF(C245="T0",0,IF(C245="T1",1,IF(C245="T2",2,IF(C245="T3",3,IF(C245="T4",4,IF(C245="Unassigned",98,99))))))</x:f>
        <x:v>99</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str">
        <x:v>Not applicable</x:v>
      </x:c>
      <x:c r="D246" s="9" t="inlineStr">
        <x:is>
          <x:t xml:space="preserve">Legger attachments</x:t>
        </x:is>
      </x:c>
      <x:c r="E246" s="9" t="str">
        <x:v>Legger cargo rigging</x:v>
      </x:c>
      <x:c r="F246" s="9" t="str">
        <x:v>New proposal</x:v>
      </x:c>
      <x:c r="G246" s="9" t="str">
        <x:v>Fitted frame for an awkward piece of salvage or a compatible container.</x:v>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not applicable;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str">
        <x:v>Finished endpoint; material tier is not applicable. Input tiers belong to the chosen recipe.</x:v>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status/completeness",IF(C246="T0","Raw entry feed; no production route","No production route listed"))</x:f>
        <x:v>Route listed; review status/completeness</x:v>
      </x:c>
      <x:c r="AN246" s="14" t="n">
        <x:f>IF(C246="T0",0,IF(C246="T1",1,IF(C246="T2",2,IF(C246="T3",3,IF(C246="T4",4,IF(C246="Unassigned",98,99))))))</x:f>
        <x:v>99</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str">
        <x:v>T3</x:v>
      </x:c>
      <x:c r="D247" s="9" t="str">
        <x:v>Crafting components</x:v>
      </x:c>
      <x:c r="E247" s="9" t="str">
        <x:v>Legger cargo rigging</x:v>
      </x:c>
      <x:c r="F247" s="9" t="str">
        <x:v>New proposal</x:v>
      </x:c>
      <x:c r="G247" s="9" t="str">
        <x:v>Attachment eyes and retainers for a chosen cargo rig.</x:v>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t3; not applicable; component</x:v>
      </x:c>
      <x:c r="AF247" s="4" t="str">
        <x:v>Specific parts and protective properties remain proposals; ancient-material scarcity is established author direction.</x:v>
      </x:c>
      <x:c r="AG247"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status/completeness",IF(C247="T0","Raw entry feed; no production route","No production route listed"))</x:f>
        <x:v>Route listed; review status/completeness</x:v>
      </x:c>
      <x:c r="AN247" s="14" t="n">
        <x:f>IF(C247="T0",0,IF(C247="T1",1,IF(C247="T2",2,IF(C247="T3",3,IF(C247="T4",4,IF(C247="Unassigned",98,99))))))</x:f>
        <x:v>3</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str">
        <x:v>T3</x:v>
      </x:c>
      <x:c r="D248" s="9" t="str">
        <x:v>Crafting components</x:v>
      </x:c>
      <x:c r="E248" s="9" t="str">
        <x:v>Legger cargo rigging</x:v>
      </x:c>
      <x:c r="F248" s="9" t="str">
        <x:v>New proposal</x:v>
      </x:c>
      <x:c r="G248" s="9" t="str">
        <x:v>Mechanical linkage candidate to distribute a supported cargo load.</x:v>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t3; not applicable; component</x:v>
      </x:c>
      <x:c r="AF248" s="4" t="str">
        <x:v>Specific parts and protective properties remain proposals; ancient-material scarcity is established author direction.</x:v>
      </x:c>
      <x:c r="AG248" s="4" t="str">
        <x:v>October 15 proposed tier review: Fit a load-linkage component from prepared iron and bearing-metal feed. Candidate route only: quantities, yield, tools, fit, process conditions and service compatibility remain open. No automatic load balancing or stability behavior implied.</x:v>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status/completeness",IF(C248="T0","Raw entry feed; no production route","No production route listed"))</x:f>
        <x:v>Route listed; review status/completeness</x:v>
      </x:c>
      <x:c r="AN248" s="14" t="n">
        <x:f>IF(C248="T0",0,IF(C248="T1",1,IF(C248="T2",2,IF(C248="T3",3,IF(C248="T4",4,IF(C248="Unassigned",98,99))))))</x:f>
        <x:v>3</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str">
        <x:v>T3</x:v>
      </x:c>
      <x:c r="D249" s="9" t="str">
        <x:v>Crafting components</x:v>
      </x:c>
      <x:c r="E249" s="9" t="str">
        <x:v>Legger chassis</x:v>
      </x:c>
      <x:c r="F249" s="9" t="str">
        <x:v>New proposal</x:v>
      </x:c>
      <x:c r="G249" s="9" t="str">
        <x:v>Locally worked iron replacement for a selected damaged chassis member.</x:v>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t3; not applicable; component</x:v>
      </x:c>
      <x:c r="AF249" s="4" t="str">
        <x:v>Specific parts and protective properties remain proposals; ancient-material scarcity is established author direction.</x:v>
      </x:c>
      <x:c r="AG24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status/completeness",IF(C249="T0","Raw entry feed; no production route","No production route listed"))</x:f>
        <x:v>Route listed; review status/completeness</x:v>
      </x:c>
      <x:c r="AN249" s="14" t="n">
        <x:f>IF(C249="T0",0,IF(C249="T1",1,IF(C249="T2",2,IF(C249="T3",3,IF(C249="T4",4,IF(C249="Unassigned",98,99))))))</x:f>
        <x:v>3</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str">
        <x:v>T3</x:v>
      </x:c>
      <x:c r="D250" s="9" t="str">
        <x:v>Crafting components</x:v>
      </x:c>
      <x:c r="E250" s="9" t="str">
        <x:v>Legger chassis</x:v>
      </x:c>
      <x:c r="F250" s="9" t="str">
        <x:v>New proposal</x:v>
      </x:c>
      <x:c r="G250" s="9" t="str">
        <x:v>Brace joining selected chassis members.</x:v>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t3; not applicable; component</x:v>
      </x:c>
      <x:c r="AF250" s="4" t="str">
        <x:v>Specific parts and protective properties remain proposals; ancient-material scarcity is established author direction.</x:v>
      </x:c>
      <x:c r="AG250"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status/completeness",IF(C250="T0","Raw entry feed; no production route","No production route listed"))</x:f>
        <x:v>Route listed; review status/completeness</x:v>
      </x:c>
      <x:c r="AN250" s="14" t="n">
        <x:f>IF(C250="T0",0,IF(C250="T1",1,IF(C250="T2",2,IF(C250="T3",3,IF(C250="T4",4,IF(C250="Unassigned",98,99))))))</x:f>
        <x:v>3</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str">
        <x:v>Not applicable</x:v>
      </x:c>
      <x:c r="D251" s="9" t="inlineStr">
        <x:is>
          <x:t xml:space="preserve">Legger armor</x:t>
        </x:is>
      </x:c>
      <x:c r="E251" s="9" t="str">
        <x:v>Legger chassis</x:v>
      </x:c>
      <x:c r="F251" s="9" t="str">
        <x:v>New proposal</x:v>
      </x:c>
      <x:c r="G251" s="9" t="str">
        <x:v>Lower chassis cover candidate for debris and contact exposure.</x:v>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legger armor; finished item; manufactured / unresolved; protection; metal; assembly; proposal; dust exclusion; legger; leger; companion replacement part; not applicable;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str">
        <x:v>Finished endpoint; material tier is not applicable. Input tiers belong to the chosen recipe.</x:v>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status/completeness",IF(C251="T0","Raw entry feed; no production route","No production route listed"))</x:f>
        <x:v>Route listed; review status/completeness</x:v>
      </x:c>
      <x:c r="AN251" s="14" t="n">
        <x:f>IF(C251="T0",0,IF(C251="T1",1,IF(C251="T2",2,IF(C251="T3",3,IF(C251="T4",4,IF(C251="Unassigned",98,99))))))</x:f>
        <x:v>99</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str">
        <x:v>T3</x:v>
      </x:c>
      <x:c r="D252" s="9" t="str">
        <x:v>Crafting components</x:v>
      </x:c>
      <x:c r="E252" s="9" t="str">
        <x:v>Legger chassis</x:v>
      </x:c>
      <x:c r="F252" s="9" t="str">
        <x:v>New proposal</x:v>
      </x:c>
      <x:c r="G252" s="9" t="str">
        <x:v>Standardized mounting surface candidate for selected Legger attachments.</x:v>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t3; not applicable; component</x:v>
      </x:c>
      <x:c r="AF252" s="4" t="str">
        <x:v>Specific parts and protective properties remain proposals; ancient-material scarcity is established author direction.</x:v>
      </x:c>
      <x:c r="AG25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status/completeness",IF(C252="T0","Raw entry feed; no production route","No production route listed"))</x:f>
        <x:v>Route listed; review status/completeness</x:v>
      </x:c>
      <x:c r="AN252" s="14" t="n">
        <x:f>IF(C252="T0",0,IF(C252="T1",1,IF(C252="T2",2,IF(C252="T3",3,IF(C252="T4",4,IF(C252="Unassigned",98,99))))))</x:f>
        <x:v>3</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str">
        <x:v>T3</x:v>
      </x:c>
      <x:c r="D253" s="9" t="str">
        <x:v>Crafting components</x:v>
      </x:c>
      <x:c r="E253" s="9" t="str">
        <x:v>Legger mechanical parts</x:v>
      </x:c>
      <x:c r="F253" s="9" t="str">
        <x:v>New proposal</x:v>
      </x:c>
      <x:c r="G253" s="9" t="str">
        <x:v>Replaceable wear sleeve in a specifically matched joint.</x:v>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t3; not applicable; component</x:v>
      </x:c>
      <x:c r="AF253" s="4" t="str">
        <x:v>Specific parts and protective properties remain proposals; ancient-material scarcity is established author direction.</x:v>
      </x:c>
      <x:c r="AG253" s="4" t="str">
        <x:v>October 15 proposed tier review: Machine and finish worked iron as a fitted joint bushing. Candidate route only: quantities, yield, tools, fit, process conditions and service compatibility remain open. </x:v>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status/completeness",IF(C253="T0","Raw entry feed; no production route","No production route listed"))</x:f>
        <x:v>Route listed; review status/completeness</x:v>
      </x:c>
      <x:c r="AN253" s="14" t="n">
        <x:f>IF(C253="T0",0,IF(C253="T1",1,IF(C253="T2",2,IF(C253="T3",3,IF(C253="T4",4,IF(C253="Unassigned",98,99))))))</x:f>
        <x:v>3</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str">
        <x:v>T4</x:v>
      </x:c>
      <x:c r="D254" s="9" t="str">
        <x:v>Crafting components</x:v>
      </x:c>
      <x:c r="E254" s="9" t="str">
        <x:v>Legger mechanical parts</x:v>
      </x:c>
      <x:c r="F254" s="9" t="str">
        <x:v>New proposal</x:v>
      </x:c>
      <x:c r="G254" s="9" t="str">
        <x:v>Locally serviceable bearing assembly for a selected mechanical joint.</x:v>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t4; not applicable; component</x:v>
      </x:c>
      <x:c r="AF254" s="4" t="str">
        <x:v>Specific parts and protective properties remain proposals; ancient-material scarcity is established author direction.</x:v>
      </x:c>
      <x:c r="AG254" s="4" t="str">
        <x:v>October 15 proposed tier review: 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status/completeness",IF(C254="T0","Raw entry feed; no production route","No production route listed"))</x:f>
        <x:v>Route listed; review status/completeness</x:v>
      </x:c>
      <x:c r="AN254" s="14" t="n">
        <x:f>IF(C254="T0",0,IF(C254="T1",1,IF(C254="T2",2,IF(C254="T3",3,IF(C254="T4",4,IF(C254="Unassigned",98,99))))))</x:f>
        <x:v>4</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str">
        <x:v>T3</x:v>
      </x:c>
      <x:c r="D255" s="9" t="str">
        <x:v>Crafting components</x:v>
      </x:c>
      <x:c r="E255" s="9" t="str">
        <x:v>Legger mechanical parts</x:v>
      </x:c>
      <x:c r="F255" s="9" t="str">
        <x:v>New proposal</x:v>
      </x:c>
      <x:c r="G255" s="9" t="str">
        <x:v>Wear plate at an existing foot-ground contact surface.</x:v>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t3; not applicable; component</x:v>
      </x:c>
      <x:c r="AF255" s="4" t="str">
        <x:v>Specific parts and protective properties remain proposals; ancient-material scarcity is established author direction.</x:v>
      </x:c>
      <x:c r="AG255"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status/completeness",IF(C255="T0","Raw entry feed; no production route","No production route listed"))</x:f>
        <x:v>Route listed; review status/completeness</x:v>
      </x:c>
      <x:c r="AN255" s="14" t="n">
        <x:f>IF(C255="T0",0,IF(C255="T1",1,IF(C255="T2",2,IF(C255="T3",3,IF(C255="T4",4,IF(C255="Unassigned",98,99))))))</x:f>
        <x:v>3</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str">
        <x:v>T3</x:v>
      </x:c>
      <x:c r="D256" s="9" t="str">
        <x:v>Crafting components</x:v>
      </x:c>
      <x:c r="E256" s="9" t="str">
        <x:v>Legger mechanical parts</x:v>
      </x:c>
      <x:c r="F256" s="9" t="str">
        <x:v>New proposal</x:v>
      </x:c>
      <x:c r="G256" s="9" t="str">
        <x:v>Mechanical link candidate within a compatible existing movement assembly.</x:v>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t3; not applicable; component</x:v>
      </x:c>
      <x:c r="AF256" s="4" t="str">
        <x:v>Specific parts and protective properties remain proposals; ancient-material scarcity is established author direction.</x:v>
      </x:c>
      <x:c r="AG256" s="4" t="str">
        <x:v>October 15 proposed tier review: Shape and finish an actuator-link replacement from prepared steel. Candidate route only: quantities, yield, tools, fit, process conditions and service compatibility remain open. This is a passive link, not a reproduced powered actuator.</x:v>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status/completeness",IF(C256="T0","Raw entry feed; no production route","No production route listed"))</x:f>
        <x:v>Route listed; review status/completeness</x:v>
      </x:c>
      <x:c r="AN256" s="14" t="n">
        <x:f>IF(C256="T0",0,IF(C256="T1",1,IF(C256="T2",2,IF(C256="T3",3,IF(C256="T4",4,IF(C256="Unassigned",98,99))))))</x:f>
        <x:v>3</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str">
        <x:v>T3</x:v>
      </x:c>
      <x:c r="D257" s="9" t="str">
        <x:v>Crafting components</x:v>
      </x:c>
      <x:c r="E257" s="9" t="str">
        <x:v>Legger service parts</x:v>
      </x:c>
      <x:c r="F257" s="9" t="str">
        <x:v>New proposal</x:v>
      </x:c>
      <x:c r="G257" s="9" t="str">
        <x:v>Protective cover candidate around a moving joint.</x:v>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t3; not applicable; component</x:v>
      </x:c>
      <x:c r="AF257" s="4" t="str">
        <x:v>Specific parts and protective properties remain proposals; ancient-material scarcity is established author direction.</x:v>
      </x:c>
      <x:c r="AG257" s="4" t="str">
        <x:v>October 15 proposed tier review: Fit difficult prepared husk and bonding stock as a joint shroud. Candidate route only: quantities, yield, tools, fit, process conditions and service compatibility remain open. Flexibility, wear and dust behavior remain unqualified; no ordinary rubber or cloth.</x:v>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status/completeness",IF(C257="T0","Raw entry feed; no production route","No production route listed"))</x:f>
        <x:v>Route listed; review status/completeness</x:v>
      </x:c>
      <x:c r="AN257" s="14" t="n">
        <x:f>IF(C257="T0",0,IF(C257="T1",1,IF(C257="T2",2,IF(C257="T3",3,IF(C257="T4",4,IF(C257="Unassigned",98,99))))))</x:f>
        <x:v>3</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str">
        <x:v>T3</x:v>
      </x:c>
      <x:c r="D258" s="9" t="str">
        <x:v>Crafting components</x:v>
      </x:c>
      <x:c r="E258" s="9" t="str">
        <x:v>Legger service parts</x:v>
      </x:c>
      <x:c r="F258" s="9" t="str">
        <x:v>New proposal</x:v>
      </x:c>
      <x:c r="G258" s="9" t="str">
        <x:v>Small fitted reservoir candidate for a selected joint lubricant.</x:v>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t3; not applicable; component</x:v>
      </x:c>
      <x:c r="AF258" s="4" t="str">
        <x:v>Specific parts and protective properties remain proposals; ancient-material scarcity is established author direction.</x:v>
      </x:c>
      <x:c r="AG258" s="4" t="str">
        <x:v>October 15 proposed tier review: Form a fitted empty metal lubricant cup and attachment interfaces. Candidate route only: quantities, yield, tools, fit, process conditions and service compatibility remain open. Lubricant contents are separate; no grease is silently included in the output.</x:v>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status/completeness",IF(C258="T0","Raw entry feed; no production route","No production route listed"))</x:f>
        <x:v>Route listed; review status/completeness</x:v>
      </x:c>
      <x:c r="AN258" s="14" t="n">
        <x:f>IF(C258="T0",0,IF(C258="T1",1,IF(C258="T2",2,IF(C258="T3",3,IF(C258="T4",4,IF(C258="Unassigned",98,99))))))</x:f>
        <x:v>3</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str">
        <x:v>T4</x:v>
      </x:c>
      <x:c r="D259" s="9" t="str">
        <x:v>Crafting components</x:v>
      </x:c>
      <x:c r="E259" s="9" t="str">
        <x:v>Legger service parts</x:v>
      </x:c>
      <x:c r="F259" s="9" t="str">
        <x:v>New proposal</x:v>
      </x:c>
      <x:c r="G259" s="9" t="str">
        <x:v>Serviceable dust/lubricant retention unit for a specific joint.</x:v>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t4; not applicable; component</x:v>
      </x:c>
      <x:c r="AF259" s="4" t="str">
        <x:v>Specific parts and protective properties remain proposals; ancient-material scarcity is established author direction.</x:v>
      </x:c>
      <x:c r="AG259" s="4" t="str">
        <x:v>October 15 proposed tier review: Fit selected T3 sealing/packing stock into a Legger service cartridge. Candidate route only: quantities, yield, tools, fit, process conditions and service compatibility remain open. </x:v>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status/completeness",IF(C259="T0","Raw entry feed; no production route","No production route listed"))</x:f>
        <x:v>Route listed; review status/completeness</x:v>
      </x:c>
      <x:c r="AN259" s="14" t="n">
        <x:f>IF(C259="T0",0,IF(C259="T1",1,IF(C259="T2",2,IF(C259="T3",3,IF(C259="T4",4,IF(C259="Unassigned",98,99))))))</x:f>
        <x:v>4</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str">
        <x:v>Not applicable</x:v>
      </x:c>
      <x:c r="D260" s="9" t="str">
        <x:v>Field supplies</x:v>
      </x:c>
      <x:c r="E260" s="9" t="str">
        <x:v>Legger service parts</x:v>
      </x:c>
      <x:c r="F260" s="9" t="str">
        <x:v>New proposal</x:v>
      </x:c>
      <x:c r="G260" s="9" t="str">
        <x:v>Selected matching pins, retainers and fasteners for a bounded repair job.</x:v>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field supplies; legger service parts; service kit; finished item; manufactured / unresolved; equipment repair; metal; assembly; proposal; legger; leger; companion replacement part; not applicable; t3; finished item</x:v>
      </x:c>
      <x:c r="AF260" s="4" t="str">
        <x:v>Specific parts and protective properties remain proposals; ancient-material scarcity is established author direction.</x:v>
      </x:c>
      <x:c r="AG260" s="4" t="str">
        <x:v>Finished endpoint; material tier is not applicable. Input tiers belong to the chosen recipe.</x:v>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status/completeness",IF(C260="T0","Raw entry feed; no production route","No production route listed"))</x:f>
        <x:v>Route listed; review status/completeness</x:v>
      </x:c>
      <x:c r="AN260" s="14" t="n">
        <x:f>IF(C260="T0",0,IF(C260="T1",1,IF(C260="T2",2,IF(C260="T3",3,IF(C260="T4",4,IF(C260="Unassigned",98,99))))))</x:f>
        <x:v>99</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str">
        <x:v>Not applicable</x:v>
      </x:c>
      <x:c r="D261" s="9" t="inlineStr">
        <x:is>
          <x:t xml:space="preserve">Legger armor</x:t>
        </x:is>
      </x:c>
      <x:c r="E261" s="9" t="str">
        <x:v>Legger armor</x:v>
      </x:c>
      <x:c r="F261" s="9" t="str">
        <x:v>New proposal</x:v>
      </x:c>
      <x:c r="G261" s="9" t="str">
        <x:v>Worked shell panel candidate covering a selected exposed surface.</x:v>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legger armor; finished item; manufactured / unresolved; protection; shell / chitin; panel; proposal; legger; leger; companion replacement part; not applicable;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str">
        <x:v>Finished endpoint; material tier is not applicable. Input tiers belong to the chosen recipe.</x:v>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status/completeness",IF(C261="T0","Raw entry feed; no production route","No production route listed"))</x:f>
        <x:v>Route listed; review status/completeness</x:v>
      </x:c>
      <x:c r="AN261" s="14" t="n">
        <x:f>IF(C261="T0",0,IF(C261="T1",1,IF(C261="T2",2,IF(C261="T3",3,IF(C261="T4",4,IF(C261="Unassigned",98,99))))))</x:f>
        <x:v>99</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str">
        <x:v>Not applicable</x:v>
      </x:c>
      <x:c r="D262" s="9" t="inlineStr">
        <x:is>
          <x:t xml:space="preserve">Legger armor</x:t>
        </x:is>
      </x:c>
      <x:c r="E262" s="9" t="str">
        <x:v>Legger armor</x:v>
      </x:c>
      <x:c r="F262" s="9" t="str">
        <x:v>New proposal</x:v>
      </x:c>
      <x:c r="G262" s="9" t="str">
        <x:v>Worked iron panel candidate for a selected Legger mount.</x:v>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legger armor; finished item; manufactured / unresolved; protection; metal; panel; proposal; legger; leger; companion replacement part; not applicable;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str">
        <x:v>Finished endpoint; material tier is not applicable. Input tiers belong to the chosen recipe.</x:v>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status/completeness",IF(C262="T0","Raw entry feed; no production route","No production route listed"))</x:f>
        <x:v>Route listed; review status/completeness</x:v>
      </x:c>
      <x:c r="AN262" s="14" t="n">
        <x:f>IF(C262="T0",0,IF(C262="T1",1,IF(C262="T2",2,IF(C262="T3",3,IF(C262="T4",4,IF(C262="Unassigned",98,99))))))</x:f>
        <x:v>99</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ht="115" customHeight="1">
      <x:c r="A263" s="9"/>
      <x:c r="B263" s="9"/>
      <x:c r="C263" s="4"/>
      <x:c r="D263" s="9"/>
      <x:c r="E263" s="9"/>
      <x:c r="F263" s="9"/>
      <x:c r="G263" s="9"/>
      <x:c r="H263" s="9"/>
      <x:c r="I263" s="9"/>
      <x:c r="J263" s="13"/>
      <x:c r="M263" s="9"/>
      <x:c r="N263" s="9"/>
      <x:c r="O263" s="9"/>
      <x:c r="P263" s="17"/>
      <x:c r="V263" s="11"/>
      <x:c r="W263" s="9"/>
      <x:c r="X263" s="4"/>
      <x:c r="Y263" s="4"/>
      <x:c r="Z263" s="4"/>
      <x:c r="AA263" s="4"/>
      <x:c r="AB263" s="4"/>
      <x:c r="AC263" s="4"/>
      <x:c r="AD263" s="4"/>
      <x:c r="AE263" s="4"/>
      <x:c r="AF263" s="4"/>
      <x:c r="AG263" s="4"/>
      <x:c r="AH263" s="4"/>
      <x:c r="AI263" s="4"/>
      <x:c r="AJ263" s="4"/>
      <x:c r="AK263" s="4"/>
      <x:c r="AL263" s="4"/>
      <x:c r="AM263" s="4"/>
      <x:c r="AN263" s="14"/>
      <x:c r="AZ263"/>
      <x:c r="BA263"/>
      <x:c r="BB263"/>
      <x:c r="BC263"/>
      <x:c r="BD263"/>
      <x:c r="BE263"/>
      <x:c r="BF263"/>
      <x:c r="BG263"/>
      <x:c r="BH263"/>
      <x:c r="BI263"/>
      <x:c r="BJ263"/>
      <x:c r="BK263"/>
      <x:c r="BL263"/>
      <x:c r="BM263"/>
      <x:c r="BN263"/>
      <x:c r="BO263"/>
      <x:c r="BP263"/>
      <x:c r="BQ263"/>
      <x:c r="BR263"/>
      <x:c r="BS263"/>
      <x:c r="BT263"/>
      <x:c r="BU263"/>
      <x:c r="BV263"/>
      <x:c r="BW263"/>
      <x:c r="BX263"/>
      <x:c r="BY263"/>
      <x:c r="BZ263"/>
      <x:c r="CA263"/>
      <x:c r="CB263"/>
      <x:c r="CC263"/>
    </x:row>
    <x:row r="264" ht="115" customHeight="1">
      <x:c r="A264" s="9" t="str">
        <x:v>proposal.legger.ceramic_backing</x:v>
      </x:c>
      <x:c r="B264" s="9" t="str">
        <x:v>Ceramic armor backing insert</x:v>
      </x:c>
      <x:c r="C264" s="4" t="str">
        <x:v>Not applicable</x:v>
      </x:c>
      <x:c r="D264" s="9" t="inlineStr">
        <x:is>
          <x:t xml:space="preserve">Legger attachments</x:t>
        </x:is>
      </x:c>
      <x:c r="E264" s="9" t="str">
        <x:v>Legger armor</x:v>
      </x:c>
      <x:c r="F264" s="9" t="str">
        <x:v>New proposal</x:v>
      </x:c>
      <x:c r="G264" s="9" t="str">
        <x:v>Fitted ceramic backing candidate within a selected composite guard assembly.</x:v>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not applicable;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str">
        <x:v>Finished endpoint; material tier is not applicable. Input tiers belong to the chosen recipe.</x:v>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status/completeness",IF(C264="T0","Raw entry feed; no production route","No production route listed"))</x:f>
        <x:v>Route listed; review status/completeness</x:v>
      </x:c>
      <x:c r="AN264" s="14" t="n">
        <x:f>IF(C264="T0",0,IF(C264="T1",1,IF(C264="T2",2,IF(C264="T3",3,IF(C264="T4",4,IF(C264="Unassigned",98,99))))))</x:f>
        <x:v>99</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str">
        <x:v>Not applicable</x:v>
      </x:c>
      <x:c r="D265" s="9" t="str">
        <x:v>Ancient salvage</x:v>
      </x:c>
      <x:c r="E265" s="9" t="str">
        <x:v>Legger ancient replacement</x:v>
      </x:c>
      <x:c r="F265" s="9" t="str">
        <x:v>New proposal</x:v>
      </x:c>
      <x:c r="G265" s="9" t="str">
        <x:v>Recovered plasteel structural piece considered for a compatible chassis replacement.</x:v>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str">
        <x:v>Extremely rare</x:v>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t="n">
        <x:f>IF(C265="T0",0,IF(C265="T1",1,IF(C265="T2",2,IF(C265="T3",3,IF(C265="T4",4,IF(C265="Unassigned",98,99))))))</x:f>
        <x:v>99</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str">
        <x:v>Not applicable</x:v>
      </x:c>
      <x:c r="D266" s="9" t="inlineStr">
        <x:is>
          <x:t xml:space="preserve">Legger armor</x:t>
        </x:is>
      </x:c>
      <x:c r="E266" s="9" t="str">
        <x:v>Legger ancient replacement</x:v>
      </x:c>
      <x:c r="F266" s="9" t="str">
        <x:v>New proposal</x:v>
      </x:c>
      <x:c r="G266" s="9" t="str">
        <x:v>Recovered nanotube/nanocarbon composite protective panel candidate.</x:v>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str">
        <x:v>Extremely rare</x:v>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legger armor; finished item; ancient technology; protection; ancient composite; panel; proposal; legger; leger; companion replacement part; ancient salvage plasteel nanotube ballistic; not applicable;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str">
        <x:v>Finished endpoint; material tier is not applicable. Input tiers belong to the chosen recipe.</x:v>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status/completeness",IF(C266="T0","Raw entry feed; no production route","No production route listed"))</x:f>
        <x:v>No production route listed</x:v>
      </x:c>
      <x:c r="AN266" s="14" t="n">
        <x:f>IF(C266="T0",0,IF(C266="T1",1,IF(C266="T2",2,IF(C266="T3",3,IF(C266="T4",4,IF(C266="Unassigned",98,99))))))</x:f>
        <x:v>99</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str">
        <x:v>Not applicable</x:v>
      </x:c>
      <x:c r="D267" s="9" t="str">
        <x:v>Ancient salvage</x:v>
      </x:c>
      <x:c r="E267" s="9" t="str">
        <x:v>Legger ancient replacement</x:v>
      </x:c>
      <x:c r="F267" s="9" t="str">
        <x:v>New proposal</x:v>
      </x:c>
      <x:c r="G267" s="9" t="str">
        <x:v>Recovered precision bearing module considered for an appropriate joint.</x:v>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str">
        <x:v>Extremely rare</x:v>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not applicable;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t="n">
        <x:f>IF(C267="T0",0,IF(C267="T1",1,IF(C267="T2",2,IF(C267="T3",3,IF(C267="T4",4,IF(C267="Unassigned",98,99))))))</x:f>
        <x:v>99</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str">
        <x:v>Not applicable</x:v>
      </x:c>
      <x:c r="D268" s="9" t="inlineStr">
        <x:is>
          <x:t xml:space="preserve">Legger armor</x:t>
        </x:is>
      </x:c>
      <x:c r="E268" s="9" t="str">
        <x:v>Legger ancient replacement</x:v>
      </x:c>
      <x:c r="F268" s="9" t="str">
        <x:v>New proposal</x:v>
      </x:c>
      <x:c r="G268" s="9" t="str">
        <x:v>Working concept for plasteel/nanocarbon armor intended to resist or deflect projectiles.</x:v>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str">
        <x:v>Extremely rare</x:v>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legger armor; finished item; ancient technology; protection; ancient composite; panel; proposal; legger; leger; companion replacement part; ancient salvage plasteel nanotube ballistic; not applicable;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str">
        <x:v>Finished endpoint; material tier is not applicable. Input tiers belong to the chosen recipe.</x:v>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status/completeness",IF(C268="T0","Raw entry feed; no production route","No production route listed"))</x:f>
        <x:v>No production route listed</x:v>
      </x:c>
      <x:c r="AN268" s="14" t="n">
        <x:f>IF(C268="T0",0,IF(C268="T1",1,IF(C268="T2",2,IF(C268="T3",3,IF(C268="T4",4,IF(C268="Unassigned",98,99))))))</x:f>
        <x:v>99</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str">
        <x:v>Not applicable</x:v>
      </x:c>
      <x:c r="D269" s="9" t="inlineStr">
        <x:is>
          <x:t xml:space="preserve">Legger attachments</x:t>
        </x:is>
      </x:c>
      <x:c r="E269" s="9" t="str">
        <x:v>Legger cargo rigging</x:v>
      </x:c>
      <x:c r="F269" s="9" t="str">
        <x:v>New proposal</x:v>
      </x:c>
      <x:c r="G269" s="9" t="str">
        <x:v>Side-mounted support for a matched bounded cargo container.</x:v>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not applicable;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str">
        <x:v>Finished endpoint; material tier is not applicable. Input tiers belong to the chosen recipe.</x:v>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status/completeness",IF(C269="T0","Raw entry feed; no production route","No production route listed"))</x:f>
        <x:v>Route listed; review status/completeness</x:v>
      </x:c>
      <x:c r="AN269" s="14" t="n">
        <x:f>IF(C269="T0",0,IF(C269="T1",1,IF(C269="T2",2,IF(C269="T3",3,IF(C269="T4",4,IF(C269="Unassigned",98,99))))))</x:f>
        <x:v>99</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str">
        <x:v>Not applicable</x:v>
      </x:c>
      <x:c r="D270" s="9" t="inlineStr">
        <x:is>
          <x:t xml:space="preserve">Legger attachments</x:t>
        </x:is>
      </x:c>
      <x:c r="E270" s="9" t="str">
        <x:v>Legger cargo rigging</x:v>
      </x:c>
      <x:c r="F270" s="9" t="str">
        <x:v>New proposal</x:v>
      </x:c>
      <x:c r="G270" s="9" t="str">
        <x:v>Fitted rack holding existing separately sealed sample vessels.</x:v>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not applicable;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str">
        <x:v>Finished endpoint; material tier is not applicable. Input tiers belong to the chosen recipe.</x:v>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status/completeness",IF(C270="T0","Raw entry feed; no production route","No production route listed"))</x:f>
        <x:v>Route listed; review status/completeness</x:v>
      </x:c>
      <x:c r="AN270" s="14" t="n">
        <x:f>IF(C270="T0",0,IF(C270="T1",1,IF(C270="T2",2,IF(C270="T3",3,IF(C270="T4",4,IF(C270="Unassigned",98,99))))))</x:f>
        <x:v>99</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str">
        <x:v>Not applicable</x:v>
      </x:c>
      <x:c r="D271" s="9" t="inlineStr">
        <x:is>
          <x:t xml:space="preserve">Legger attachments</x:t>
        </x:is>
      </x:c>
      <x:c r="E271" s="9" t="str">
        <x:v>Legger cargo rigging</x:v>
      </x:c>
      <x:c r="F271" s="9" t="str">
        <x:v>New proposal</x:v>
      </x:c>
      <x:c r="G271" s="9" t="str">
        <x:v>Removable rigid bin for selected bulk mineral cargo.</x:v>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not applicable;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str">
        <x:v>Finished endpoint; material tier is not applicable. Input tiers belong to the chosen recipe.</x:v>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status/completeness",IF(C271="T0","Raw entry feed; no production route","No production route listed"))</x:f>
        <x:v>Route listed; review status/completeness</x:v>
      </x:c>
      <x:c r="AN271" s="14" t="n">
        <x:f>IF(C271="T0",0,IF(C271="T1",1,IF(C271="T2",2,IF(C271="T3",3,IF(C271="T4",4,IF(C271="Unassigned",98,99))))))</x:f>
        <x:v>99</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str">
        <x:v>T3</x:v>
      </x:c>
      <x:c r="D272" s="9" t="str">
        <x:v>Crafting components</x:v>
      </x:c>
      <x:c r="E272" s="9" t="str">
        <x:v>Legger cargo rigging</x:v>
      </x:c>
      <x:c r="F272" s="9" t="str">
        <x:v>New proposal</x:v>
      </x:c>
      <x:c r="G272" s="9" t="str">
        <x:v>A matched clamp for carrying a long salvage member.</x:v>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t3; not applicable; component</x:v>
      </x:c>
      <x:c r="AF272" s="4" t="str">
        <x:v>Specific parts and protective properties remain proposals; ancient-material scarcity is established author direction.</x:v>
      </x:c>
      <x:c r="AG272"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status/completeness",IF(C272="T0","Raw entry feed; no production route","No production route listed"))</x:f>
        <x:v>Route listed; review status/completeness</x:v>
      </x:c>
      <x:c r="AN272" s="14" t="n">
        <x:f>IF(C272="T0",0,IF(C272="T1",1,IF(C272="T2",2,IF(C272="T3",3,IF(C272="T4",4,IF(C272="Unassigned",98,99))))))</x:f>
        <x:v>3</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ht="170" customHeight="1">
      <x:c r="A273" s="9"/>
      <x:c r="B273" s="9"/>
      <x:c r="C273" s="4"/>
      <x:c r="D273" s="9"/>
      <x:c r="E273" s="9"/>
      <x:c r="F273" s="9"/>
      <x:c r="G273" s="9"/>
      <x:c r="H273" s="9"/>
      <x:c r="I273" s="9"/>
      <x:c r="J273" s="13"/>
      <x:c r="M273" s="9"/>
      <x:c r="N273" s="9"/>
      <x:c r="O273" s="9"/>
      <x:c r="P273" s="17"/>
      <x:c r="V273" s="11"/>
      <x:c r="W273" s="9"/>
      <x:c r="X273" s="4"/>
      <x:c r="Y273" s="4"/>
      <x:c r="Z273" s="4"/>
      <x:c r="AA273" s="4"/>
      <x:c r="AB273" s="4"/>
      <x:c r="AC273" s="4"/>
      <x:c r="AD273" s="4"/>
      <x:c r="AE273" s="4"/>
      <x:c r="AF273" s="4"/>
      <x:c r="AG273" s="4"/>
      <x:c r="AH273" s="4"/>
      <x:c r="AI273" s="4"/>
      <x:c r="AJ273" s="4"/>
      <x:c r="AK273" s="4"/>
      <x:c r="AL273" s="4"/>
      <x:c r="AM273" s="4"/>
      <x:c r="AN273" s="14"/>
      <x:c r="AZ273"/>
      <x:c r="BA273"/>
      <x:c r="BB273"/>
      <x:c r="BC273"/>
      <x:c r="BD273"/>
      <x:c r="BE273"/>
      <x:c r="BF273"/>
      <x:c r="BG273"/>
      <x:c r="BH273"/>
      <x:c r="BI273"/>
      <x:c r="BJ273"/>
      <x:c r="BK273"/>
      <x:c r="BL273"/>
      <x:c r="BM273"/>
      <x:c r="BN273"/>
      <x:c r="BO273"/>
      <x:c r="BP273"/>
      <x:c r="BQ273"/>
      <x:c r="BR273"/>
      <x:c r="BS273"/>
      <x:c r="BT273"/>
      <x:c r="BU273"/>
      <x:c r="BV273"/>
      <x:c r="BW273"/>
      <x:c r="BX273"/>
      <x:c r="BY273"/>
      <x:c r="BZ273"/>
      <x:c r="CA273"/>
      <x:c r="CB273"/>
      <x:c r="CC273"/>
    </x:row>
    <x:row r="274" ht="115" customHeight="1">
      <x:c r="A274" s="9" t="str">
        <x:v>proposal.legger.board_bracket</x:v>
      </x:c>
      <x:c r="B274" s="9" t="str">
        <x:v>Legger dirtboard carrying bracket</x:v>
      </x:c>
      <x:c r="C274" s="4" t="str">
        <x:v>Not applicable</x:v>
      </x:c>
      <x:c r="D274" s="9" t="inlineStr">
        <x:is>
          <x:t xml:space="preserve">Tools</x:t>
        </x:is>
      </x:c>
      <x:c r="E274" s="9" t="str">
        <x:v>Legger cargo rigging</x:v>
      </x:c>
      <x:c r="F274" s="9" t="str">
        <x:v>New proposal</x:v>
      </x:c>
      <x:c r="G274" s="9" t="str">
        <x:v>Proposed stowage bracket for Booter four-wheel dirtboard.</x:v>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tools; legger cargo rigging; carrier; finished item; manufactured / unresolved; cargo organization; metal; assembly; proposal; equipment mounting; legger; leger; companion replacement part; not applicable;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x:t>
        </x:is>
      </x:c>
      <x:c r="AG274" s="4" t="str">
        <x:v>Finished endpoint; material tier is not applicable. Input tiers belong to the chosen recipe.</x:v>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t="n">
        <x:f>IF(C274="T0",0,IF(C274="T1",1,IF(C274="T2",2,IF(C274="T3",3,IF(C274="T4",4,IF(C274="Unassigned",98,99))))))</x:f>
        <x:v>99</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str">
        <x:v>T3</x:v>
      </x:c>
      <x:c r="D275" s="9" t="str">
        <x:v>Crafting components</x:v>
      </x:c>
      <x:c r="E275" s="9" t="str">
        <x:v>Legger chassis</x:v>
      </x:c>
      <x:c r="F275" s="9" t="str">
        <x:v>New proposal</x:v>
      </x:c>
      <x:c r="G275" s="9" t="str">
        <x:v>Replaceable mounting face for a compatible hinged chassis assembly.</x:v>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t3; not applicable; component</x:v>
      </x:c>
      <x:c r="AF275" s="4" t="str">
        <x:v>Specific parts and protective properties remain proposals; ancient-material scarcity is established author direction.</x:v>
      </x:c>
      <x:c r="AG275"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status/completeness",IF(C275="T0","Raw entry feed; no production route","No production route listed"))</x:f>
        <x:v>Route listed; review status/completeness</x:v>
      </x:c>
      <x:c r="AN275" s="14" t="n">
        <x:f>IF(C275="T0",0,IF(C275="T1",1,IF(C275="T2",2,IF(C275="T3",3,IF(C275="T4",4,IF(C275="Unassigned",98,99))))))</x:f>
        <x:v>3</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str">
        <x:v>T3</x:v>
      </x:c>
      <x:c r="D276" s="9" t="str">
        <x:v>Crafting components</x:v>
      </x:c>
      <x:c r="E276" s="9" t="str">
        <x:v>Legger chassis</x:v>
      </x:c>
      <x:c r="F276" s="9" t="str">
        <x:v>New proposal</x:v>
      </x:c>
      <x:c r="G276" s="9" t="str">
        <x:v>Removable chassis access cover for selected service points.</x:v>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t3; not applicable; component</x:v>
      </x:c>
      <x:c r="AF276" s="4" t="str">
        <x:v>Specific parts and protective properties remain proposals; ancient-material scarcity is established author direction.</x:v>
      </x:c>
      <x:c r="AG276" s="4" t="str">
        <x:v>October 15 proposed tier review: Fit a metal hatch with selected hinge and sealing feed. Candidate route only: quantities, yield, tools, fit, process conditions and service compatibility remain open. </x:v>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status/completeness",IF(C276="T0","Raw entry feed; no production route","No production route listed"))</x:f>
        <x:v>Route listed; review status/completeness</x:v>
      </x:c>
      <x:c r="AN276" s="14" t="n">
        <x:f>IF(C276="T0",0,IF(C276="T1",1,IF(C276="T2",2,IF(C276="T3",3,IF(C276="T4",4,IF(C276="Unassigned",98,99))))))</x:f>
        <x:v>3</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str">
        <x:v>T3</x:v>
      </x:c>
      <x:c r="D277" s="9" t="str">
        <x:v>Crafting components</x:v>
      </x:c>
      <x:c r="E277" s="9" t="str">
        <x:v>Legger chassis</x:v>
      </x:c>
      <x:c r="F277" s="9" t="str">
        <x:v>New proposal</x:v>
      </x:c>
      <x:c r="G277" s="9" t="str">
        <x:v>Shaped bridging piece for a particular damaged frame location.</x:v>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t3; not applicable; component</x:v>
      </x:c>
      <x:c r="AF277" s="4" t="str">
        <x:v>Specific parts and protective properties remain proposals; ancient-material scarcity is established author direction.</x:v>
      </x:c>
      <x:c r="AG277"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status/completeness",IF(C277="T0","Raw entry feed; no production route","No production route listed"))</x:f>
        <x:v>Route listed; review status/completeness</x:v>
      </x:c>
      <x:c r="AN277" s="14" t="n">
        <x:f>IF(C277="T0",0,IF(C277="T1",1,IF(C277="T2",2,IF(C277="T3",3,IF(C277="T4",4,IF(C277="Unassigned",98,99))))))</x:f>
        <x:v>3</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str">
        <x:v>T3</x:v>
      </x:c>
      <x:c r="D278" s="9" t="str">
        <x:v>Crafting components</x:v>
      </x:c>
      <x:c r="E278" s="9" t="str">
        <x:v>Legger chassis</x:v>
      </x:c>
      <x:c r="F278" s="9" t="str">
        <x:v>New proposal</x:v>
      </x:c>
      <x:c r="G278" s="9" t="str">
        <x:v>Replaceable mount proposed to localize damage at an attachment.</x:v>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t3; not applicable; component</x:v>
      </x:c>
      <x:c r="AF278" s="4" t="str">
        <x:v>Specific parts and protective properties remain proposals; ancient-material scarcity is established author direction.</x:v>
      </x:c>
      <x:c r="AG278" s="4" t="str">
        <x:v>October 15 proposed tier review: Form and fit an identified metal mounting component from prepared steel. Candidate route only: quantities, yield, tools, fit, process conditions and service compatibility remain open. Legger dimensions, attachment loads and actual compatibility are not yet defined.</x:v>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status/completeness",IF(C278="T0","Raw entry feed; no production route","No production route listed"))</x:f>
        <x:v>Route listed; review status/completeness</x:v>
      </x:c>
      <x:c r="AN278" s="14" t="n">
        <x:f>IF(C278="T0",0,IF(C278="T1",1,IF(C278="T2",2,IF(C278="T3",3,IF(C278="T4",4,IF(C278="Unassigned",98,99))))))</x:f>
        <x:v>3</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str">
        <x:v>T3</x:v>
      </x:c>
      <x:c r="D279" s="9" t="str">
        <x:v>Crafting components</x:v>
      </x:c>
      <x:c r="E279" s="9" t="str">
        <x:v>Legger chassis</x:v>
      </x:c>
      <x:c r="F279" s="9" t="str">
        <x:v>New proposal</x:v>
      </x:c>
      <x:c r="G279" s="9" t="str">
        <x:v>Shaped reinforcement around a selected chassis opening.</x:v>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t3; not applicable; component</x:v>
      </x:c>
      <x:c r="AF279" s="4" t="str">
        <x:v>Specific parts and protective properties remain proposals; ancient-material scarcity is established author direction.</x:v>
      </x:c>
      <x:c r="AG279" s="4" t="str">
        <x:v>October 15 proposed tier review: 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status/completeness",IF(C279="T0","Raw entry feed; no production route","No production route listed"))</x:f>
        <x:v>Route listed; review status/completeness</x:v>
      </x:c>
      <x:c r="AN279" s="14" t="n">
        <x:f>IF(C279="T0",0,IF(C279="T1",1,IF(C279="T2",2,IF(C279="T3",3,IF(C279="T4",4,IF(C279="Unassigned",98,99))))))</x:f>
        <x:v>3</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str">
        <x:v>T3</x:v>
      </x:c>
      <x:c r="D280" s="9" t="str">
        <x:v>Crafting components</x:v>
      </x:c>
      <x:c r="E280" s="9" t="str">
        <x:v>Legger chassis</x:v>
      </x:c>
      <x:c r="F280" s="9" t="str">
        <x:v>New proposal</x:v>
      </x:c>
      <x:c r="G280" s="9" t="str">
        <x:v>Selected thin inserts for matching fitted structural faces.</x:v>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t3; not applicable; component</x:v>
      </x:c>
      <x:c r="AF280" s="4" t="str">
        <x:v>Specific parts and protective properties remain proposals; ancient-material scarcity is established author direction.</x:v>
      </x:c>
      <x:c r="AG280" s="4" t="str">
        <x:v>October 15 proposed tier review: Finish prepared steel to the selected alignment or joint geometry. Candidate route only: quantities, yield, tools, fit, process conditions and service compatibility remain open. </x:v>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status/completeness",IF(C280="T0","Raw entry feed; no production route","No production route listed"))</x:f>
        <x:v>Route listed; review status/completeness</x:v>
      </x:c>
      <x:c r="AN280" s="14" t="n">
        <x:f>IF(C280="T0",0,IF(C280="T1",1,IF(C280="T2",2,IF(C280="T3",3,IF(C280="T4",4,IF(C280="Unassigned",98,99))))))</x:f>
        <x:v>3</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str">
        <x:v>T3</x:v>
      </x:c>
      <x:c r="D281" s="9" t="str">
        <x:v>Crafting components</x:v>
      </x:c>
      <x:c r="E281" s="9" t="str">
        <x:v>Legger mechanical parts</x:v>
      </x:c>
      <x:c r="F281" s="9" t="str">
        <x:v>New proposal</x:v>
      </x:c>
      <x:c r="G281" s="9" t="str">
        <x:v>Matched pivot pin within a selected Legger joint.</x:v>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t3; not applicable; component</x:v>
      </x:c>
      <x:c r="AF281" s="4" t="str">
        <x:v>Specific parts and protective properties remain proposals; ancient-material scarcity is established author direction.</x:v>
      </x:c>
      <x:c r="AG281" s="4" t="str">
        <x:v>October 15 proposed tier review: Finish prepared steel to the selected alignment or joint geometry. Candidate route only: quantities, yield, tools, fit, process conditions and service compatibility remain open. </x:v>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status/completeness",IF(C281="T0","Raw entry feed; no production route","No production route listed"))</x:f>
        <x:v>Route listed; review status/completeness</x:v>
      </x:c>
      <x:c r="AN281" s="14" t="n">
        <x:f>IF(C281="T0",0,IF(C281="T1",1,IF(C281="T2",2,IF(C281="T3",3,IF(C281="T4",4,IF(C281="Unassigned",98,99))))))</x:f>
        <x:v>3</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str">
        <x:v>T3</x:v>
      </x:c>
      <x:c r="D282" s="9" t="str">
        <x:v>Crafting components</x:v>
      </x:c>
      <x:c r="E282" s="9" t="str">
        <x:v>Legger mechanical parts</x:v>
      </x:c>
      <x:c r="F282" s="9" t="str">
        <x:v>New proposal</x:v>
      </x:c>
      <x:c r="G282" s="9" t="str">
        <x:v>Wear-interface insert proposed for a selected axial contact.</x:v>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t3; not applicable; component</x:v>
      </x:c>
      <x:c r="AF282" s="4" t="str">
        <x:v>Specific parts and protective properties remain proposals; ancient-material scarcity is established author direction.</x:v>
      </x:c>
      <x:c r="AG282" s="4" t="str">
        <x:v>October 15 proposed tier review: Shape and finish bearing-metal stock as a fitted thrust washer. Candidate route only: quantities, yield, tools, fit, process conditions and service compatibility remain open. </x:v>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status/completeness",IF(C282="T0","Raw entry feed; no production route","No production route listed"))</x:f>
        <x:v>Route listed; review status/completeness</x:v>
      </x:c>
      <x:c r="AN282" s="14" t="n">
        <x:f>IF(C282="T0",0,IF(C282="T1",1,IF(C282="T2",2,IF(C282="T3",3,IF(C282="T4",4,IF(C282="Unassigned",98,99))))))</x:f>
        <x:v>3</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str">
        <x:v>T4</x:v>
      </x:c>
      <x:c r="D283" s="9" t="str">
        <x:v>Crafting components</x:v>
      </x:c>
      <x:c r="E283" s="9" t="str">
        <x:v>Legger mechanical parts</x:v>
      </x:c>
      <x:c r="F283" s="9" t="str">
        <x:v>New proposal</x:v>
      </x:c>
      <x:c r="G283" s="9" t="str">
        <x:v>Matched gears for a compatible drive assembly.</x:v>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t4; not applicable; component</x:v>
      </x:c>
      <x:c r="AF283" s="4" t="str">
        <x:v>Specific parts and protective properties remain proposals; ancient-material scarcity is established author direction.</x:v>
      </x:c>
      <x:c r="AG283" s="4" t="str">
        <x:v>October 15 proposed tier review: Cut, match and retain T3 gear blanks as a replacement cluster. Candidate route only: quantities, yield, tools, fit, process conditions and service compatibility remain open. Ratios, loads, geometry, lubrication and Legger interface remain undefined.</x:v>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status/completeness",IF(C283="T0","Raw entry feed; no production route","No production route listed"))</x:f>
        <x:v>Route listed; review status/completeness</x:v>
      </x:c>
      <x:c r="AN283" s="14" t="n">
        <x:f>IF(C283="T0",0,IF(C283="T1",1,IF(C283="T2",2,IF(C283="T3",3,IF(C283="T4",4,IF(C283="Unassigned",98,99))))))</x:f>
        <x:v>4</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str">
        <x:v>T3</x:v>
      </x:c>
      <x:c r="D284" s="9" t="str">
        <x:v>Crafting components</x:v>
      </x:c>
      <x:c r="E284" s="9" t="str">
        <x:v>Legger mechanical parts</x:v>
      </x:c>
      <x:c r="F284" s="9" t="str">
        <x:v>New proposal</x:v>
      </x:c>
      <x:c r="G284" s="9" t="str">
        <x:v>End connector joining a selected movement link to its mount.</x:v>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t3; not applicable; component</x:v>
      </x:c>
      <x:c r="AF284" s="4" t="str">
        <x:v>Specific parts and protective properties remain proposals; ancient-material scarcity is established author direction.</x:v>
      </x:c>
      <x:c r="AG284" s="4" t="str">
        <x:v>October 15 proposed tier review: Form and fit a selected linkage-end joint from prepared metal stock. Candidate route only: quantities, yield, tools, fit, process conditions and service compatibility remain open. </x:v>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status/completeness",IF(C284="T0","Raw entry feed; no production route","No production route listed"))</x:f>
        <x:v>Route listed; review status/completeness</x:v>
      </x:c>
      <x:c r="AN284" s="14" t="n">
        <x:f>IF(C284="T0",0,IF(C284="T1",1,IF(C284="T2",2,IF(C284="T3",3,IF(C284="T4",4,IF(C284="Unassigned",98,99))))))</x:f>
        <x:v>3</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str">
        <x:v>T4</x:v>
      </x:c>
      <x:c r="D285" s="9" t="str">
        <x:v>Crafting components</x:v>
      </x:c>
      <x:c r="E285" s="9" t="str">
        <x:v>Legger mechanical parts</x:v>
      </x:c>
      <x:c r="F285" s="9" t="str">
        <x:v>New proposal</x:v>
      </x:c>
      <x:c r="G285" s="9" t="str">
        <x:v>Adjustment assembly candidate for a selected mechanical drive path.</x:v>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t4; not applicable; component</x:v>
      </x:c>
      <x:c r="AF285" s="4" t="str">
        <x:v>Specific parts and protective properties remain proposals; ancient-material scarcity is established author direction.</x:v>
      </x:c>
      <x:c r="AG285" s="4" t="str">
        <x:v>October 15 proposed tier review: Fit the spring/bearing tensioning module from selected T3 stocks. Candidate route only: quantities, yield, tools, fit, process conditions and service compatibility remain open. </x:v>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status/completeness",IF(C285="T0","Raw entry feed; no production route","No production route listed"))</x:f>
        <x:v>Route listed; review status/completeness</x:v>
      </x:c>
      <x:c r="AN285" s="14" t="n">
        <x:f>IF(C285="T0",0,IF(C285="T1",1,IF(C285="T2",2,IF(C285="T3",3,IF(C285="T4",4,IF(C285="Unassigned",98,99))))))</x:f>
        <x:v>4</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str">
        <x:v>T3</x:v>
      </x:c>
      <x:c r="D286" s="9" t="str">
        <x:v>Crafting components</x:v>
      </x:c>
      <x:c r="E286" s="9" t="str">
        <x:v>Legger mechanical parts</x:v>
      </x:c>
      <x:c r="F286" s="9" t="str">
        <x:v>New proposal</x:v>
      </x:c>
      <x:c r="G286" s="9" t="str">
        <x:v>Replaceable contact ring proposed to clear grit from a matched moving surface.</x:v>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t3; not applicable; component</x:v>
      </x:c>
      <x:c r="AF286" s="4" t="str">
        <x:v>Specific parts and protective properties remain proposals; ancient-material scarcity is established author direction.</x:v>
      </x:c>
      <x:c r="AG286" s="4" t="str">
        <x:v>October 15 proposed tier review: 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status/completeness",IF(C286="T0","Raw entry feed; no production route","No production route listed"))</x:f>
        <x:v>Route listed; review status/completeness</x:v>
      </x:c>
      <x:c r="AN286" s="14" t="n">
        <x:f>IF(C286="T0",0,IF(C286="T1",1,IF(C286="T2",2,IF(C286="T3",3,IF(C286="T4",4,IF(C286="Unassigned",98,99))))))</x:f>
        <x:v>3</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str">
        <x:v>Not applicable</x:v>
      </x:c>
      <x:c r="D287" s="9" t="inlineStr">
        <x:is>
          <x:t xml:space="preserve">Tools</x:t>
        </x:is>
      </x:c>
      <x:c r="E287" s="9" t="str">
        <x:v>Legger service parts</x:v>
      </x:c>
      <x:c r="F287" s="9" t="str">
        <x:v>New proposal</x:v>
      </x:c>
      <x:c r="G287" s="9" t="str">
        <x:v>Hand-operated tool candidate for placing selected faunal grease at a service point.</x:v>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tools; legger service parts; tool; finished item; manufactured / unresolved; lubrication; metal; assembly; proposal; equipment repair; legger; leger; companion replacement part; not applicable;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7" s="4" t="str">
        <x:v>Finished endpoint; material tier is not applicable. Input tiers belong to the chosen recipe.</x:v>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t="n">
        <x:f>IF(C287="T0",0,IF(C287="T1",1,IF(C287="T2",2,IF(C287="T3",3,IF(C287="T4",4,IF(C287="Unassigned",98,99))))))</x:f>
        <x:v>99</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str">
        <x:v>T4</x:v>
      </x:c>
      <x:c r="D288" s="9" t="str">
        <x:v>Crafting components</x:v>
      </x:c>
      <x:c r="E288" s="9" t="str">
        <x:v>Legger service parts</x:v>
      </x:c>
      <x:c r="F288" s="9" t="str">
        <x:v>New proposal</x:v>
      </x:c>
      <x:c r="G288" s="9" t="str">
        <x:v>Matched connection between a lubricant tool and a selected service port.</x:v>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t4; not applicable; component</x:v>
      </x:c>
      <x:c r="AF288" s="4" t="str">
        <x:v>Specific parts and protective properties remain proposals; ancient-material scarcity is established author direction.</x:v>
      </x:c>
      <x:c r="AG288" s="4" t="str">
        <x:v>October 15 proposed tier review: Fit a service-port adapter from precision tube, packing and metal stock. Candidate route only: quantities, yield, tools, fit, process conditions and service compatibility remain open. </x:v>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status/completeness",IF(C288="T0","Raw entry feed; no production route","No production route listed"))</x:f>
        <x:v>Route listed; review status/completeness</x:v>
      </x:c>
      <x:c r="AN288" s="14" t="n">
        <x:f>IF(C288="T0",0,IF(C288="T1",1,IF(C288="T2",2,IF(C288="T3",3,IF(C288="T4",4,IF(C288="Unassigned",98,99))))))</x:f>
        <x:v>4</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str">
        <x:v>Not applicable</x:v>
      </x:c>
      <x:c r="D289" s="9" t="inlineStr">
        <x:is>
          <x:t xml:space="preserve">Salvage</x:t>
        </x:is>
      </x:c>
      <x:c r="E289" s="9" t="str">
        <x:v>Legger service parts</x:v>
      </x:c>
      <x:c r="F289" s="9" t="str">
        <x:v>New proposal</x:v>
      </x:c>
      <x:c r="G289" s="9" t="str">
        <x:v>Shaped tool for removing residue from an accessible service recess.</x:v>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not applicable;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str">
        <x:v>Finished endpoint; material tier is not applicable. Input tiers belong to the chosen recipe.</x:v>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t="n">
        <x:f>IF(C289="T0",0,IF(C289="T1",1,IF(C289="T2",2,IF(C289="T3",3,IF(C289="T4",4,IF(C289="Unassigned",98,99))))))</x:f>
        <x:v>99</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str">
        <x:v>Not applicable</x:v>
      </x:c>
      <x:c r="D290" s="9" t="inlineStr">
        <x:is>
          <x:t xml:space="preserve">Tools</x:t>
        </x:is>
      </x:c>
      <x:c r="E290" s="9" t="str">
        <x:v>Legger service parts</x:v>
      </x:c>
      <x:c r="F290" s="9" t="str">
        <x:v>New proposal</x:v>
      </x:c>
      <x:c r="G290" s="9" t="str">
        <x:v>Workshop tool candidate for removing a selected bearing assembly.</x:v>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tools; legger service parts; tool; finished item; manufactured / unresolved; equipment repair; metal; assembly; proposal; legger; leger; companion replacement part; not applicable;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0" s="4" t="str">
        <x:v>Finished endpoint; material tier is not applicable. Input tiers belong to the chosen recipe.</x:v>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t="n">
        <x:f>IF(C290="T0",0,IF(C290="T1",1,IF(C290="T2",2,IF(C290="T3",3,IF(C290="T4",4,IF(C290="Unassigned",98,99))))))</x:f>
        <x:v>99</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str">
        <x:v>Not applicable</x:v>
      </x:c>
      <x:c r="D291" s="9" t="inlineStr">
        <x:is>
          <x:t xml:space="preserve">Tools</x:t>
        </x:is>
      </x:c>
      <x:c r="E291" s="9" t="str">
        <x:v>Legger service parts</x:v>
      </x:c>
      <x:c r="F291" s="9" t="str">
        <x:v>New proposal</x:v>
      </x:c>
      <x:c r="G291" s="9" t="str">
        <x:v>Template or gauge for checking a defined fitted relationship.</x:v>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tools; legger service parts; tool; finished item; manufactured / unresolved; inspection; metal; solid part; proposal; equipment repair; legger; leger; companion replacement part; not applicable;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91" s="4" t="str">
        <x:v>Finished endpoint; material tier is not applicable. Input tiers belong to the chosen recipe.</x:v>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t="n">
        <x:f>IF(C291="T0",0,IF(C291="T1",1,IF(C291="T2",2,IF(C291="T3",3,IF(C291="T4",4,IF(C291="Unassigned",98,99))))))</x:f>
        <x:v>99</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str">
        <x:v>Not applicable</x:v>
      </x:c>
      <x:c r="D292" s="9" t="inlineStr">
        <x:is>
          <x:t xml:space="preserve">Legger attachments</x:t>
        </x:is>
      </x:c>
      <x:c r="E292" s="9" t="str">
        <x:v>Legger service parts</x:v>
      </x:c>
      <x:c r="F292" s="9" t="str">
        <x:v>New proposal</x:v>
      </x:c>
      <x:c r="G292" s="9" t="str">
        <x:v>Partitioned case for selected small replacement parts and service tools.</x:v>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not applicable;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str">
        <x:v>Finished endpoint; material tier is not applicable. Input tiers belong to the chosen recipe.</x:v>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status/completeness",IF(C292="T0","Raw entry feed; no production route","No production route listed"))</x:f>
        <x:v>Route listed; review status/completeness</x:v>
      </x:c>
      <x:c r="AN292" s="14" t="n">
        <x:f>IF(C292="T0",0,IF(C292="T1",1,IF(C292="T2",2,IF(C292="T3",3,IF(C292="T4",4,IF(C292="Unassigned",98,99))))))</x:f>
        <x:v>99</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str">
        <x:v>Not applicable</x:v>
      </x:c>
      <x:c r="D293" s="9" t="inlineStr">
        <x:is>
          <x:t xml:space="preserve">Legger armor</x:t>
        </x:is>
      </x:c>
      <x:c r="E293" s="9" t="str">
        <x:v>Legger armor</x:v>
      </x:c>
      <x:c r="F293" s="9" t="str">
        <x:v>New proposal</x:v>
      </x:c>
      <x:c r="G293" s="9" t="str">
        <x:v>Replaceable narrow guard on a selected exposed frame edge.</x:v>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legger armor; finished item; manufactured / unresolved; protection; metal; panel; proposal; legger; leger; companion replacement part; not applicable;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str">
        <x:v>Finished endpoint; material tier is not applicable. Input tiers belong to the chosen recipe.</x:v>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status/completeness",IF(C293="T0","Raw entry feed; no production route","No production route listed"))</x:f>
        <x:v>Route listed; review status/completeness</x:v>
      </x:c>
      <x:c r="AN293" s="14" t="n">
        <x:f>IF(C293="T0",0,IF(C293="T1",1,IF(C293="T2",2,IF(C293="T3",3,IF(C293="T4",4,IF(C293="Unassigned",98,99))))))</x:f>
        <x:v>99</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str">
        <x:v>Not applicable</x:v>
      </x:c>
      <x:c r="D294" s="9" t="inlineStr">
        <x:is>
          <x:t xml:space="preserve">Legger armor</x:t>
        </x:is>
      </x:c>
      <x:c r="E294" s="9" t="str">
        <x:v>Legger armor</x:v>
      </x:c>
      <x:c r="F294" s="9" t="str">
        <x:v>New proposal</x:v>
      </x:c>
      <x:c r="G294" s="9" t="str">
        <x:v>Protective cage candidate around a selected exposed instrument face.</x:v>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legger armor; finished item; manufactured / unresolved; protection; mixed / unresolved; assembly; proposal; legger; leger; companion replacement part; not applicable;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str">
        <x:v>Finished endpoint; material tier is not applicable. Input tiers belong to the chosen recipe.</x:v>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status/completeness",IF(C294="T0","Raw entry feed; no production route","No production route listed"))</x:f>
        <x:v>Route listed; review status/completeness</x:v>
      </x:c>
      <x:c r="AN294" s="14" t="n">
        <x:f>IF(C294="T0",0,IF(C294="T1",1,IF(C294="T2",2,IF(C294="T3",3,IF(C294="T4",4,IF(C294="Unassigned",98,99))))))</x:f>
        <x:v>99</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str">
        <x:v>Not applicable</x:v>
      </x:c>
      <x:c r="D295" s="9" t="inlineStr">
        <x:is>
          <x:t xml:space="preserve">Legger attachments</x:t>
        </x:is>
      </x:c>
      <x:c r="E295" s="9" t="str">
        <x:v>Legger armor</x:v>
      </x:c>
      <x:c r="F295" s="9" t="str">
        <x:v>New proposal</x:v>
      </x:c>
      <x:c r="G295" s="9" t="str">
        <x:v>Overlap piece covering a selected gap between fitted guards.</x:v>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not applicable;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str">
        <x:v>Finished endpoint; material tier is not applicable. Input tiers belong to the chosen recipe.</x:v>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status/completeness",IF(C295="T0","Raw entry feed; no production route","No production route listed"))</x:f>
        <x:v>Route listed; review status/completeness</x:v>
      </x:c>
      <x:c r="AN295" s="14" t="n">
        <x:f>IF(C295="T0",0,IF(C295="T1",1,IF(C295="T2",2,IF(C295="T3",3,IF(C295="T4",4,IF(C295="Unassigned",98,99))))))</x:f>
        <x:v>99</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str">
        <x:v>Not applicable</x:v>
      </x:c>
      <x:c r="D296" s="9" t="inlineStr">
        <x:is>
          <x:t xml:space="preserve">Legger attachments</x:t>
        </x:is>
      </x:c>
      <x:c r="E296" s="9" t="str">
        <x:v>Legger armor</x:v>
      </x:c>
      <x:c r="F296" s="9" t="str">
        <x:v>New proposal</x:v>
      </x:c>
      <x:c r="G296" s="9" t="str">
        <x:v>Replaceable cap candidate over a selected protruding part.</x:v>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legger attachments; legger armor; armor; finished item; manufactured / unresolved; protection; shell / chitin; solid part; proposal; legger; leger; companion replacement part; not applicable;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str">
        <x:v>Finished endpoint; material tier is not applicable. Input tiers belong to the chosen recipe.</x:v>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t="n">
        <x:f>IF(C296="T0",0,IF(C296="T1",1,IF(C296="T2",2,IF(C296="T3",3,IF(C296="T4",4,IF(C296="Unassigned",98,99))))))</x:f>
        <x:v>99</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str">
        <x:v>Not applicable</x:v>
      </x:c>
      <x:c r="D297" s="9" t="inlineStr">
        <x:is>
          <x:t xml:space="preserve">Legger attachments</x:t>
        </x:is>
      </x:c>
      <x:c r="E297" s="9" t="str">
        <x:v>Legger armor</x:v>
      </x:c>
      <x:c r="F297" s="9" t="str">
        <x:v>New proposal</x:v>
      </x:c>
      <x:c r="G297" s="9" t="str">
        <x:v>Scarce pressed-fiber backing proposed inside a selected guard.</x:v>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not applicable;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str">
        <x:v>Finished endpoint; material tier is not applicable. Input tiers belong to the chosen recipe.</x:v>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status/completeness",IF(C297="T0","Raw entry feed; no production route","No production route listed"))</x:f>
        <x:v>Route listed; review status/completeness</x:v>
      </x:c>
      <x:c r="AN297" s="14" t="n">
        <x:f>IF(C297="T0",0,IF(C297="T1",1,IF(C297="T2",2,IF(C297="T3",3,IF(C297="T4",4,IF(C297="Unassigned",98,99))))))</x:f>
        <x:v>99</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str">
        <x:v>T4</x:v>
      </x:c>
      <x:c r="D298" s="9" t="str">
        <x:v>Crafting components</x:v>
      </x:c>
      <x:c r="E298" s="9" t="str">
        <x:v>Legger armor</x:v>
      </x:c>
      <x:c r="F298" s="9" t="str">
        <x:v>New proposal</x:v>
      </x:c>
      <x:c r="G298" s="9" t="str">
        <x:v>Hinge/retainer unit candidate for an articulated protective panel.</x:v>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t4; not applicable; component</x:v>
      </x:c>
      <x:c r="AF298" s="4" t="str">
        <x:v>Specific parts and protective properties remain proposals; ancient-material scarcity is established author direction.</x:v>
      </x:c>
      <x:c r="AG298" s="4" t="str">
        <x:v>October 15 proposed tier review: Fit a matched guard hinge and return mechanism from selected T3 spring stock. Candidate route only: quantities, yield, tools, fit, process conditions and service compatibility remain open. </x:v>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status/completeness",IF(C298="T0","Raw entry feed; no production route","No production route listed"))</x:f>
        <x:v>Route listed; review status/completeness</x:v>
      </x:c>
      <x:c r="AN298" s="14" t="n">
        <x:f>IF(C298="T0",0,IF(C298="T1",1,IF(C298="T2",2,IF(C298="T3",3,IF(C298="T4",4,IF(C298="Unassigned",98,99))))))</x:f>
        <x:v>4</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str">
        <x:v>Not applicable</x:v>
      </x:c>
      <x:c r="D299" s="9" t="str">
        <x:v>Ancient salvage</x:v>
      </x:c>
      <x:c r="E299" s="9" t="str">
        <x:v>Legger ancient replacement</x:v>
      </x:c>
      <x:c r="F299" s="9" t="str">
        <x:v>New proposal</x:v>
      </x:c>
      <x:c r="G299" s="9" t="str">
        <x:v>Recovered shaped collar considered for an appropriate joint housing.</x:v>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str">
        <x:v>Extremely rare</x:v>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t="n">
        <x:f>IF(C299="T0",0,IF(C299="T1",1,IF(C299="T2",2,IF(C299="T3",3,IF(C299="T4",4,IF(C299="Unassigned",98,99))))))</x:f>
        <x:v>99</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str">
        <x:v>Not applicable</x:v>
      </x:c>
      <x:c r="D300" s="9" t="str">
        <x:v>Ancient salvage</x:v>
      </x:c>
      <x:c r="E300" s="9" t="str">
        <x:v>Legger ancient replacement</x:v>
      </x:c>
      <x:c r="F300" s="9" t="str">
        <x:v>New proposal</x:v>
      </x:c>
      <x:c r="G300" s="9" t="str">
        <x:v>Recovered fiber/composite member considered for a selected tensile linkage.</x:v>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str">
        <x:v>Extremely rare</x:v>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not applicable;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t="n">
        <x:f>IF(C300="T0",0,IF(C300="T1",1,IF(C300="T2",2,IF(C300="T3",3,IF(C300="T4",4,IF(C300="Unassigned",98,99))))))</x:f>
        <x:v>99</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str">
        <x:v>Not applicable</x:v>
      </x:c>
      <x:c r="D301" s="9" t="str">
        <x:v>Ancient salvage</x:v>
      </x:c>
      <x:c r="E301" s="9" t="str">
        <x:v>Legger ancient replacement</x:v>
      </x:c>
      <x:c r="F301" s="9" t="str">
        <x:v>New proposal</x:v>
      </x:c>
      <x:c r="G301" s="9" t="str">
        <x:v>Recovered contact insert considered for a matched wear interface.</x:v>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str">
        <x:v>Extremely rare</x:v>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not applicable;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t="n">
        <x:f>IF(C301="T0",0,IF(C301="T1",1,IF(C301="T2",2,IF(C301="T3",3,IF(C301="T4",4,IF(C301="Unassigned",98,99))))))</x:f>
        <x:v>99</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str">
        <x:v>Not applicable</x:v>
      </x:c>
      <x:c r="D302" s="9" t="str">
        <x:v>Ancient salvage</x:v>
      </x:c>
      <x:c r="E302" s="9" t="str">
        <x:v>Legger ancient replacement</x:v>
      </x:c>
      <x:c r="F302" s="9" t="str">
        <x:v>New proposal</x:v>
      </x:c>
      <x:c r="G302" s="9" t="str">
        <x:v>Recovered high-precision ceramic race candidate within a compatible bearing.</x:v>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str">
        <x:v>Extremely rare</x:v>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not applicable;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t="n">
        <x:f>IF(C302="T0",0,IF(C302="T1",1,IF(C302="T2",2,IF(C302="T3",3,IF(C302="T4",4,IF(C302="Unassigned",98,99))))))</x:f>
        <x:v>99</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str">
        <x:v>Not applicable</x:v>
      </x:c>
      <x:c r="D303" s="9" t="inlineStr">
        <x:is>
          <x:t xml:space="preserve">Legger attachments</x:t>
        </x:is>
      </x:c>
      <x:c r="E303" s="9" t="str">
        <x:v>Legger ancient replacement</x:v>
      </x:c>
      <x:c r="F303" s="9" t="str">
        <x:v>New proposal</x:v>
      </x:c>
      <x:c r="G303" s="9" t="str">
        <x:v>Recovered structured backing considered for a composite guard.</x:v>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str">
        <x:v>Extremely rare</x:v>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not applicable;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str">
        <x:v>Finished endpoint; material tier is not applicable. Input tiers belong to the chosen recipe.</x:v>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status/completeness",IF(C303="T0","Raw entry feed; no production route","No production route listed"))</x:f>
        <x:v>No production route listed</x:v>
      </x:c>
      <x:c r="AN303" s="14" t="n">
        <x:f>IF(C303="T0",0,IF(C303="T1",1,IF(C303="T2",2,IF(C303="T3",3,IF(C303="T4",4,IF(C303="Unassigned",98,99))))))</x:f>
        <x:v>99</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str">
        <x:v>Not applicable</x:v>
      </x:c>
      <x:c r="D304" s="9" t="str">
        <x:v>Ancient salvage</x:v>
      </x:c>
      <x:c r="E304" s="9" t="str">
        <x:v>Legger ancient replacement</x:v>
      </x:c>
      <x:c r="F304" s="9" t="str">
        <x:v>New proposal</x:v>
      </x:c>
      <x:c r="G304" s="9" t="str">
        <x:v>Recovered adapter candidate joining one identified ancient module to a matching host.</x:v>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str">
        <x:v>Extremely rare</x:v>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not applicable;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str">
        <x:v>October 15 proposed tier review: Extremely rare ancient material or part. T4 does not mean ancient technology; the contemporary refinement ladder does not specify ancient manufacture. Recover a matching ancient piece. Original ingredients, manufacturing and safe refitting remain unresolved; no modern substitute, reproduction recipe or newly accepted ancient property is asserted.</x:v>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t="n">
        <x:f>IF(C304="T0",0,IF(C304="T1",1,IF(C304="T2",2,IF(C304="T3",3,IF(C304="T4",4,IF(C304="Unassigned",98,99))))))</x:f>
        <x:v>99</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ht="115" customHeight="1">
      <x:c r="A305" s="9"/>
      <x:c r="B305" s="9"/>
      <x:c r="C305" s="4"/>
      <x:c r="D305" s="9"/>
      <x:c r="E305" s="9"/>
      <x:c r="F305" s="9"/>
      <x:c r="G305" s="9"/>
      <x:c r="H305" s="9"/>
      <x:c r="I305" s="9"/>
      <x:c r="J305" s="13"/>
      <x:c r="M305" s="9"/>
      <x:c r="N305" s="9"/>
      <x:c r="O305" s="9"/>
      <x:c r="P305" s="17"/>
      <x:c r="V305" s="11"/>
      <x:c r="W305" s="9"/>
      <x:c r="X305" s="4"/>
      <x:c r="Y305" s="4"/>
      <x:c r="Z305" s="4"/>
      <x:c r="AA305" s="4"/>
      <x:c r="AB305" s="4"/>
      <x:c r="AC305" s="4"/>
      <x:c r="AD305" s="4"/>
      <x:c r="AE305" s="4"/>
      <x:c r="AF305" s="4"/>
      <x:c r="AG305" s="4"/>
      <x:c r="AH305" s="4"/>
      <x:c r="AI305" s="4"/>
      <x:c r="AJ305" s="4"/>
      <x:c r="AK305" s="4"/>
      <x:c r="AL305" s="4"/>
      <x:c r="AM305" s="4"/>
      <x:c r="AN305" s="14"/>
      <x:c r="AZ305"/>
      <x:c r="BA305"/>
      <x:c r="BB305"/>
      <x:c r="BC305"/>
      <x:c r="BD305"/>
      <x:c r="BE305"/>
      <x:c r="BF305"/>
      <x:c r="BG305"/>
      <x:c r="BH305"/>
      <x:c r="BI305"/>
      <x:c r="BJ305"/>
      <x:c r="BK305"/>
      <x:c r="BL305"/>
      <x:c r="BM305"/>
      <x:c r="BN305"/>
      <x:c r="BO305"/>
      <x:c r="BP305"/>
      <x:c r="BQ305"/>
      <x:c r="BR305"/>
      <x:c r="BS305"/>
      <x:c r="BT305"/>
      <x:c r="BU305"/>
      <x:c r="BV305"/>
      <x:c r="BW305"/>
      <x:c r="BX305"/>
      <x:c r="BY305"/>
      <x:c r="BZ305"/>
      <x:c r="CA305"/>
      <x:c r="CB305"/>
      <x:c r="CC305"/>
    </x:row>
    <x:row r="306" ht="115" customHeight="1">
      <x:c r="A306" s="9" t="str">
        <x:v>proposal.food.dense_drink</x:v>
      </x:c>
      <x:c r="B306" s="9" t="str">
        <x:v>Dense Phagia nutrient drink</x:v>
      </x:c>
      <x:c r="C306" s="4" t="str">
        <x:v>Not applicable</x:v>
      </x:c>
      <x:c r="D306" s="9" t="str">
        <x:v>Consumables</x:v>
      </x:c>
      <x:c r="E306" s="9" t="str">
        <x:v>Phagia drink</x:v>
      </x:c>
      <x:c r="F306" s="9" t="str">
        <x:v>New proposal</x:v>
      </x:c>
      <x:c r="G306" s="9" t="str">
        <x:v>Candidate concentrated drink preparation for a compact food-and-drink serving.</x:v>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str">
        <x:v>hydration; phagea; algae</x:v>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dense phagia nutrient drink; consumables; phagia drink; drink consumable; finished item; living culture; nutrition; phagia preparation; liquid; proposal; hydration; phagea; algae; not applicable; t2; finished item</x:v>
      </x:c>
      <x:c r="AF306" s="4" t="str">
        <x:v>Accepted direction for processed-food families; individual recipes, ingredient qualification and effects remain design proposals.</x:v>
      </x:c>
      <x:c r="AG306" s="4" t="str">
        <x:v>Finished endpoint; material tier is not applicable. Input tiers belong to the chosen recipe.</x:v>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status/completeness",IF(C306="T0","Raw entry feed; no production route","No production route listed"))</x:f>
        <x:v>Route listed; review status/completeness</x:v>
      </x:c>
      <x:c r="AN306" s="14" t="n">
        <x:f>IF(C306="T0",0,IF(C306="T1",1,IF(C306="T2",2,IF(C306="T3",3,IF(C306="T4",4,IF(C306="Unassigned",98,99))))))</x:f>
        <x:v>99</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str">
        <x:v>Not applicable</x:v>
      </x:c>
      <x:c r="D307" s="9" t="str">
        <x:v>Consumables</x:v>
      </x:c>
      <x:c r="E307" s="9" t="str">
        <x:v>Phagia bar</x:v>
      </x:c>
      <x:c r="F307" s="9" t="str">
        <x:v>User direction; not implemented</x:v>
      </x:c>
      <x:c r="G307" s="9" t="str">
        <x:v>Prepared algae bar comparable in use to a protein/meal bar.</x:v>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not applicable; t1; finished item</x:v>
      </x:c>
      <x:c r="AF307" s="4" t="str">
        <x:v>Accepted direction for processed-food families; individual recipes, ingredient qualification and effects remain design proposals.</x:v>
      </x:c>
      <x:c r="AG307" s="4" t="str">
        <x:v>Finished endpoint; material tier is not applicable. Input tiers belong to the chosen recipe.</x:v>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status/completeness",IF(C307="T0","Raw entry feed; no production route","No production route listed"))</x:f>
        <x:v>Route listed; review status/completeness</x:v>
      </x:c>
      <x:c r="AN307" s="14" t="n">
        <x:f>IF(C307="T0",0,IF(C307="T1",1,IF(C307="T2",2,IF(C307="T3",3,IF(C307="T4",4,IF(C307="Unassigned",98,99))))))</x:f>
        <x:v>99</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str">
        <x:v>Not applicable</x:v>
      </x:c>
      <x:c r="D308" s="9" t="str">
        <x:v>Consumables</x:v>
      </x:c>
      <x:c r="E308" s="9" t="str">
        <x:v>Phagia bar</x:v>
      </x:c>
      <x:c r="F308" s="9" t="str">
        <x:v>User direction; not implemented</x:v>
      </x:c>
      <x:c r="G308" s="9" t="str">
        <x:v>Dried algae bar proposed as a processed travel consumable.</x:v>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not applicable; t1; finished item</x:v>
      </x:c>
      <x:c r="AF308" s="4" t="str">
        <x:v>Accepted direction for processed-food families; individual recipes, ingredient qualification and effects remain design proposals.</x:v>
      </x:c>
      <x:c r="AG308" s="4" t="str">
        <x:v>Finished endpoint; material tier is not applicable. Input tiers belong to the chosen recipe.</x:v>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status/completeness",IF(C308="T0","Raw entry feed; no production route","No production route listed"))</x:f>
        <x:v>Route listed; review status/completeness</x:v>
      </x:c>
      <x:c r="AN308" s="14" t="n">
        <x:f>IF(C308="T0",0,IF(C308="T1",1,IF(C308="T2",2,IF(C308="T3",3,IF(C308="T4",4,IF(C308="Unassigned",98,99))))))</x:f>
        <x:v>99</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str">
        <x:v>Not applicable</x:v>
      </x:c>
      <x:c r="D309" s="9" t="str">
        <x:v>Consumables</x:v>
      </x:c>
      <x:c r="E309" s="9" t="str">
        <x:v>Phagia prepared meal</x:v>
      </x:c>
      <x:c r="F309" s="9" t="str">
        <x:v>New proposal</x:v>
      </x:c>
      <x:c r="G309" s="9" t="str">
        <x:v>Smooth prepared algae meal candidate portioned for consumption.</x:v>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not applicable; t1; finished item</x:v>
      </x:c>
      <x:c r="AF309" s="4" t="str">
        <x:v>Accepted direction for processed-food families; individual recipes, ingredient qualification and effects remain design proposals.</x:v>
      </x:c>
      <x:c r="AG309" s="4" t="str">
        <x:v>Finished endpoint; material tier is not applicable. Input tiers belong to the chosen recipe.</x:v>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status/completeness",IF(C309="T0","Raw entry feed; no production route","No production route listed"))</x:f>
        <x:v>Route listed; review status/completeness</x:v>
      </x:c>
      <x:c r="AN309" s="14" t="n">
        <x:f>IF(C309="T0",0,IF(C309="T1",1,IF(C309="T2",2,IF(C309="T3",3,IF(C309="T4",4,IF(C309="Unassigned",98,99))))))</x:f>
        <x:v>99</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str">
        <x:v>Not applicable</x:v>
      </x:c>
      <x:c r="D310" s="9" t="str">
        <x:v>Consumables</x:v>
      </x:c>
      <x:c r="E310" s="9" t="str">
        <x:v>Phagia prepared meal</x:v>
      </x:c>
      <x:c r="F310" s="9" t="str">
        <x:v>User direction; not implemented</x:v>
      </x:c>
      <x:c r="G310" s="9" t="str">
        <x:v>Prepared consumable meal based on the survival algae.</x:v>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not applicable; t2; finished item</x:v>
      </x:c>
      <x:c r="AF310" s="4" t="str">
        <x:v>Accepted direction for processed-food families; individual recipes, ingredient qualification and effects remain design proposals.</x:v>
      </x:c>
      <x:c r="AG310" s="4" t="str">
        <x:v>Finished endpoint; material tier is not applicable. Input tiers belong to the chosen recipe.</x:v>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status/completeness",IF(C310="T0","Raw entry feed; no production route","No production route listed"))</x:f>
        <x:v>Route listed; review status/completeness</x:v>
      </x:c>
      <x:c r="AN310" s="14" t="n">
        <x:f>IF(C310="T0",0,IF(C310="T1",1,IF(C310="T2",2,IF(C310="T3",3,IF(C310="T4",4,IF(C310="Unassigned",98,99))))))</x:f>
        <x:v>99</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str">
        <x:v>Not applicable</x:v>
      </x:c>
      <x:c r="D311" s="9" t="str">
        <x:v>Consumables</x:v>
      </x:c>
      <x:c r="E311" s="9" t="str">
        <x:v>Phagia delicacy</x:v>
      </x:c>
      <x:c r="F311" s="9" t="str">
        <x:v>New proposal</x:v>
      </x:c>
      <x:c r="G311" s="9" t="str">
        <x:v>Candidate fine meal combining algae with selected prepared edible fauna flakes.</x:v>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not applicable; t1; finished item</x:v>
      </x:c>
      <x:c r="AF311" s="4" t="str">
        <x:v>Accepted direction for processed-food families; individual recipes, ingredient qualification and effects remain design proposals.</x:v>
      </x:c>
      <x:c r="AG311" s="4" t="str">
        <x:v>Finished endpoint; material tier is not applicable. Input tiers belong to the chosen recipe.</x:v>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status/completeness",IF(C311="T0","Raw entry feed; no production route","No production route listed"))</x:f>
        <x:v>Route listed; review status/completeness</x:v>
      </x:c>
      <x:c r="AN311" s="14" t="n">
        <x:f>IF(C311="T0",0,IF(C311="T1",1,IF(C311="T2",2,IF(C311="T3",3,IF(C311="T4",4,IF(C311="Unassigned",98,99))))))</x:f>
        <x:v>99</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str">
        <x:v>Not applicable</x:v>
      </x:c>
      <x:c r="D312" s="9" t="str">
        <x:v>Consumables</x:v>
      </x:c>
      <x:c r="E312" s="9" t="str">
        <x:v>Phagia delicacy</x:v>
      </x:c>
      <x:c r="F312" s="9" t="str">
        <x:v>New proposal</x:v>
      </x:c>
      <x:c r="G312" s="9" t="str">
        <x:v>Candidate composed meal using distinct prepared algae and edible-fauna layers.</x:v>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not applicable; t2; finished item</x:v>
      </x:c>
      <x:c r="AF312" s="4" t="str">
        <x:v>Accepted direction for processed-food families; individual recipes, ingredient qualification and effects remain design proposals.</x:v>
      </x:c>
      <x:c r="AG312" s="4" t="str">
        <x:v>Finished endpoint; material tier is not applicable. Input tiers belong to the chosen recipe.</x:v>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status/completeness",IF(C312="T0","Raw entry feed; no production route","No production route listed"))</x:f>
        <x:v>Route listed; review status/completeness</x:v>
      </x:c>
      <x:c r="AN312" s="14" t="n">
        <x:f>IF(C312="T0",0,IF(C312="T1",1,IF(C312="T2",2,IF(C312="T3",3,IF(C312="T4",4,IF(C312="Unassigned",98,99))))))</x:f>
        <x:v>99</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str">
        <x:v>Not applicable</x:v>
      </x:c>
      <x:c r="D313" s="9" t="str">
        <x:v>Consumables</x:v>
      </x:c>
      <x:c r="E313" s="9" t="str">
        <x:v>Phagia delicacy</x:v>
      </x:c>
      <x:c r="F313" s="9" t="str">
        <x:v>New proposal</x:v>
      </x:c>
      <x:c r="G313" s="9" t="str">
        <x:v>Candidate delicate crisp combining processed algae and a selected edible fauna ingredient.</x:v>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not applicable; t1; finished item</x:v>
      </x:c>
      <x:c r="AF313" s="4" t="str">
        <x:v>Accepted direction for processed-food families; individual recipes, ingredient qualification and effects remain design proposals.</x:v>
      </x:c>
      <x:c r="AG313" s="4" t="str">
        <x:v>Finished endpoint; material tier is not applicable. Input tiers belong to the chosen recipe.</x:v>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status/completeness",IF(C313="T0","Raw entry feed; no production route","No production route listed"))</x:f>
        <x:v>Route listed; review status/completeness</x:v>
      </x:c>
      <x:c r="AN313" s="14" t="n">
        <x:f>IF(C313="T0",0,IF(C313="T1",1,IF(C313="T2",2,IF(C313="T3",3,IF(C313="T4",4,IF(C313="Unassigned",98,99))))))</x:f>
        <x:v>99</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str">
        <x:v>Selected known-edible fauna fraction prepared as a possible Phagia meal ingredient.</x:v>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status/completeness",IF(C314="T0","Raw entry feed; no production route","No production route listed"))</x:f>
        <x:v>Route listed; review status/completeness</x:v>
      </x:c>
      <x:c r="AN314" s="14" t="n">
        <x:f>IF(C314="T0",0,IF(C314="T1",1,IF(C314="T2",2,IF(C314="T3",3,IF(C314="T4",4,IF(C314="Unassigned",98,99))))))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str">
        <x:v>Selected edible fauna fraction prepared for mixing or layering with algae.</x:v>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str">
        <x:v>October 15 proposed tier review: 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status/completeness",IF(C315="T0","Raw entry feed; no production route","No production route listed"))</x:f>
        <x:v>Route listed; review status/completeness</x:v>
      </x:c>
      <x:c r="AN315" s="14" t="n">
        <x:f>IF(C315="T0",0,IF(C315="T1",1,IF(C315="T2",2,IF(C315="T3",3,IF(C315="T4",4,IF(C315="Unassigned",98,99))))))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str">
        <x:v>Not applicable</x:v>
      </x:c>
      <x:c r="D316" s="9" t="str">
        <x:v>Containers</x:v>
      </x:c>
      <x:c r="E316" s="9" t="str">
        <x:v>Food packaging</x:v>
      </x:c>
      <x:c r="F316" s="9" t="str">
        <x:v>New proposal</x:v>
      </x:c>
      <x:c r="G316" s="9" t="str">
        <x:v>Dedicated food-contact vessel for a prepared Phagia drink portion.</x:v>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str">
        <x:v>cargo organization; phagea; algae</x:v>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containers; food packaging; container; finished item; manufactured / unresolved; food service; glass or ceramic; assembly; proposal; cargo organization; phagea; algae; not applicable; t3; finished item</x:v>
      </x:c>
      <x:c r="AF316" s="4" t="str">
        <x:v>Accepted direction for processed-food families; individual recipes, ingredient qualification and effects remain design proposals.</x:v>
      </x:c>
      <x:c r="AG316" s="4" t="str">
        <x:v>Finished endpoint; material tier is not applicable. Input tiers belong to the chosen recipe.</x:v>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t="n">
        <x:f>IF(C316="T0",0,IF(C316="T1",1,IF(C316="T2",2,IF(C316="T3",3,IF(C316="T4",4,IF(C316="Unassigned",98,99))))))</x:f>
        <x:v>99</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str">
        <x:v>Not applicable</x:v>
      </x:c>
      <x:c r="D317" s="9" t="str">
        <x:v>Containers</x:v>
      </x:c>
      <x:c r="E317" s="9" t="str">
        <x:v>Food packaging</x:v>
      </x:c>
      <x:c r="F317" s="9" t="str">
        <x:v>New proposal</x:v>
      </x:c>
      <x:c r="G317" s="9" t="str">
        <x:v>Reusable fitted carrier protecting selected prepared bars from dust and damage.</x:v>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str">
        <x:v>cargo organization; phagea; algae</x:v>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containers; food packaging; carrier; finished item; manufactured / unresolved; food service; metal or shell; assembly; proposal; cargo organization; phagea; algae; not applicable; t3; finished item</x:v>
      </x:c>
      <x:c r="AF317" s="4" t="str">
        <x:v>Accepted direction for processed-food families; individual recipes, ingredient qualification and effects remain design proposals.</x:v>
      </x:c>
      <x:c r="AG317" s="4" t="str">
        <x:v>Finished endpoint; material tier is not applicable. Input tiers belong to the chosen recipe.</x:v>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t="n">
        <x:f>IF(C317="T0",0,IF(C317="T1",1,IF(C317="T2",2,IF(C317="T3",3,IF(C317="T4",4,IF(C317="Unassigned",98,99))))))</x:f>
        <x:v>99</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ht="115" customHeight="1">
      <x:c r="A318" s="9"/>
      <x:c r="B318" s="9"/>
      <x:c r="C318" s="4"/>
      <x:c r="D318" s="9"/>
      <x:c r="E318" s="9"/>
      <x:c r="F318" s="9"/>
      <x:c r="G318" s="9"/>
      <x:c r="H318" s="9"/>
      <x:c r="I318" s="9"/>
      <x:c r="J318" s="13"/>
      <x:c r="M318" s="9"/>
      <x:c r="N318" s="9"/>
      <x:c r="O318" s="9"/>
      <x:c r="P318" s="17"/>
      <x:c r="V318" s="11"/>
      <x:c r="W318" s="9"/>
      <x:c r="X318" s="4"/>
      <x:c r="Y318" s="4"/>
      <x:c r="Z318" s="4"/>
      <x:c r="AA318" s="4"/>
      <x:c r="AB318" s="4"/>
      <x:c r="AC318" s="4"/>
      <x:c r="AD318" s="4"/>
      <x:c r="AE318" s="4"/>
      <x:c r="AF318" s="4"/>
      <x:c r="AG318" s="4"/>
      <x:c r="AH318" s="4"/>
      <x:c r="AI318" s="4"/>
      <x:c r="AJ318" s="4"/>
      <x:c r="AK318" s="4"/>
      <x:c r="AL318" s="4"/>
      <x:c r="AM318" s="4"/>
      <x:c r="AN318" s="14"/>
      <x:c r="AZ318"/>
      <x:c r="BA318"/>
      <x:c r="BB318"/>
      <x:c r="BC318"/>
      <x:c r="BD318"/>
      <x:c r="BE318"/>
      <x:c r="BF318"/>
      <x:c r="BG318"/>
      <x:c r="BH318"/>
      <x:c r="BI318"/>
      <x:c r="BJ318"/>
      <x:c r="BK318"/>
      <x:c r="BL318"/>
      <x:c r="BM318"/>
      <x:c r="BN318"/>
      <x:c r="BO318"/>
      <x:c r="BP318"/>
      <x:c r="BQ318"/>
      <x:c r="BR318"/>
      <x:c r="BS318"/>
      <x:c r="BT318"/>
      <x:c r="BU318"/>
      <x:c r="BV318"/>
      <x:c r="BW318"/>
      <x:c r="BX318"/>
      <x:c r="BY318"/>
      <x:c r="BZ318"/>
      <x:c r="CA318"/>
      <x:c r="CB318"/>
      <x:c r="CC318"/>
    </x:row>
    <x:row r="319" ht="110" customHeight="1">
      <x:c r="A319" s="9" t="str">
        <x:v>proposal.raw.basalt</x:v>
      </x:c>
      <x:c r="B319" s="9" t="str">
        <x:v>Basalt blocks</x:v>
      </x:c>
      <x:c r="C319" s="4" t="str">
        <x:v>T0</x:v>
      </x:c>
      <x:c r="D319" s="9" t="str">
        <x:v>Mineral resources</x:v>
      </x:c>
      <x:c r="E319" s="9" t="str">
        <x:v>Stone feedstock</x:v>
      </x:c>
      <x:c r="F319" s="9" t="str">
        <x:v>New proposal</x:v>
      </x:c>
      <x:c r="G319" s="9" t="str">
        <x:v>Candidate use: binding and construction. Tangible input before specialist preparation.</x:v>
      </x:c>
      <x:c r="H319" s="9" t="str">
        <x:v>None</x:v>
      </x:c>
      <x:c r="I319" s="9" t="str">
        <x:v>Gathered raw/salvage cargo: Legger or local storage; policy TBD</x:v>
      </x:c>
      <x:c r="J319" s="13"/>
      <x:c r="K319" s="15"/>
      <x:c r="L319" s="9" t="str">
        <x:v>Loose dark stone blocks and exposed hard-rock faces</x:v>
      </x:c>
      <x:c r="M319" s="9" t="str">
        <x:v>Select and dress blocks for building or workshop supports; no recipe or yield authored.</x:v>
      </x:c>
      <x:c r="N319" s="9" t="str">
        <x:v>Not implemented</x:v>
      </x:c>
      <x:c r="O319" s="9" t="str">
        <x:v>Proposed rock type; distribution, workability and thermal behavior are undecided.</x:v>
      </x:c>
      <x:c r="P319" s="17"/>
      <x:c r="Q319" s="17"/>
      <x:c r="R319" s="17"/>
      <x:c r="S319" s="17"/>
      <x:c r="T319" s="17"/>
      <x:c r="U319" s="9" t="str">
        <x:v>New raw-material proposal; collection, processing grade, mass, trade value and host compatibility undecided. Existing broad resources are reused rather than replaced.</x:v>
      </x:c>
      <x:c r="V319" s="11"/>
      <x:c r="W319" s="9" t="str">
        <x:v>Local brainstorming from author request for grounded raw materials October 14, 2026. These candidates are not claims retrieved from the lore repository.</x:v>
      </x:c>
      <x:c r="X319" s="4" t="str">
        <x:v>Raw material</x:v>
      </x:c>
      <x:c r="Y319" s="4" t="str">
        <x:v>Raw</x:v>
      </x:c>
      <x:c r="Z319" s="4" t="str">
        <x:v>Geological</x:v>
      </x:c>
      <x:c r="AA319" s="4" t="str">
        <x:v>Binding and construction</x:v>
      </x:c>
      <x:c r="AB319" s="4" t="str">
        <x:v>Mineral</x:v>
      </x:c>
      <x:c r="AC319" s="4" t="str">
        <x:v>Rock</x:v>
      </x:c>
      <x:c r="AD319" s="4" t="str">
        <x:v>Proposal</x:v>
      </x:c>
      <x:c r="AE319" s="4" t="str">
        <x:f>LOWER(A319&amp;"; "&amp;B319&amp;"; "&amp;D319&amp;"; "&amp;E319&amp;"; "&amp;X319&amp;"; "&amp;Y319&amp;"; "&amp;Z319&amp;"; "&amp;AA319&amp;"; "&amp;AB319&amp;"; "&amp;AC319&amp;"; "&amp;AD319&amp;"; "&amp;V319&amp;"; "&amp;C319&amp;"; "&amp;AH319&amp;"; "&amp;AI319)</x:f>
        <x:v>proposal.raw.basalt; basalt blocks; mineral resources; stone feedstock; raw material; raw; geological; binding and construction; mineral; rock; proposal; ; t0; not applicable; material</x:v>
      </x:c>
      <x:c r="AF319" s="4" t="str">
        <x:v>Specific raw form and candidate uses are proposals; no automatic biological function, chemistry, deposit or crafting capability. Lore category review: Resources -&gt; Mineral resources. Classification only; original item status and tier retained.</x:v>
      </x:c>
      <x:c r="AG319" s="4" t="str">
        <x:v>Raw gathered/recovered craft input under the author T0 framework. This does not imply a naturally occurring pure metal.</x:v>
      </x:c>
      <x:c r="AH319" s="4" t="str">
        <x:v>Not applicable</x:v>
      </x:c>
      <x:c r="AI319" s="4" t="str">
        <x:v>Material</x:v>
      </x:c>
      <x:c r="AJ319" s="4" t="n">
        <x:f>COUNTIFS('Material routes'!$D$6:$D$2205,A319,'Material routes'!$C$6:$C$2205,"Output")</x:f>
        <x:v>0</x:v>
      </x:c>
      <x:c r="AK319" s="4" t="n">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1</x:v>
      </x:c>
      <x:c r="AL319" s="4" t="n">
        <x:f>COUNTIFS('Material routes'!$D$6:$D$2205,A319,'Material routes'!$C$6:$C$2205,"Tool candidate")</x:f>
        <x:v>0</x:v>
      </x:c>
      <x:c r="AM319" s="4" t="str">
        <x:f>IF(AJ319&gt;0,"Route listed; review status/completeness",IF(C319="T0","Raw entry feed; no production route","No production route listed"))</x:f>
        <x:v>Raw entry feed; no production route</x:v>
      </x:c>
      <x:c r="AN319" s="14" t="n">
        <x:f>IF(C319="T0",0,IF(C319="T1",1,IF(C319="T2",2,IF(C319="T3",3,IF(C319="T4",4,IF(C319="Unassigned",98,99))))))</x:f>
        <x:v>0</x:v>
      </x:c>
      <x:c r="AZ319"/>
      <x:c r="BA319"/>
      <x:c r="BB319"/>
      <x:c r="BC319"/>
      <x:c r="BD319"/>
      <x:c r="BE319"/>
      <x:c r="BF319"/>
      <x:c r="BG319"/>
      <x:c r="BH319"/>
      <x:c r="BI319"/>
      <x:c r="BJ319"/>
      <x:c r="BK319"/>
      <x:c r="BL319"/>
      <x:c r="BM319"/>
      <x:c r="BN319"/>
      <x:c r="BO319"/>
      <x:c r="BP319"/>
      <x:c r="BQ319"/>
      <x:c r="BR319"/>
      <x:c r="BS319"/>
      <x:c r="BT319"/>
      <x:c r="BU319"/>
      <x:c r="BV319"/>
      <x:c r="BW319"/>
      <x:c r="BX319"/>
      <x:c r="BY319"/>
      <x:c r="BZ319"/>
      <x:c r="CA319"/>
      <x:c r="CB319"/>
      <x:c r="CC319"/>
    </x:row>
    <x:row r="320" ht="110" customHeight="1">
      <x:c r="A320" s="9" t="str">
        <x:v>proposal.raw.slate</x:v>
      </x:c>
      <x:c r="B320" s="9" t="str">
        <x:v>Slate plates</x:v>
      </x:c>
      <x:c r="C320" s="4" t="str">
        <x:v>T0</x:v>
      </x:c>
      <x:c r="D320" s="9" t="str">
        <x:v>Mineral resources</x:v>
      </x:c>
      <x:c r="E320" s="9" t="str">
        <x:v>Stone feedstock</x:v>
      </x:c>
      <x:c r="F320" s="9" t="str">
        <x:v>New proposal</x:v>
      </x:c>
      <x:c r="G320" s="9" t="str">
        <x:v>Candidate use: fabrication. Tangible input before specialist preparation.</x:v>
      </x:c>
      <x:c r="H320" s="9" t="str">
        <x:v>None</x:v>
      </x:c>
      <x:c r="I320" s="9" t="str">
        <x:v>Gathered raw/salvage cargo: Legger or local storage; policy TBD</x:v>
      </x:c>
      <x:c r="J320" s="13"/>
      <x:c r="K320" s="15"/>
      <x:c r="L320" s="9" t="str">
        <x:v>Thin plates split from suitable layered rock</x:v>
      </x:c>
      <x:c r="M320" s="9" t="str">
        <x:v>Trim into small covers, tiles or marking surfaces; no recipe or yield authored.</x:v>
      </x:c>
      <x:c r="N320" s="9" t="str">
        <x:v>Not implemented</x:v>
      </x:c>
      <x:c r="O320" s="9" t="str">
        <x:v>Specific rock availability and suitability remain proposals; no automatic waterproof or heat-proof rating.</x:v>
      </x:c>
      <x:c r="P320" s="17"/>
      <x:c r="Q320" s="17"/>
      <x:c r="R320" s="17"/>
      <x:c r="S320" s="17"/>
      <x:c r="T320" s="17"/>
      <x:c r="U320" s="9" t="str">
        <x:v>New raw-material proposal; collection, processing grade, mass, trade value and host compatibility undecided. Existing broad resources are reused rather than replaced.</x:v>
      </x:c>
      <x:c r="V320" s="11" t="str">
        <x:v>writing and records</x:v>
      </x:c>
      <x:c r="W320" s="9" t="str">
        <x:v>Local brainstorming from author request for grounded raw materials October 14, 2026. These candidates are not claims retrieved from the lore repository.</x:v>
      </x:c>
      <x:c r="X320" s="4" t="str">
        <x:v>Raw material</x:v>
      </x:c>
      <x:c r="Y320" s="4" t="str">
        <x:v>Raw</x:v>
      </x:c>
      <x:c r="Z320" s="4" t="str">
        <x:v>Geological</x:v>
      </x:c>
      <x:c r="AA320" s="4" t="str">
        <x:v>Fabrication</x:v>
      </x:c>
      <x:c r="AB320" s="4" t="str">
        <x:v>Mineral</x:v>
      </x:c>
      <x:c r="AC320" s="4" t="str">
        <x:v>Panel</x:v>
      </x:c>
      <x:c r="AD320" s="4" t="str">
        <x:v>Proposal</x:v>
      </x:c>
      <x:c r="AE320" s="4" t="str">
        <x:f>LOWER(A320&amp;"; "&amp;B320&amp;"; "&amp;D320&amp;"; "&amp;E320&amp;"; "&amp;X320&amp;"; "&amp;Y320&amp;"; "&amp;Z320&amp;"; "&amp;AA320&amp;"; "&amp;AB320&amp;"; "&amp;AC320&amp;"; "&amp;AD320&amp;"; "&amp;V320&amp;"; "&amp;C320&amp;"; "&amp;AH320&amp;"; "&amp;AI320)</x:f>
        <x:v>proposal.raw.slate; slate plates; mineral resources; stone feedstock; raw material; raw; geological; fabrication; mineral; panel; proposal; writing and records; t0; not applicable; material</x:v>
      </x:c>
      <x:c r="AF320" s="4" t="str">
        <x:v>Specific raw form and candidate uses are proposals; no automatic biological function, chemistry, deposit or crafting capability. Lore category review: Resources -&gt; Mineral resources. Classification only; original item status and tier retained.</x:v>
      </x:c>
      <x:c r="AG320" s="4" t="str">
        <x:v>Raw gathered/recovered craft input under the author T0 framework. This does not imply a naturally occurring pure metal.</x:v>
      </x:c>
      <x:c r="AH320" s="4" t="str">
        <x:v>Not applicable</x:v>
      </x:c>
      <x:c r="AI320" s="4" t="str">
        <x:v>Material</x:v>
      </x:c>
      <x:c r="AJ320" s="4" t="n">
        <x:f>COUNTIFS('Material routes'!$D$6:$D$2205,A320,'Material routes'!$C$6:$C$2205,"Output")</x:f>
        <x:v>0</x:v>
      </x:c>
      <x:c r="AK320" s="4" t="n">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2</x:v>
      </x:c>
      <x:c r="AL320" s="4" t="n">
        <x:f>COUNTIFS('Material routes'!$D$6:$D$2205,A320,'Material routes'!$C$6:$C$2205,"Tool candidate")</x:f>
        <x:v>0</x:v>
      </x:c>
      <x:c r="AM320" s="4" t="str">
        <x:f>IF(AJ320&gt;0,"Route listed; review status/completeness",IF(C320="T0","Raw entry feed; no production route","No production route listed"))</x:f>
        <x:v>Raw entry feed; no production route</x:v>
      </x:c>
      <x:c r="AN320" s="14" t="n">
        <x:f>IF(C320="T0",0,IF(C320="T1",1,IF(C320="T2",2,IF(C320="T3",3,IF(C320="T4",4,IF(C320="Unassigned",98,99))))))</x:f>
        <x:v>0</x:v>
      </x:c>
      <x:c r="AZ320"/>
      <x:c r="BA320"/>
      <x:c r="BB320"/>
      <x:c r="BC320"/>
      <x:c r="BD320"/>
      <x:c r="BE320"/>
      <x:c r="BF320"/>
      <x:c r="BG320"/>
      <x:c r="BH320"/>
      <x:c r="BI320"/>
      <x:c r="BJ320"/>
      <x:c r="BK320"/>
      <x:c r="BL320"/>
      <x:c r="BM320"/>
      <x:c r="BN320"/>
      <x:c r="BO320"/>
      <x:c r="BP320"/>
      <x:c r="BQ320"/>
      <x:c r="BR320"/>
      <x:c r="BS320"/>
      <x:c r="BT320"/>
      <x:c r="BU320"/>
      <x:c r="BV320"/>
      <x:c r="BW320"/>
      <x:c r="BX320"/>
      <x:c r="BY320"/>
      <x:c r="BZ320"/>
      <x:c r="CA320"/>
      <x:c r="CB320"/>
      <x:c r="CC320"/>
    </x:row>
    <x:row r="321" ht="110" customHeight="1">
      <x:c r="A321" s="9" t="str">
        <x:v>proposal.raw.pumice</x:v>
      </x:c>
      <x:c r="B321" s="9" t="str">
        <x:v>Pumice lumps</x:v>
      </x:c>
      <x:c r="C321" s="4" t="str">
        <x:v>T0</x:v>
      </x:c>
      <x:c r="D321" s="9" t="str">
        <x:v>Mineral resources</x:v>
      </x:c>
      <x:c r="E321" s="9" t="str">
        <x:v>Stone feedstock</x:v>
      </x:c>
      <x:c r="F321" s="9" t="str">
        <x:v>New proposal</x:v>
      </x:c>
      <x:c r="G321" s="9" t="str">
        <x:v>Candidate use: surface finishing. Tangible input before specialist preparation.</x:v>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mineral resources;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str">
        <x:v>Raw gathered/recovered craft input under the author T0 framework. This does not imply a naturally occurring pure metal.</x:v>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Raw entry feed; no production route</x:v>
      </x:c>
      <x:c r="AN321" s="14" t="n">
        <x:f>IF(C321="T0",0,IF(C321="T1",1,IF(C321="T2",2,IF(C321="T3",3,IF(C321="T4",4,IF(C321="Unassigned",98,99))))))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str">
        <x:v>T0</x:v>
      </x:c>
      <x:c r="D322" s="9" t="str">
        <x:v>Mineral resources</x:v>
      </x:c>
      <x:c r="E322" s="9" t="str">
        <x:v>Stone feedstock</x:v>
      </x:c>
      <x:c r="F322" s="9" t="str">
        <x:v>New proposal</x:v>
      </x:c>
      <x:c r="G322" s="9" t="str">
        <x:v>Candidate use: glass and ceramics. Tangible input before specialist preparation.</x:v>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t0;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str">
        <x:v>Raw gathered/recovered craft input under the author T0 framework. This does not imply a naturally occurring pure metal.</x:v>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status/completeness",IF(C322="T0","Raw entry feed; no production route","No production route listed"))</x:f>
        <x:v>Raw entry feed; no production route</x:v>
      </x:c>
      <x:c r="AN322" s="14" t="n">
        <x:f>IF(C322="T0",0,IF(C322="T1",1,IF(C322="T2",2,IF(C322="T3",3,IF(C322="T4",4,IF(C322="Unassigned",98,99))))))</x:f>
        <x:v>0</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str">
        <x:v>Candidate use: tool fabrication. Tangible input before specialist preparation.</x:v>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str">
        <x:v>Raw gathered/recovered craft input under the author T0 framework. This does not imply a naturally occurring pure metal.</x:v>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status/completeness",IF(C323="T0","Raw entry feed; no production route","No production route listed"))</x:f>
        <x:v>Raw entry feed; no production route</x:v>
      </x:c>
      <x:c r="AN323" s="14" t="n">
        <x:f>IF(C323="T0",0,IF(C323="T1",1,IF(C323="T2",2,IF(C323="T3",3,IF(C323="T4",4,IF(C323="Unassigned",98,99))))))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str">
        <x:v>Candidate use: tool fabrication. Tangible input before specialist preparation.</x:v>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str">
        <x:v>Raw gathered/recovered craft input under the author T0 framework. This does not imply a naturally occurring pure metal.</x:v>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status/completeness",IF(C324="T0","Raw entry feed; no production route","No production route listed"))</x:f>
        <x:v>Raw entry feed; no production route</x:v>
      </x:c>
      <x:c r="AN324" s="14" t="n">
        <x:f>IF(C324="T0",0,IF(C324="T1",1,IF(C324="T2",2,IF(C324="T3",3,IF(C324="T4",4,IF(C324="Unassigned",98,99))))))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str">
        <x:v>Candidate use: fabrication. Tangible input before specialist preparation.</x:v>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str">
        <x:v>Raw gathered/recovered craft input under the author T0 framework. This does not imply a naturally occurring pure metal.</x:v>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status/completeness",IF(C325="T0","Raw entry feed; no production route","No production route listed"))</x:f>
        <x:v>Raw entry feed; no production route</x:v>
      </x:c>
      <x:c r="AN325" s="14" t="n">
        <x:f>IF(C325="T0",0,IF(C325="T1",1,IF(C325="T2",2,IF(C325="T3",3,IF(C325="T4",4,IF(C325="Unassigned",98,99))))))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str">
        <x:v>Candidate use: fabrication. Tangible input before specialist preparation.</x:v>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str">
        <x:v>Raw gathered/recovered craft input under the author T0 framework. This does not imply a naturally occurring pure metal.</x:v>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status/completeness",IF(C326="T0","Raw entry feed; no production route","No production route listed"))</x:f>
        <x:v>Raw entry feed; no production route</x:v>
      </x:c>
      <x:c r="AN326" s="14" t="n">
        <x:f>IF(C326="T0",0,IF(C326="T1",1,IF(C326="T2",2,IF(C326="T3",3,IF(C326="T4",4,IF(C326="Unassigned",98,99))))))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str">
        <x:v>Candidate use: fabrication. Tangible input before specialist preparation.</x:v>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str">
        <x:v>Raw gathered/recovered craft input under the author T0 framework. This does not imply a naturally occurring pure metal.</x:v>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status/completeness",IF(C327="T0","Raw entry feed; no production route","No production route listed"))</x:f>
        <x:v>Raw entry feed; no production route</x:v>
      </x:c>
      <x:c r="AN327" s="14" t="n">
        <x:f>IF(C327="T0",0,IF(C327="T1",1,IF(C327="T2",2,IF(C327="T3",3,IF(C327="T4",4,IF(C327="Unassigned",98,99))))))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str">
        <x:v>Candidate use: glass and ceramics. Tangible input before specialist preparation.</x:v>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str">
        <x:v>Raw gathered/recovered craft input under the author T0 framework. This does not imply a naturally occurring pure metal.</x:v>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Raw entry feed; no production route</x:v>
      </x:c>
      <x:c r="AN328" s="14" t="n">
        <x:f>IF(C328="T0",0,IF(C328="T1",1,IF(C328="T2",2,IF(C328="T3",3,IF(C328="T4",4,IF(C328="Unassigned",98,99))))))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str">
        <x:v>Candidate use: glass and ceramics. Tangible input before specialist preparation.</x:v>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str">
        <x:v>Raw gathered/recovered craft input under the author T0 framework. This does not imply a naturally occurring pure metal.</x:v>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Raw entry feed; no production route</x:v>
      </x:c>
      <x:c r="AN329" s="14" t="n">
        <x:f>IF(C329="T0",0,IF(C329="T1",1,IF(C329="T2",2,IF(C329="T3",3,IF(C329="T4",4,IF(C329="Unassigned",98,99))))))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str">
        <x:v>T0</x:v>
      </x:c>
      <x:c r="D330" s="9" t="inlineStr">
        <x:is>
          <x:t xml:space="preserve">Salvage</x:t>
        </x:is>
      </x:c>
      <x:c r="E330" s="9" t="str">
        <x:v>Salvaged feedstock</x:v>
      </x:c>
      <x:c r="F330" s="9" t="str">
        <x:v>New proposal</x:v>
      </x:c>
      <x:c r="G330" s="9" t="str">
        <x:v>Candidate use: equipment fabrication. Tangible input before specialist preparation.</x:v>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t0;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str">
        <x:v>Raw gathered/recovered craft input under the author T0 framework. This does not imply a naturally occurring pure metal.</x:v>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Raw entry feed; no production route</x:v>
      </x:c>
      <x:c r="AN330" s="14" t="n">
        <x:f>IF(C330="T0",0,IF(C330="T1",1,IF(C330="T2",2,IF(C330="T3",3,IF(C330="T4",4,IF(C330="Unassigned",98,99))))))</x:f>
        <x:v>0</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str">
        <x:v>T0</x:v>
      </x:c>
      <x:c r="D331" s="9" t="inlineStr">
        <x:is>
          <x:t xml:space="preserve">Salvage</x:t>
        </x:is>
      </x:c>
      <x:c r="E331" s="9" t="str">
        <x:v>Salvaged feedstock</x:v>
      </x:c>
      <x:c r="F331" s="9" t="str">
        <x:v>New proposal</x:v>
      </x:c>
      <x:c r="G331" s="9" t="str">
        <x:v>Candidate use: binding and construction. Tangible input before specialist preparation.</x:v>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t0;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str">
        <x:v>Raw gathered/recovered craft input under the author T0 framework. This does not imply a naturally occurring pure metal.</x:v>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Raw entry feed; no production route</x:v>
      </x:c>
      <x:c r="AN331" s="14" t="n">
        <x:f>IF(C331="T0",0,IF(C331="T1",1,IF(C331="T2",2,IF(C331="T3",3,IF(C331="T4",4,IF(C331="Unassigned",98,99))))))</x:f>
        <x:v>0</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str">
        <x:v>T0</x:v>
      </x:c>
      <x:c r="D332" s="9" t="inlineStr">
        <x:is>
          <x:t xml:space="preserve">Salvage</x:t>
        </x:is>
      </x:c>
      <x:c r="E332" s="9" t="str">
        <x:v>Salvaged feedstock</x:v>
      </x:c>
      <x:c r="F332" s="9" t="str">
        <x:v>New proposal</x:v>
      </x:c>
      <x:c r="G332" s="9" t="str">
        <x:v>Candidate use: fabrication. Tangible input before specialist preparation.</x:v>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t0;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str">
        <x:v>Raw gathered/recovered craft input under the author T0 framework. This does not imply a naturally occurring pure metal.</x:v>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Raw entry feed; no production route</x:v>
      </x:c>
      <x:c r="AN332" s="14" t="n">
        <x:f>IF(C332="T0",0,IF(C332="T1",1,IF(C332="T2",2,IF(C332="T3",3,IF(C332="T4",4,IF(C332="Unassigned",98,99))))))</x:f>
        <x:v>0</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ht="110" customHeight="1">
      <x:c r="A333" s="9" t="str">
        <x:v>proposal.raw.clinker</x:v>
      </x:c>
      <x:c r="B333" s="9" t="str">
        <x:v>Furnace clinker chunks</x:v>
      </x:c>
      <x:c r="C333" s="4" t="str">
        <x:v>T0</x:v>
      </x:c>
      <x:c r="D333" s="9" t="inlineStr">
        <x:is>
          <x:t xml:space="preserve">Salvage</x:t>
        </x:is>
      </x:c>
      <x:c r="E333" s="9" t="str">
        <x:v>Salvaged feedstock</x:v>
      </x:c>
      <x:c r="F333" s="9" t="str">
        <x:v>New proposal</x:v>
      </x:c>
      <x:c r="G333" s="9" t="str">
        <x:v>Candidate use: binding and construction. Tangible input before specialist preparation.</x:v>
      </x:c>
      <x:c r="H333" s="9" t="str">
        <x:v>None</x:v>
      </x:c>
      <x:c r="I333" s="9" t="str">
        <x:v>Gathered raw/salvage cargo: Legger or local storage; policy TBD</x:v>
      </x:c>
      <x:c r="J333" s="13"/>
      <x:c r="K333" s="15"/>
      <x:c r="L333" s="9" t="str">
        <x:v>Solid waste chunks from identified furnace sites</x:v>
      </x:c>
      <x:c r="M333" s="9" t="str">
        <x:v>Sort possible aggregate or bulk-fill candidates; no recipe or yield authored.</x:v>
      </x:c>
      <x:c r="N333" s="9" t="str">
        <x:v>Not implemented</x:v>
      </x:c>
      <x:c r="O333" s="9" t="str">
        <x:v>Composition and contaminants vary. Reuse is proposed; not all furnace waste is useful ore or safe construction feed.</x:v>
      </x:c>
      <x:c r="P333" s="17"/>
      <x:c r="Q333" s="17"/>
      <x:c r="R333" s="17"/>
      <x:c r="S333" s="17"/>
      <x:c r="T333" s="17"/>
      <x:c r="U333" s="9" t="str">
        <x:v>New raw-material proposal; collection, processing grade, mass, trade value and host compatibility undecided. Existing broad resources are reused rather than replaced.</x:v>
      </x:c>
      <x:c r="V333" s="11"/>
      <x:c r="W333" s="9" t="str">
        <x:v>Local brainstorming from author request for grounded raw materials October 14, 2026. These candidates are not claims retrieved from the lore repository.</x:v>
      </x:c>
      <x:c r="X333" s="4" t="str">
        <x:v>Raw material</x:v>
      </x:c>
      <x:c r="Y333" s="4" t="str">
        <x:v>Recovered material</x:v>
      </x:c>
      <x:c r="Z333" s="4" t="str">
        <x:v>Industrial salvage</x:v>
      </x:c>
      <x:c r="AA333" s="4" t="str">
        <x:v>Binding and construction</x:v>
      </x:c>
      <x:c r="AB333" s="4" t="str">
        <x:v>Mixed / unresolved</x:v>
      </x:c>
      <x:c r="AC333" s="4" t="str">
        <x:v>Rock</x:v>
      </x:c>
      <x:c r="AD333" s="4" t="str">
        <x:v>Proposal</x:v>
      </x:c>
      <x:c r="AE333" s="4" t="str">
        <x:f>LOWER(A333&amp;"; "&amp;B333&amp;"; "&amp;D333&amp;"; "&amp;E333&amp;"; "&amp;X333&amp;"; "&amp;Y333&amp;"; "&amp;Z333&amp;"; "&amp;AA333&amp;"; "&amp;AB333&amp;"; "&amp;AC333&amp;"; "&amp;AD333&amp;"; "&amp;V333&amp;"; "&amp;C333&amp;"; "&amp;AH333&amp;"; "&amp;AI333)</x:f>
        <x:v>proposal.raw.clinker; furnace clinker chunks; salvage; salvaged feedstock; raw material; recovered material; industrial salvage; binding and construction; mixed / unresolved; rock; proposal; ; t0; not applicable; material</x:v>
      </x:c>
      <x:c r="AF333" s="4" t="str">
        <x:v>Specific raw form and candidate uses are proposals; no automatic biological function, chemistry, deposit or crafting capability. Lore category review: Resources -&gt; Salvage feedstock. Classification only; original item status and tier retained.</x:v>
      </x:c>
      <x:c r="AG333" s="4" t="str">
        <x:v>Raw gathered/recovered craft input under the author T0 framework. This does not imply a naturally occurring pure metal.</x:v>
      </x:c>
      <x:c r="AH333" s="4" t="str">
        <x:v>Not applicable</x:v>
      </x:c>
      <x:c r="AI333" s="4" t="str">
        <x:v>Material</x:v>
      </x:c>
      <x:c r="AJ333" s="4" t="n">
        <x:f>COUNTIFS('Material routes'!$D$6:$D$2205,A333,'Material routes'!$C$6:$C$2205,"Output")</x:f>
        <x:v>0</x:v>
      </x:c>
      <x:c r="AK333" s="4" t="n">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t="n">
        <x:f>COUNTIFS('Material routes'!$D$6:$D$2205,A333,'Material routes'!$C$6:$C$2205,"Tool candidate")</x:f>
        <x:v>0</x:v>
      </x:c>
      <x:c r="AM333" s="4" t="str">
        <x:f>IF(AJ333&gt;0,"Route listed; review status/completeness",IF(C333="T0","Raw entry feed; no production route","No production route listed"))</x:f>
        <x:v>Raw entry feed; no production route</x:v>
      </x:c>
      <x:c r="AN333" s="14" t="n">
        <x:f>IF(C333="T0",0,IF(C333="T1",1,IF(C333="T2",2,IF(C333="T3",3,IF(C333="T4",4,IF(C333="Unassigned",98,99))))))</x:f>
        <x:v>0</x:v>
      </x:c>
      <x:c r="AZ333"/>
      <x:c r="BA333"/>
      <x:c r="BB333"/>
      <x:c r="BC333"/>
      <x:c r="BD333"/>
      <x:c r="BE333"/>
      <x:c r="BF333"/>
      <x:c r="BG333"/>
      <x:c r="BH333"/>
      <x:c r="BI333"/>
      <x:c r="BJ333"/>
      <x:c r="BK333"/>
      <x:c r="BL333"/>
      <x:c r="BM333"/>
      <x:c r="BN333"/>
      <x:c r="BO333"/>
      <x:c r="BP333"/>
      <x:c r="BQ333"/>
      <x:c r="BR333"/>
      <x:c r="BS333"/>
      <x:c r="BT333"/>
      <x:c r="BU333"/>
      <x:c r="BV333"/>
      <x:c r="BW333"/>
      <x:c r="BX333"/>
      <x:c r="BY333"/>
      <x:c r="BZ333"/>
      <x:c r="CA333"/>
      <x:c r="CB333"/>
      <x:c r="CC333"/>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str">
        <x:v>Candidate use: glass and ceramics. Tangible input before specialist preparation.</x:v>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str">
        <x:v>Raw gathered/recovered craft input under the author T0 framework. This does not imply a naturally occurring pure metal.</x:v>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Raw entry feed; no production route</x:v>
      </x:c>
      <x:c r="AN334" s="14" t="n">
        <x:f>IF(C334="T0",0,IF(C334="T1",1,IF(C334="T2",2,IF(C334="T3",3,IF(C334="T4",4,IF(C334="Unassigned",98,99))))))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ht="110" customHeight="1">
      <x:c r="A335" s="9" t="str">
        <x:v>proposal.raw.sandstone</x:v>
      </x:c>
      <x:c r="B335" s="9" t="str">
        <x:v>Sandstone blocks</x:v>
      </x:c>
      <x:c r="C335" s="4" t="str">
        <x:v>T0</x:v>
      </x:c>
      <x:c r="D335" s="9" t="str">
        <x:v>Mineral resources</x:v>
      </x:c>
      <x:c r="E335" s="9" t="str">
        <x:v>Stone feedstock</x:v>
      </x:c>
      <x:c r="F335" s="9" t="str">
        <x:v>New proposal</x:v>
      </x:c>
      <x:c r="G335" s="9" t="str">
        <x:v>Candidate use: binding and construction. Tangible input before specialist preparation.</x:v>
      </x:c>
      <x:c r="H335" s="9" t="str">
        <x:v>None</x:v>
      </x:c>
      <x:c r="I335" s="9" t="str">
        <x:v>Gathered raw/salvage cargo: Legger or local storage; policy TBD</x:v>
      </x:c>
      <x:c r="J335" s="13"/>
      <x:c r="K335" s="15"/>
      <x:c r="L335" s="9" t="str">
        <x:v>Loose blocks from suitable old sedimentary formations</x:v>
      </x:c>
      <x:c r="M335" s="9" t="str">
        <x:v>Select and dress building or workshop blocks; no recipe or yield authored.</x:v>
      </x:c>
      <x:c r="N335" s="9" t="str">
        <x:v>Not implemented</x:v>
      </x:c>
      <x:c r="O335" s="9" t="str">
        <x:v>Ancient rock origin does not establish present-day rivers or water; strength and service grade TBD.</x:v>
      </x:c>
      <x:c r="P335" s="17"/>
      <x:c r="Q335" s="17"/>
      <x:c r="R335" s="17"/>
      <x:c r="S335" s="17"/>
      <x:c r="T335" s="17"/>
      <x:c r="U335" s="9" t="str">
        <x:v>New raw-material proposal; collection, processing grade, mass, trade value and host compatibility undecided. Existing broad resources are reused rather than replaced.</x:v>
      </x:c>
      <x:c r="V335" s="11"/>
      <x:c r="W335" s="9" t="str">
        <x:v>Local brainstorming from author request for grounded raw materials October 14, 2026. These candidates are not claims retrieved from the lore repository.</x:v>
      </x:c>
      <x:c r="X335" s="4" t="str">
        <x:v>Raw material</x:v>
      </x:c>
      <x:c r="Y335" s="4" t="str">
        <x:v>Raw</x:v>
      </x:c>
      <x:c r="Z335" s="4" t="str">
        <x:v>Geological</x:v>
      </x:c>
      <x:c r="AA335" s="4" t="str">
        <x:v>Binding and construction</x:v>
      </x:c>
      <x:c r="AB335" s="4" t="str">
        <x:v>Mineral</x:v>
      </x:c>
      <x:c r="AC335" s="4" t="str">
        <x:v>Rock</x:v>
      </x:c>
      <x:c r="AD335" s="4" t="str">
        <x:v>Proposal</x:v>
      </x:c>
      <x:c r="AE335" s="4" t="str">
        <x:f>LOWER(A335&amp;"; "&amp;B335&amp;"; "&amp;D335&amp;"; "&amp;E335&amp;"; "&amp;X335&amp;"; "&amp;Y335&amp;"; "&amp;Z335&amp;"; "&amp;AA335&amp;"; "&amp;AB335&amp;"; "&amp;AC335&amp;"; "&amp;AD335&amp;"; "&amp;V335&amp;"; "&amp;C335&amp;"; "&amp;AH335&amp;"; "&amp;AI335)</x:f>
        <x:v>proposal.raw.sandstone; sandstone blocks; mineral resources; stone feedstock; raw material; raw; geological; binding and construction; mineral; rock; proposal; ; t0; not applicable; material</x:v>
      </x:c>
      <x:c r="AF335" s="4" t="str">
        <x:v>Specific raw form and candidate uses are proposals; no automatic biological function, chemistry, deposit or crafting capability. Lore category review: Resources -&gt; Mineral resources. Classification only; original item status and tier retained.</x:v>
      </x:c>
      <x:c r="AG335" s="4" t="str">
        <x:v>Raw gathered/recovered craft input under the author T0 framework. This does not imply a naturally occurring pure metal.</x:v>
      </x:c>
      <x:c r="AH335" s="4" t="str">
        <x:v>Not applicable</x:v>
      </x:c>
      <x:c r="AI335" s="4" t="str">
        <x:v>Material</x:v>
      </x:c>
      <x:c r="AJ335" s="4" t="n">
        <x:f>COUNTIFS('Material routes'!$D$6:$D$2205,A335,'Material routes'!$C$6:$C$2205,"Output")</x:f>
        <x:v>0</x:v>
      </x:c>
      <x:c r="AK335" s="4" t="n">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t="n">
        <x:f>COUNTIFS('Material routes'!$D$6:$D$2205,A335,'Material routes'!$C$6:$C$2205,"Tool candidate")</x:f>
        <x:v>0</x:v>
      </x:c>
      <x:c r="AM335" s="4" t="str">
        <x:f>IF(AJ335&gt;0,"Route listed; review status/completeness",IF(C335="T0","Raw entry feed; no production route","No production route listed"))</x:f>
        <x:v>Raw entry feed; no production route</x:v>
      </x:c>
      <x:c r="AN335" s="14" t="n">
        <x:f>IF(C335="T0",0,IF(C335="T1",1,IF(C335="T2",2,IF(C335="T3",3,IF(C335="T4",4,IF(C335="Unassigned",98,99))))))</x:f>
        <x:v>0</x:v>
      </x:c>
      <x:c r="AZ335"/>
      <x:c r="BA335"/>
      <x:c r="BB335"/>
      <x:c r="BC335"/>
      <x:c r="BD335"/>
      <x:c r="BE335"/>
      <x:c r="BF335"/>
      <x:c r="BG335"/>
      <x:c r="BH335"/>
      <x:c r="BI335"/>
      <x:c r="BJ335"/>
      <x:c r="BK335"/>
      <x:c r="BL335"/>
      <x:c r="BM335"/>
      <x:c r="BN335"/>
      <x:c r="BO335"/>
      <x:c r="BP335"/>
      <x:c r="BQ335"/>
      <x:c r="BR335"/>
      <x:c r="BS335"/>
      <x:c r="BT335"/>
      <x:c r="BU335"/>
      <x:c r="BV335"/>
      <x:c r="BW335"/>
      <x:c r="BX335"/>
      <x:c r="BY335"/>
      <x:c r="BZ335"/>
      <x:c r="CA335"/>
      <x:c r="CB335"/>
      <x:c r="CC335"/>
    </x:row>
    <x:row r="336" ht="110" customHeight="1">
      <x:c r="A336" s="9" t="str">
        <x:v>proposal.raw.obsidian</x:v>
      </x:c>
      <x:c r="B336" s="9" t="str">
        <x:v>Obsidian chunks</x:v>
      </x:c>
      <x:c r="C336" s="4" t="str">
        <x:v>T0</x:v>
      </x:c>
      <x:c r="D336" s="9" t="str">
        <x:v>Mineral resources</x:v>
      </x:c>
      <x:c r="E336" s="9" t="str">
        <x:v>Stone feedstock</x:v>
      </x:c>
      <x:c r="F336" s="9" t="str">
        <x:v>New proposal</x:v>
      </x:c>
      <x:c r="G336" s="9" t="str">
        <x:v>Candidate use: tool fabrication. Tangible input before specialist preparation.</x:v>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t0;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str">
        <x:v>Raw gathered/recovered craft input under the author T0 framework. This does not imply a naturally occurring pure metal.</x:v>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status/completeness",IF(C336="T0","Raw entry feed; no production route","No production route listed"))</x:f>
        <x:v>Raw entry feed; no production route</x:v>
      </x:c>
      <x:c r="AN336" s="14" t="n">
        <x:f>IF(C336="T0",0,IF(C336="T1",1,IF(C336="T2",2,IF(C336="T3",3,IF(C336="T4",4,IF(C336="Unassigned",98,99))))))</x:f>
        <x:v>0</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str">
        <x:v>T0</x:v>
      </x:c>
      <x:c r="D337" s="9" t="str">
        <x:v>Mineral resources</x:v>
      </x:c>
      <x:c r="E337" s="9" t="str">
        <x:v>Stone feedstock</x:v>
      </x:c>
      <x:c r="F337" s="9" t="str">
        <x:v>New proposal</x:v>
      </x:c>
      <x:c r="G337" s="9" t="str">
        <x:v>Candidate use: surface finishing. Tangible input before specialist preparation.</x:v>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t0;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str">
        <x:v>Raw gathered/recovered craft input under the author T0 framework. This does not imply a naturally occurring pure metal.</x:v>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status/completeness",IF(C337="T0","Raw entry feed; no production route","No production route listed"))</x:f>
        <x:v>Raw entry feed; no production route</x:v>
      </x:c>
      <x:c r="AN337" s="14" t="n">
        <x:f>IF(C337="T0",0,IF(C337="T1",1,IF(C337="T2",2,IF(C337="T3",3,IF(C337="T4",4,IF(C337="Unassigned",98,99))))))</x:f>
        <x:v>0</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str">
        <x:v>T0</x:v>
      </x:c>
      <x:c r="D338" s="9" t="str">
        <x:v>Mineral resources</x:v>
      </x:c>
      <x:c r="E338" s="9" t="str">
        <x:v>Stone feedstock</x:v>
      </x:c>
      <x:c r="F338" s="9" t="str">
        <x:v>New proposal</x:v>
      </x:c>
      <x:c r="G338" s="9" t="str">
        <x:v>Candidate use: fabrication. Tangible input before specialist preparation.</x:v>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t0;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str">
        <x:v>Raw gathered/recovered craft input under the author T0 framework. This does not imply a naturally occurring pure metal.</x:v>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status/completeness",IF(C338="T0","Raw entry feed; no production route","No production route listed"))</x:f>
        <x:v>Raw entry feed; no production route</x:v>
      </x:c>
      <x:c r="AN338" s="14" t="n">
        <x:f>IF(C338="T0",0,IF(C338="T1",1,IF(C338="T2",2,IF(C338="T3",3,IF(C338="T4",4,IF(C338="Unassigned",98,99))))))</x:f>
        <x:v>0</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str">
        <x:v>Mineral resources</x:v>
      </x:c>
      <x:c r="E339" s="9" t="str">
        <x:v>Stone feedstock</x:v>
      </x:c>
      <x:c r="F339" s="9" t="str">
        <x:v>New proposal</x:v>
      </x:c>
      <x:c r="G339" s="9" t="str">
        <x:v>Candidate use: chemical processing. Tangible input before specialist preparation.</x:v>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mineral resources;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str">
        <x:v>Raw gathered/recovered craft input under the author T0 framework. This does not imply a naturally occurring pure metal.</x:v>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Raw entry feed; no production route</x:v>
      </x:c>
      <x:c r="AN339" s="14" t="n">
        <x:f>IF(C339="T0",0,IF(C339="T1",1,IF(C339="T2",2,IF(C339="T3",3,IF(C339="T4",4,IF(C339="Unassigned",98,99))))))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ht="110" customHeight="1">
      <x:c r="A340" s="9" t="str">
        <x:v>proposal.raw.ochre</x:v>
      </x:c>
      <x:c r="B340" s="9" t="str">
        <x:v>Yellow ochre clods</x:v>
      </x:c>
      <x:c r="C340" s="4" t="str">
        <x:v>T0</x:v>
      </x:c>
      <x:c r="D340" s="9" t="str">
        <x:v>Mineral resources</x:v>
      </x:c>
      <x:c r="E340" s="9" t="str">
        <x:v>Stone feedstock</x:v>
      </x:c>
      <x:c r="F340" s="9" t="str">
        <x:v>New proposal</x:v>
      </x:c>
      <x:c r="G340" s="9" t="str">
        <x:v>Candidate use: decoration. Tangible input before specialist preparation.</x:v>
      </x:c>
      <x:c r="H340" s="9" t="str">
        <x:v>None</x:v>
      </x:c>
      <x:c r="I340" s="9" t="str">
        <x:v>Gathered raw/salvage cargo: Legger or local storage; policy TBD</x:v>
      </x:c>
      <x:c r="J340" s="13"/>
      <x:c r="K340" s="15"/>
      <x:c r="L340" s="9" t="str">
        <x:v>Earthy yellow mineral clods in proposed old deposits</x:v>
      </x:c>
      <x:c r="M340" s="9" t="str">
        <x:v>Sort and prepare candidate marking or colorant feed; no recipe or yield authored.</x:v>
      </x:c>
      <x:c r="N340" s="9" t="str">
        <x:v>Not implemented</x:v>
      </x:c>
      <x:c r="O340" s="9" t="str">
        <x:v>An appearance-grade raw input, distinct from generic hematite ore; pigment formulation and deposit distribution TBD.</x:v>
      </x:c>
      <x:c r="P340" s="17"/>
      <x:c r="Q340" s="17"/>
      <x:c r="R340" s="17"/>
      <x:c r="S340" s="17"/>
      <x:c r="T340" s="17"/>
      <x:c r="U340" s="9" t="str">
        <x:v>New raw-material proposal; collection, processing grade, mass, trade value and host compatibility undecided. Existing broad resources are reused rather than replaced.</x:v>
      </x:c>
      <x:c r="V340" s="11" t="str">
        <x:v>writing and records</x:v>
      </x:c>
      <x:c r="W340" s="9" t="str">
        <x:v>Local brainstorming from author request for grounded raw materials October 14, 2026. These candidates are not claims retrieved from the lore repository.</x:v>
      </x:c>
      <x:c r="X340" s="4" t="str">
        <x:v>Raw material</x:v>
      </x:c>
      <x:c r="Y340" s="4" t="str">
        <x:v>Raw</x:v>
      </x:c>
      <x:c r="Z340" s="4" t="str">
        <x:v>Geological</x:v>
      </x:c>
      <x:c r="AA340" s="4" t="str">
        <x:v>Decoration</x:v>
      </x:c>
      <x:c r="AB340" s="4" t="str">
        <x:v>Mineral</x:v>
      </x:c>
      <x:c r="AC340" s="4" t="str">
        <x:v>Rock</x:v>
      </x:c>
      <x:c r="AD340" s="4" t="str">
        <x:v>Proposal</x:v>
      </x:c>
      <x:c r="AE340" s="4" t="str">
        <x:f>LOWER(A340&amp;"; "&amp;B340&amp;"; "&amp;D340&amp;"; "&amp;E340&amp;"; "&amp;X340&amp;"; "&amp;Y340&amp;"; "&amp;Z340&amp;"; "&amp;AA340&amp;"; "&amp;AB340&amp;"; "&amp;AC340&amp;"; "&amp;AD340&amp;"; "&amp;V340&amp;"; "&amp;C340&amp;"; "&amp;AH340&amp;"; "&amp;AI340)</x:f>
        <x:v>proposal.raw.ochre; yellow ochre clods; mineral resources; stone feedstock; raw material; raw; geological; decoration; mineral; rock; proposal; writing and records; t0; not applicable; material</x:v>
      </x:c>
      <x:c r="AF340" s="4" t="str">
        <x:v>Specific raw form and candidate uses are proposals; no automatic biological function, chemistry, deposit or crafting capability. Lore category review: Resources -&gt; Mineral resources. Classification only; original item status and tier retained.</x:v>
      </x:c>
      <x:c r="AG340" s="4" t="str">
        <x:v>Raw gathered/recovered craft input under the author T0 framework. This does not imply a naturally occurring pure metal.</x:v>
      </x:c>
      <x:c r="AH340" s="4" t="str">
        <x:v>Not applicable</x:v>
      </x:c>
      <x:c r="AI340" s="4" t="str">
        <x:v>Material</x:v>
      </x:c>
      <x:c r="AJ340" s="4" t="n">
        <x:f>COUNTIFS('Material routes'!$D$6:$D$2205,A340,'Material routes'!$C$6:$C$2205,"Output")</x:f>
        <x:v>0</x:v>
      </x:c>
      <x:c r="AK340" s="4" t="n">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1</x:v>
      </x:c>
      <x:c r="AL340" s="4" t="n">
        <x:f>COUNTIFS('Material routes'!$D$6:$D$2205,A340,'Material routes'!$C$6:$C$2205,"Tool candidate")</x:f>
        <x:v>0</x:v>
      </x:c>
      <x:c r="AM340" s="4" t="str">
        <x:f>IF(AJ340&gt;0,"Route listed; review status/completeness",IF(C340="T0","Raw entry feed; no production route","No production route listed"))</x:f>
        <x:v>Raw entry feed; no production route</x:v>
      </x:c>
      <x:c r="AN340" s="14" t="n">
        <x:f>IF(C340="T0",0,IF(C340="T1",1,IF(C340="T2",2,IF(C340="T3",3,IF(C340="T4",4,IF(C340="Unassigned",98,99))))))</x:f>
        <x:v>0</x:v>
      </x:c>
      <x:c r="AZ340"/>
      <x:c r="BA340"/>
      <x:c r="BB340"/>
      <x:c r="BC340"/>
      <x:c r="BD340"/>
      <x:c r="BE340"/>
      <x:c r="BF340"/>
      <x:c r="BG340"/>
      <x:c r="BH340"/>
      <x:c r="BI340"/>
      <x:c r="BJ340"/>
      <x:c r="BK340"/>
      <x:c r="BL340"/>
      <x:c r="BM340"/>
      <x:c r="BN340"/>
      <x:c r="BO340"/>
      <x:c r="BP340"/>
      <x:c r="BQ340"/>
      <x:c r="BR340"/>
      <x:c r="BS340"/>
      <x:c r="BT340"/>
      <x:c r="BU340"/>
      <x:c r="BV340"/>
      <x:c r="BW340"/>
      <x:c r="BX340"/>
      <x:c r="BY340"/>
      <x:c r="BZ340"/>
      <x:c r="CA340"/>
      <x:c r="CB340"/>
      <x:c r="CC340"/>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str">
        <x:v>Candidate use: tool fabrication. Tangible input before specialist preparation.</x:v>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str">
        <x:v>Raw gathered/recovered craft input under the author T0 framework. This does not imply a naturally occurring pure metal.</x:v>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status/completeness",IF(C341="T0","Raw entry feed; no production route","No production route listed"))</x:f>
        <x:v>Raw entry feed; no production route</x:v>
      </x:c>
      <x:c r="AN341" s="14" t="n">
        <x:f>IF(C341="T0",0,IF(C341="T1",1,IF(C341="T2",2,IF(C341="T3",3,IF(C341="T4",4,IF(C341="Unassigned",98,99))))))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str">
        <x:v>Candidate use: protective fabrication. Tangible input before specialist preparation.</x:v>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str">
        <x:v>Raw gathered/recovered craft input under the author T0 framework. This does not imply a naturally occurring pure metal.</x:v>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status/completeness",IF(C342="T0","Raw entry feed; no production route","No production route listed"))</x:f>
        <x:v>Raw entry feed; no production route</x:v>
      </x:c>
      <x:c r="AN342" s="14" t="n">
        <x:f>IF(C342="T0",0,IF(C342="T1",1,IF(C342="T2",2,IF(C342="T3",3,IF(C342="T4",4,IF(C342="Unassigned",98,99))))))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str">
        <x:v>Candidate use: fabrication. Tangible input before specialist preparation.</x:v>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str">
        <x:v>Raw gathered/recovered craft input under the author T0 framework. This does not imply a naturally occurring pure metal.</x:v>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status/completeness",IF(C343="T0","Raw entry feed; no production route","No production route listed"))</x:f>
        <x:v>Raw entry feed; no production route</x:v>
      </x:c>
      <x:c r="AN343" s="14" t="n">
        <x:f>IF(C343="T0",0,IF(C343="T1",1,IF(C343="T2",2,IF(C343="T3",3,IF(C343="T4",4,IF(C343="Unassigned",98,99))))))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str">
        <x:v>T0</x:v>
      </x:c>
      <x:c r="D344" s="9" t="str">
        <x:v>Biological resources</x:v>
      </x:c>
      <x:c r="E344" s="9" t="str">
        <x:v>Faunal hard-part feedstock</x:v>
      </x:c>
      <x:c r="F344" s="9" t="str">
        <x:v>New proposal</x:v>
      </x:c>
      <x:c r="G344" s="9" t="str">
        <x:v>Candidate use: vision. Tangible input before specialist preparation.</x:v>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t0;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str">
        <x:v>Raw gathered/recovered craft input under the author T0 framework. This does not imply a naturally occurring pure metal.</x:v>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status/completeness",IF(C344="T0","Raw entry feed; no production route","No production route listed"))</x:f>
        <x:v>Raw entry feed; no production route</x:v>
      </x:c>
      <x:c r="AN344" s="14" t="n">
        <x:f>IF(C344="T0",0,IF(C344="T1",1,IF(C344="T2",2,IF(C344="T3",3,IF(C344="T4",4,IF(C344="Unassigned",98,99))))))</x:f>
        <x:v>0</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str">
        <x:v>Candidate use: dust exclusion. Tangible input before specialist preparation.</x:v>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str">
        <x:v>Raw gathered/recovered craft input under the author T0 framework. This does not imply a naturally occurring pure metal.</x:v>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status/completeness",IF(C345="T0","Raw entry feed; no production route","No production route listed"))</x:f>
        <x:v>Raw entry feed; no production route</x:v>
      </x:c>
      <x:c r="AN345" s="14" t="n">
        <x:f>IF(C345="T0",0,IF(C345="T1",1,IF(C345="T2",2,IF(C345="T3",3,IF(C345="T4",4,IF(C345="Unassigned",98,99))))))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str">
        <x:v>Candidate use: chemical processing. Tangible input before specialist preparation.</x:v>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str">
        <x:v>Raw gathered/recovered craft input under the author T0 framework. This does not imply a naturally occurring pure metal.</x:v>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status/completeness",IF(C346="T0","Raw entry feed; no production route","No production route listed"))</x:f>
        <x:v>Raw entry feed; no production route</x:v>
      </x:c>
      <x:c r="AN346" s="14" t="n">
        <x:f>IF(C346="T0",0,IF(C346="T1",1,IF(C346="T2",2,IF(C346="T3",3,IF(C346="T4",4,IF(C346="Unassigned",98,99))))))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str">
        <x:v>T0</x:v>
      </x:c>
      <x:c r="D347" s="9" t="inlineStr">
        <x:is>
          <x:t xml:space="preserve">Salvage</x:t>
        </x:is>
      </x:c>
      <x:c r="E347" s="9" t="str">
        <x:v>Salvaged feedstock</x:v>
      </x:c>
      <x:c r="F347" s="9" t="str">
        <x:v>New proposal</x:v>
      </x:c>
      <x:c r="G347" s="9" t="str">
        <x:v>Candidate use: binding and construction. Tangible input before specialist preparation.</x:v>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t0;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str">
        <x:v>Raw gathered/recovered craft input under the author T0 framework. This does not imply a naturally occurring pure metal.</x:v>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Raw entry feed; no production route</x:v>
      </x:c>
      <x:c r="AN347" s="14" t="n">
        <x:f>IF(C347="T0",0,IF(C347="T1",1,IF(C347="T2",2,IF(C347="T3",3,IF(C347="T4",4,IF(C347="Unassigned",98,99))))))</x:f>
        <x:v>0</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str">
        <x:v>T0</x:v>
      </x:c>
      <x:c r="D348" s="9" t="inlineStr">
        <x:is>
          <x:t xml:space="preserve">Salvage</x:t>
        </x:is>
      </x:c>
      <x:c r="E348" s="9" t="str">
        <x:v>Salvaged feedstock</x:v>
      </x:c>
      <x:c r="F348" s="9" t="str">
        <x:v>New proposal</x:v>
      </x:c>
      <x:c r="G348" s="9" t="str">
        <x:v>Candidate use: metal refining. Tangible input before specialist preparation.</x:v>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t0;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str">
        <x:v>Raw gathered/recovered craft input under the author T0 framework. This does not imply a naturally occurring pure metal.</x:v>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Raw entry feed; no production route</x:v>
      </x:c>
      <x:c r="AN348" s="14" t="n">
        <x:f>IF(C348="T0",0,IF(C348="T1",1,IF(C348="T2",2,IF(C348="T3",3,IF(C348="T4",4,IF(C348="Unassigned",98,99))))))</x:f>
        <x:v>0</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str">
        <x:v>T0</x:v>
      </x:c>
      <x:c r="D349" s="9" t="inlineStr">
        <x:is>
          <x:t xml:space="preserve">Salvage</x:t>
        </x:is>
      </x:c>
      <x:c r="E349" s="9" t="str">
        <x:v>Salvaged feedstock</x:v>
      </x:c>
      <x:c r="F349" s="9" t="str">
        <x:v>New proposal</x:v>
      </x:c>
      <x:c r="G349" s="9" t="str">
        <x:v>Candidate use: metal refining. Tangible input before specialist preparation.</x:v>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t0;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str">
        <x:v>Raw gathered/recovered craft input under the author T0 framework. This does not imply a naturally occurring pure metal.</x:v>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Raw entry feed; no production route</x:v>
      </x:c>
      <x:c r="AN349" s="14" t="n">
        <x:f>IF(C349="T0",0,IF(C349="T1",1,IF(C349="T2",2,IF(C349="T3",3,IF(C349="T4",4,IF(C349="Unassigned",98,99))))))</x:f>
        <x:v>0</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str">
        <x:v>Candidate use: equipment fabrication. Tangible input before specialist preparation.</x:v>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str">
        <x:v>Raw gathered/recovered craft input under the author T0 framework. This does not imply a naturally occurring pure metal.</x:v>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Raw entry feed; no production route</x:v>
      </x:c>
      <x:c r="AN350" s="14" t="n">
        <x:f>IF(C350="T0",0,IF(C350="T1",1,IF(C350="T2",2,IF(C350="T3",3,IF(C350="T4",4,IF(C350="Unassigned",98,99))))))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str">
        <x:v>T0</x:v>
      </x:c>
      <x:c r="D351" s="9" t="inlineStr">
        <x:is>
          <x:t xml:space="preserve">Salvage</x:t>
        </x:is>
      </x:c>
      <x:c r="E351" s="9" t="str">
        <x:v>Salvaged feedstock</x:v>
      </x:c>
      <x:c r="F351" s="9" t="str">
        <x:v>New proposal</x:v>
      </x:c>
      <x:c r="G351" s="9" t="str">
        <x:v>Candidate use: equipment mounting. Tangible input before specialist preparation.</x:v>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t0;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str">
        <x:v>Raw gathered/recovered craft input under the author T0 framework. This does not imply a naturally occurring pure metal.</x:v>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Raw entry feed; no production route</x:v>
      </x:c>
      <x:c r="AN351" s="14" t="n">
        <x:f>IF(C351="T0",0,IF(C351="T1",1,IF(C351="T2",2,IF(C351="T3",3,IF(C351="T4",4,IF(C351="Unassigned",98,99))))))</x:f>
        <x:v>0</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str">
        <x:v>T0</x:v>
      </x:c>
      <x:c r="D352" s="9" t="inlineStr">
        <x:is>
          <x:t xml:space="preserve">Salvage</x:t>
        </x:is>
      </x:c>
      <x:c r="E352" s="9" t="str">
        <x:v>Salvaged feedstock</x:v>
      </x:c>
      <x:c r="F352" s="9" t="str">
        <x:v>New proposal</x:v>
      </x:c>
      <x:c r="G352" s="9" t="str">
        <x:v>Candidate use: fabrication. Tangible input before specialist preparation.</x:v>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t0;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str">
        <x:v>Raw gathered/recovered craft input under the author T0 framework. This does not imply a naturally occurring pure metal.</x:v>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Raw entry feed; no production route</x:v>
      </x:c>
      <x:c r="AN352" s="14" t="n">
        <x:f>IF(C352="T0",0,IF(C352="T1",1,IF(C352="T2",2,IF(C352="T3",3,IF(C352="T4",4,IF(C352="Unassigned",98,99))))))</x:f>
        <x:v>0</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str">
        <x:v>Candidate use: fabrication. Tangible input before specialist preparation.</x:v>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str">
        <x:v>Raw gathered/recovered craft input under the author T0 framework. This does not imply a naturally occurring pure metal.</x:v>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Raw entry feed; no production route</x:v>
      </x:c>
      <x:c r="AN353" s="14" t="n">
        <x:f>IF(C353="T0",0,IF(C353="T1",1,IF(C353="T2",2,IF(C353="T3",3,IF(C353="T4",4,IF(C353="Unassigned",98,99))))))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str">
        <x:v>Candidate use: metal refining. Tangible input before specialist preparation.</x:v>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str">
        <x:v>Raw gathered/recovered craft input under the author T0 framework. This does not imply a naturally occurring pure metal.</x:v>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Raw entry feed; no production route</x:v>
      </x:c>
      <x:c r="AN354" s="14" t="n">
        <x:f>IF(C354="T0",0,IF(C354="T1",1,IF(C354="T2",2,IF(C354="T3",3,IF(C354="T4",4,IF(C354="Unassigned",98,99))))))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str">
        <x:v>Candidate use: chemical processing. Tangible input before specialist preparation.</x:v>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str">
        <x:v>Raw gathered/recovered craft input under the author T0 framework. This does not imply a naturally occurring pure metal.</x:v>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Raw entry feed; no production route</x:v>
      </x:c>
      <x:c r="AN355" s="14" t="n">
        <x:f>IF(C355="T0",0,IF(C355="T1",1,IF(C355="T2",2,IF(C355="T3",3,IF(C355="T4",4,IF(C355="Unassigned",98,99))))))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str">
        <x:v>Candidate use: surface finishing. Tangible input before specialist preparation.</x:v>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str">
        <x:v>Raw gathered/recovered craft input under the author T0 framework. This does not imply a naturally occurring pure metal.</x:v>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Raw entry feed; no production route</x:v>
      </x:c>
      <x:c r="AN356" s="14" t="n">
        <x:f>IF(C356="T0",0,IF(C356="T1",1,IF(C356="T2",2,IF(C356="T3",3,IF(C356="T4",4,IF(C356="Unassigned",98,99))))))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str">
        <x:v>T0</x:v>
      </x:c>
      <x:c r="D357" s="9" t="inlineStr">
        <x:is>
          <x:t xml:space="preserve">Salvage</x:t>
        </x:is>
      </x:c>
      <x:c r="E357" s="9" t="str">
        <x:v>Salvaged feedstock</x:v>
      </x:c>
      <x:c r="F357" s="9" t="str">
        <x:v>New proposal</x:v>
      </x:c>
      <x:c r="G357" s="9" t="str">
        <x:v>Candidate use: magnetic tools. Tangible input before specialist preparation.</x:v>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t0;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str">
        <x:v>Raw gathered/recovered craft input under the author T0 framework. This does not imply a naturally occurring pure metal.</x:v>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Raw entry feed; no production route</x:v>
      </x:c>
      <x:c r="AN357" s="14" t="n">
        <x:f>IF(C357="T0",0,IF(C357="T1",1,IF(C357="T2",2,IF(C357="T3",3,IF(C357="T4",4,IF(C357="Unassigned",98,99))))))</x:f>
        <x:v>0</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str">
        <x:v>Candidate use: equipment fabrication. Tangible input before specialist preparation.</x:v>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str">
        <x:v>Raw gathered/recovered craft input under the author T0 framework. This does not imply a naturally occurring pure metal.</x:v>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Raw entry feed; no production route</x:v>
      </x:c>
      <x:c r="AN358" s="14" t="n">
        <x:f>IF(C358="T0",0,IF(C358="T1",1,IF(C358="T2",2,IF(C358="T3",3,IF(C358="T4",4,IF(C358="Unassigned",98,99))))))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str">
        <x:v>Smelted iron bloom</x:v>
      </x:c>
      <x:c r="C359" s="4" t="str">
        <x:v>T1</x:v>
      </x:c>
      <x:c r="D359" s="9" t="str">
        <x:v>Manufactured stock</x:v>
      </x:c>
      <x:c r="E359" s="9" t="str">
        <x:v>Tier 1 material concept</x:v>
      </x:c>
      <x:c r="F359" s="9" t="str">
        <x:v>New proposal</x:v>
      </x:c>
      <x:c r="G359" s="9" t="str">
        <x:v>First-stage material stock for metal refining.</x:v>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x:c r="Q359" s="17"/>
      <x:c r="R359" s="17"/>
      <x:c r="S359" s="17"/>
      <x:c r="T359" s="17"/>
      <x:c r="U359" s="9" t="str">
        <x:v>Tier is manufacturing lineage, not rarity, value, quality or number of hand operations. Routes are partial ingredient proposals, not authored recipes.</x:v>
      </x:c>
      <x:c r="V359" s="11" t="str">
        <x:v>fabrication</x:v>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smelted iron bloom; manufactured stock; tier 1 material concept; processed material; processed intermediate; geological; metal refining; metal; solid piece; proposal; fabrication; t1; not applicable; material</x:v>
      </x:c>
      <x:c r="AF359" s="4" t="str">
        <x:v>First-stage refinement proposal. Source material/cultural records remain proposal-stage. Lore category review: Resources -&gt; Manufactured stock. Classification only; original item status and tier retained.</x:v>
      </x:c>
      <x:c r="AG359" s="4" t="str">
        <x:v>Proposed game manufacturing tier from the candidate routes. Integrated operations may contain many work steps.</x:v>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status/completeness",IF(C359="T0","Raw entry feed; no production route","No production route listed"))</x:f>
        <x:v>Route listed; review status/completeness</x:v>
      </x:c>
      <x:c r="AN359" s="14" t="n">
        <x:f>IF(C359="T0",0,IF(C359="T1",1,IF(C359="T2",2,IF(C359="T3",3,IF(C359="T4",4,IF(C359="Unassigned",98,99))))))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str">
        <x:v>T1</x:v>
      </x:c>
      <x:c r="D360" s="9" t="str">
        <x:v>Manufactured stock</x:v>
      </x:c>
      <x:c r="E360" s="9" t="str">
        <x:v>Tier 1 material concept</x:v>
      </x:c>
      <x:c r="F360" s="9" t="str">
        <x:v>New proposal</x:v>
      </x:c>
      <x:c r="G360" s="9" t="str">
        <x:v>First-stage material stock for electrical conduction.</x:v>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t1; not applicable; material</x:v>
      </x:c>
      <x:c r="AF360" s="4" t="str">
        <x:v>First-stage refinement proposal. Source material/cultural records remain proposal-stage. Lore category review: Resources -&gt; Manufactured stock. Classification only; original item status and tier retained.</x:v>
      </x:c>
      <x:c r="AG360" s="4" t="str">
        <x:v>Proposed game manufacturing tier from the candidate routes. Integrated operations may contain many work steps.</x:v>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status/completeness",IF(C360="T0","Raw entry feed; no production route","No production route listed"))</x:f>
        <x:v>Route listed; review status/completeness</x:v>
      </x:c>
      <x:c r="AN360" s="14" t="n">
        <x:f>IF(C360="T0",0,IF(C360="T1",1,IF(C360="T2",2,IF(C360="T3",3,IF(C360="T4",4,IF(C360="Unassigned",98,99))))))</x:f>
        <x:v>1</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str">
        <x:v>T1</x:v>
      </x:c>
      <x:c r="D361" s="9" t="str">
        <x:v>Manufactured stock</x:v>
      </x:c>
      <x:c r="E361" s="9" t="str">
        <x:v>Tier 1 material concept</x:v>
      </x:c>
      <x:c r="F361" s="9" t="str">
        <x:v>New proposal</x:v>
      </x:c>
      <x:c r="G361" s="9" t="str">
        <x:v>First-stage material stock for fabrication.</x:v>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t1; not applicable; material</x:v>
      </x:c>
      <x:c r="AF361" s="4" t="str">
        <x:v>First-stage refinement proposal. Source material/cultural records remain proposal-stage. Lore category review: Resources -&gt; Manufactured stock. Classification only; original item status and tier retained.</x:v>
      </x:c>
      <x:c r="AG361" s="4" t="str">
        <x:v>Proposed game manufacturing tier from the candidate routes. Integrated operations may contain many work steps.</x:v>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status/completeness",IF(C361="T0","Raw entry feed; no production route","No production route listed"))</x:f>
        <x:v>Route listed; review status/completeness</x:v>
      </x:c>
      <x:c r="AN361" s="14" t="n">
        <x:f>IF(C361="T0",0,IF(C361="T1",1,IF(C361="T2",2,IF(C361="T3",3,IF(C361="T4",4,IF(C361="Unassigned",98,99))))))</x:f>
        <x:v>1</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str">
        <x:v>T1</x:v>
      </x:c>
      <x:c r="D362" s="9" t="str">
        <x:v>Manufactured stock</x:v>
      </x:c>
      <x:c r="E362" s="9" t="str">
        <x:v>Tier 1 material concept</x:v>
      </x:c>
      <x:c r="F362" s="9" t="str">
        <x:v>New proposal</x:v>
      </x:c>
      <x:c r="G362" s="9" t="str">
        <x:v>First-stage material stock for fabrication.</x:v>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t1; not applicable; material</x:v>
      </x:c>
      <x:c r="AF362" s="4" t="str">
        <x:v>First-stage refinement proposal. Source material/cultural records remain proposal-stage. Lore category review: Resources -&gt; Manufactured stock. Classification only; original item status and tier retained.</x:v>
      </x:c>
      <x:c r="AG362" s="4" t="str">
        <x:v>Proposed game manufacturing tier from the candidate routes. Integrated operations may contain many work steps.</x:v>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status/completeness",IF(C362="T0","Raw entry feed; no production route","No production route listed"))</x:f>
        <x:v>Route listed; review status/completeness</x:v>
      </x:c>
      <x:c r="AN362" s="14" t="n">
        <x:f>IF(C362="T0",0,IF(C362="T1",1,IF(C362="T2",2,IF(C362="T3",3,IF(C362="T4",4,IF(C362="Unassigned",98,99))))))</x:f>
        <x:v>1</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str">
        <x:v>Opaque mineral-glass stock</x:v>
      </x:c>
      <x:c r="C363" s="4" t="str">
        <x:v>T1</x:v>
      </x:c>
      <x:c r="D363" s="9" t="str">
        <x:v>Manufactured stock</x:v>
      </x:c>
      <x:c r="E363" s="9" t="str">
        <x:v>Tier 1 material concept</x:v>
      </x:c>
      <x:c r="F363" s="9" t="str">
        <x:v>New proposal</x:v>
      </x:c>
      <x:c r="G363" s="9" t="str">
        <x:v>First-stage material stock for glass and ceramics.</x:v>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x:c r="Q363" s="17"/>
      <x:c r="R363" s="17"/>
      <x:c r="S363" s="17"/>
      <x:c r="T363" s="17"/>
      <x:c r="U363" s="9" t="str">
        <x:v>Tier is manufacturing lineage, not rarity, value, quality or number of hand operations. Routes are partial ingredient proposals, not authored recipes.</x:v>
      </x:c>
      <x:c r="V363" s="11" t="str">
        <x:v>fabrication</x:v>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opaque mineral-glass stock; manufactured stock; tier 1 material concept; processed material; processed intermediate; geological; glass and ceramics; glass; solid piece; proposal; fabrication; t1; not applicable; material</x:v>
      </x:c>
      <x:c r="AF363" s="4" t="str">
        <x:v>First-stage refinement proposal. Source material/cultural records remain proposal-stage. Lore category review: Resources -&gt; Manufactured stock. Classification only; original item status and tier retained.</x:v>
      </x:c>
      <x:c r="AG363" s="4" t="str">
        <x:v>Proposed game manufacturing tier from the candidate routes. Integrated operations may contain many work steps.</x:v>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status/completeness",IF(C363="T0","Raw entry feed; no production route","No production route listed"))</x:f>
        <x:v>Route listed; review status/completeness</x:v>
      </x:c>
      <x:c r="AN363" s="14" t="n">
        <x:f>IF(C363="T0",0,IF(C363="T1",1,IF(C363="T2",2,IF(C363="T3",3,IF(C363="T4",4,IF(C363="Unassigned",98,99))))))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str">
        <x:v>Rough clear-glass blank</x:v>
      </x:c>
      <x:c r="C364" s="4" t="str">
        <x:v>T1</x:v>
      </x:c>
      <x:c r="D364" s="9" t="str">
        <x:v>Manufactured stock</x:v>
      </x:c>
      <x:c r="E364" s="9" t="str">
        <x:v>Tier 1 material concept</x:v>
      </x:c>
      <x:c r="F364" s="9" t="str">
        <x:v>New proposal</x:v>
      </x:c>
      <x:c r="G364" s="9" t="str">
        <x:v>First-stage material stock for inspection.</x:v>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x:c r="Q364" s="17"/>
      <x:c r="R364" s="17"/>
      <x:c r="S364" s="17"/>
      <x:c r="T364" s="17"/>
      <x:c r="U364" s="9" t="str">
        <x:v>Tier is manufacturing lineage, not rarity, value, quality or number of hand operations. Routes are partial ingredient proposals, not authored recipes.</x:v>
      </x:c>
      <x:c r="V364" s="11" t="str">
        <x:v>glass and ceramics</x:v>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clear-glass blank; manufactured stock; tier 1 material concept; processed material; processed intermediate; geological; inspection; glass; solid piece; proposal; glass and ceramics; t1; not applicable; material</x:v>
      </x:c>
      <x:c r="AF364" s="4" t="str">
        <x:v>First-stage refinement proposal. Source material/cultural records remain proposal-stage. Lore category review: Resources -&gt; Manufactured stock. Classification only; original item status and tier retained.</x:v>
      </x:c>
      <x:c r="AG364" s="4" t="str">
        <x:v>Proposed game manufacturing tier from the candidate routes. Integrated operations may contain many work steps.</x:v>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status/completeness",IF(C364="T0","Raw entry feed; no production route","No production route listed"))</x:f>
        <x:v>Route listed; review status/completeness</x:v>
      </x:c>
      <x:c r="AN364" s="14" t="n">
        <x:f>IF(C364="T0",0,IF(C364="T1",1,IF(C364="T2",2,IF(C364="T3",3,IF(C364="T4",4,IF(C364="Unassigned",98,99))))))</x:f>
        <x:v>1</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str">
        <x:v>Dressed building-stone stock</x:v>
      </x:c>
      <x:c r="C365" s="4" t="str">
        <x:v>T1</x:v>
      </x:c>
      <x:c r="D365" s="9" t="str">
        <x:v>Manufactured stock</x:v>
      </x:c>
      <x:c r="E365" s="9" t="str">
        <x:v>Tier 1 material concept</x:v>
      </x:c>
      <x:c r="F365" s="9" t="str">
        <x:v>New proposal</x:v>
      </x:c>
      <x:c r="G365" s="9" t="str">
        <x:v>First-stage material stock for binding and construction.</x:v>
      </x:c>
      <x:c r="H365" s="9" t="str">
        <x:v>None</x:v>
      </x:c>
      <x:c r="I365" s="9" t="str">
        <x:v>Material cargo / workshop storage; policy TBD</x:v>
      </x:c>
      <x:c r="J365" s="13"/>
      <x:c r="K365" s="15"/>
      <x:c r="L365" s="9" t="str">
        <x:v>Process a selected T0 raw/salvage input; candidate input proposal.raw.basalt</x:v>
      </x:c>
      <x:c r="M365" s="9" t="str">
        <x:v>Select, dress and size raw blocks into reusable building stock.</x:v>
      </x:c>
      <x:c r="N365" s="9" t="str">
        <x:v>Not implemented</x:v>
      </x:c>
      <x:c r="O365" s="9" t="str">
        <x:v>Stone type, geometry and service grade are independent of crafting tier.</x:v>
      </x:c>
      <x:c r="P365" s="17"/>
      <x:c r="Q365" s="17"/>
      <x:c r="R365" s="17"/>
      <x:c r="S365" s="17"/>
      <x:c r="T365" s="17"/>
      <x:c r="U365" s="9" t="str">
        <x:v>Tier is manufacturing lineage, not rarity, value, quality or number of hand operations. Routes are partial ingredient proposals, not authored recipes.</x:v>
      </x:c>
      <x:c r="V365" s="11" t="str">
        <x:v>fabrication</x:v>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building-stone stock; manufactured stock; tier 1 material concept; processed material; processed intermediate; geological; binding and construction; mineral; solid piece; proposal; fabrication; t1; not applicable; material</x:v>
      </x:c>
      <x:c r="AF365" s="4" t="str">
        <x:v>First-stage refinement proposal. Source material/cultural records remain proposal-stage. Lore category review: Resources -&gt; Manufactured stock. Classification only; original item status and tier retained.</x:v>
      </x:c>
      <x:c r="AG365" s="4" t="str">
        <x:v>Proposed game manufacturing tier from the candidate routes. Integrated operations may contain many work steps.</x:v>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status/completeness",IF(C365="T0","Raw entry feed; no production route","No production route listed"))</x:f>
        <x:v>Route listed; review status/completeness</x:v>
      </x:c>
      <x:c r="AN365" s="14" t="n">
        <x:f>IF(C365="T0",0,IF(C365="T1",1,IF(C365="T2",2,IF(C365="T3",3,IF(C365="T4",4,IF(C365="Unassigned",98,99))))))</x:f>
        <x:v>1</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str">
        <x:v>Selected resonant-stone blank</x:v>
      </x:c>
      <x:c r="C366" s="4" t="str">
        <x:v>T1</x:v>
      </x:c>
      <x:c r="D366" s="9" t="str">
        <x:v>Manufactured stock</x:v>
      </x:c>
      <x:c r="E366" s="9" t="str">
        <x:v>Tier 1 material concept</x:v>
      </x:c>
      <x:c r="F366" s="9" t="str">
        <x:v>New proposal</x:v>
      </x:c>
      <x:c r="G366" s="9" t="str">
        <x:v>First-stage material stock for music.</x:v>
      </x:c>
      <x:c r="H366" s="9" t="str">
        <x:v>None</x:v>
      </x:c>
      <x:c r="I366" s="9" t="str">
        <x:v>Material cargo / workshop storage; policy TBD</x:v>
      </x:c>
      <x:c r="J366" s="13"/>
      <x:c r="K366" s="15"/>
      <x:c r="L366" s="9" t="str">
        <x:v>Process a selected T0 raw/salvage input; candidate input proposal.raw.slate</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x:c r="Q366" s="17"/>
      <x:c r="R366" s="17"/>
      <x:c r="S366" s="17"/>
      <x:c r="T366" s="17"/>
      <x:c r="U366" s="9" t="str">
        <x:v>Tier is manufacturing lineage, not rarity, value, quality or number of hand operations. Routes are partial ingredient proposals, not authored recipes.</x:v>
      </x:c>
      <x:c r="V366" s="11" t="str">
        <x:v>fabrication</x:v>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resonant-stone blank; manufactured stock; tier 1 material concept; processed material; processed intermediate; geological; music; mineral; solid piece; proposal; fabrication; t1; not applicable; material</x:v>
      </x:c>
      <x:c r="AF366" s="4" t="str">
        <x:v>First-stage refinement proposal. Source material/cultural records remain proposal-stage. Lore category review: Resources -&gt; Manufactured stock. Classification only; original item status and tier retained.</x:v>
      </x:c>
      <x:c r="AG366" s="4" t="str">
        <x:v>Proposed game manufacturing tier from the candidate routes. Integrated operations may contain many work steps.</x:v>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status/completeness",IF(C366="T0","Raw entry feed; no production route","No production route listed"))</x:f>
        <x:v>Route listed; review status/completeness</x:v>
      </x:c>
      <x:c r="AN366" s="14" t="n">
        <x:f>IF(C366="T0",0,IF(C366="T1",1,IF(C366="T2",2,IF(C366="T3",3,IF(C366="T4",4,IF(C366="Unassigned",98,99))))))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str">
        <x:v>Prepared mineral pigment powder</x:v>
      </x:c>
      <x:c r="C367" s="4" t="str">
        <x:v>T1</x:v>
      </x:c>
      <x:c r="D367" s="9" t="str">
        <x:v>Manufactured stock</x:v>
      </x:c>
      <x:c r="E367" s="9" t="str">
        <x:v>Tier 1 material concept</x:v>
      </x:c>
      <x:c r="F367" s="9" t="str">
        <x:v>New proposal</x:v>
      </x:c>
      <x:c r="G367" s="9" t="str">
        <x:v>First-stage material stock for decoration.</x:v>
      </x:c>
      <x:c r="H367" s="9" t="str">
        <x:v>None</x:v>
      </x:c>
      <x:c r="I367" s="9" t="str">
        <x:v>Material cargo / workshop storage; policy TBD</x:v>
      </x:c>
      <x:c r="J367" s="13"/>
      <x:c r="K367" s="15"/>
      <x:c r="L367" s="9" t="str">
        <x:v>Process a selected T0 raw/salvage input; candidate input proposal.raw.ochre</x:v>
      </x:c>
      <x:c r="M367" s="9" t="str">
        <x:v>Sort and grind a chosen raw color-bearing feed.</x:v>
      </x:c>
      <x:c r="N367" s="9" t="str">
        <x:v>Not implemented</x:v>
      </x:c>
      <x:c r="O367" s="9" t="str">
        <x:v>A first industrial colorant, not prepared paint or food color. Carrier formulation is a later material stage.</x:v>
      </x:c>
      <x:c r="P367" s="17"/>
      <x:c r="Q367" s="17"/>
      <x:c r="R367" s="17"/>
      <x:c r="S367" s="17"/>
      <x:c r="T367" s="17"/>
      <x:c r="U367" s="9" t="str">
        <x:v>Tier is manufacturing lineage, not rarity, value, quality or number of hand operations. Routes are partial ingredient proposals, not authored recipes.</x:v>
      </x:c>
      <x:c r="V367" s="11" t="str">
        <x:v>writing and records</x:v>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prepared mineral pigment powder; manufactured stock; tier 1 material concept; processed material; processed intermediate; geological; decoration; mineral; particles; proposal; writing and records; t1; not applicable; material</x:v>
      </x:c>
      <x:c r="AF367" s="4" t="str">
        <x:v>First-stage refinement proposal. Source material/cultural records remain proposal-stage. Lore category review: Resources -&gt; Manufactured stock. Classification only; original item status and tier retained.</x:v>
      </x:c>
      <x:c r="AG367" s="4" t="str">
        <x:v>Proposed game manufacturing tier from the candidate routes. Integrated operations may contain many work steps.</x:v>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status/completeness",IF(C367="T0","Raw entry feed; no production route","No production route listed"))</x:f>
        <x:v>Route listed; review status/completeness</x:v>
      </x:c>
      <x:c r="AN367" s="14" t="n">
        <x:f>IF(C367="T0",0,IF(C367="T1",1,IF(C367="T2",2,IF(C367="T3",3,IF(C367="T4",4,IF(C367="Unassigned",98,99))))))</x:f>
        <x:v>1</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str">
        <x:v>Graded mineral filler</x:v>
      </x:c>
      <x:c r="C368" s="4" t="str">
        <x:v>T1</x:v>
      </x:c>
      <x:c r="D368" s="9" t="str">
        <x:v>Manufactured stock</x:v>
      </x:c>
      <x:c r="E368" s="9" t="str">
        <x:v>Tier 1 material concept</x:v>
      </x:c>
      <x:c r="F368" s="9" t="str">
        <x:v>New proposal</x:v>
      </x:c>
      <x:c r="G368" s="9" t="str">
        <x:v>First-stage material stock for binding and construction.</x:v>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x:c r="Q368" s="17"/>
      <x:c r="R368" s="17"/>
      <x:c r="S368" s="17"/>
      <x:c r="T368" s="17"/>
      <x:c r="U368" s="9" t="str">
        <x:v>Tier is manufacturing lineage, not rarity, value, quality or number of hand operations. Routes are partial ingredient proposals, not authored recipes.</x:v>
      </x:c>
      <x:c r="V368" s="11" t="str">
        <x:v>fabrication</x:v>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manufactured stock; tier 1 material concept; processed material; processed intermediate; geological; binding and construction; mineral; particles; proposal; fabrication; t1; not applicable; material</x:v>
      </x:c>
      <x:c r="AF368" s="4" t="str">
        <x:v>First-stage refinement proposal. Source material/cultural records remain proposal-stage. Lore category review: Resources -&gt; Manufactured stock. Classification only; original item status and tier retained.</x:v>
      </x:c>
      <x:c r="AG368" s="4" t="str">
        <x:v>Proposed game manufacturing tier from the candidate routes. Integrated operations may contain many work steps.</x:v>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status/completeness",IF(C368="T0","Raw entry feed; no production route","No production route listed"))</x:f>
        <x:v>Route listed; review status/completeness</x:v>
      </x:c>
      <x:c r="AN368" s="14" t="n">
        <x:f>IF(C368="T0",0,IF(C368="T1",1,IF(C368="T2",2,IF(C368="T3",3,IF(C368="T4",4,IF(C368="Unassigned",98,99))))))</x:f>
        <x:v>1</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str">
        <x:v>Sorted glass remelt feed</x:v>
      </x:c>
      <x:c r="C369" s="4" t="str">
        <x:v>T1</x:v>
      </x:c>
      <x:c r="D369" s="9" t="str">
        <x:v>Manufactured stock</x:v>
      </x:c>
      <x:c r="E369" s="9" t="str">
        <x:v>Tier 1 material concept</x:v>
      </x:c>
      <x:c r="F369" s="9" t="str">
        <x:v>New proposal</x:v>
      </x:c>
      <x:c r="G369" s="9" t="str">
        <x:v>First-stage material stock for glass and ceramics.</x:v>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x:c r="Q369" s="17"/>
      <x:c r="R369" s="17"/>
      <x:c r="S369" s="17"/>
      <x:c r="T369" s="17"/>
      <x:c r="U369" s="9" t="str">
        <x:v>Tier is manufacturing lineage, not rarity, value, quality or number of hand operations. Routes are partial ingredient proposals, not authored recipes.</x:v>
      </x:c>
      <x:c r="V369" s="11"/>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remelt feed; manufactured stock; tier 1 material concept; processed material; processed intermediate; industrial salvage; glass and ceramics; glass; particles; proposal; ; t1; not applicable; material</x:v>
      </x:c>
      <x:c r="AF369" s="4" t="str">
        <x:v>First-stage refinement proposal. Source material/cultural records remain proposal-stage. Lore category review: Resources -&gt; Manufactured stock. Classification only; original item status and tier retained.</x:v>
      </x:c>
      <x:c r="AG369" s="4" t="str">
        <x:v>Proposed game manufacturing tier from the candidate routes. Integrated operations may contain many work steps.</x:v>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status/completeness",IF(C369="T0","Raw entry feed; no production route","No production route listed"))</x:f>
        <x:v>Route listed; review status/completeness</x:v>
      </x:c>
      <x:c r="AN369" s="14" t="n">
        <x:f>IF(C369="T0",0,IF(C369="T1",1,IF(C369="T2",2,IF(C369="T3",3,IF(C369="T4",4,IF(C369="Unassigned",98,99))))))</x:f>
        <x:v>1</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str">
        <x:v>Separated mica flake grade</x:v>
      </x:c>
      <x:c r="C370" s="4" t="str">
        <x:v>T1</x:v>
      </x:c>
      <x:c r="D370" s="9" t="str">
        <x:v>Manufactured stock</x:v>
      </x:c>
      <x:c r="E370" s="9" t="str">
        <x:v>Tier 1 material concept</x:v>
      </x:c>
      <x:c r="F370" s="9" t="str">
        <x:v>New proposal</x:v>
      </x:c>
      <x:c r="G370" s="9" t="str">
        <x:v>First-stage material stock for fabrication.</x:v>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x:c r="Q370" s="17"/>
      <x:c r="R370" s="17"/>
      <x:c r="S370" s="17"/>
      <x:c r="T370" s="17"/>
      <x:c r="U370" s="9" t="str">
        <x:v>Tier is manufacturing lineage, not rarity, value, quality or number of hand operations. Routes are partial ingredient proposals, not authored recipes.</x:v>
      </x:c>
      <x:c r="V370" s="11" t="str">
        <x:v>decoration</x:v>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grade; manufactured stock; tier 1 material concept; processed material; processed intermediate; geological; fabrication; mineral; particles; proposal; decoration; t1; not applicable; material</x:v>
      </x:c>
      <x:c r="AF370" s="4" t="str">
        <x:v>First-stage refinement proposal. Source material/cultural records remain proposal-stage. Lore category review: Resources -&gt; Manufactured stock. Classification only; original item status and tier retained.</x:v>
      </x:c>
      <x:c r="AG370" s="4" t="str">
        <x:v>Proposed game manufacturing tier from the candidate routes. Integrated operations may contain many work steps.</x:v>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status/completeness",IF(C370="T0","Raw entry feed; no production route","No production route listed"))</x:f>
        <x:v>Route listed; review status/completeness</x:v>
      </x:c>
      <x:c r="AN370" s="14" t="n">
        <x:f>IF(C370="T0",0,IF(C370="T1",1,IF(C370="T2",2,IF(C370="T3",3,IF(C370="T4",4,IF(C370="Unassigned",98,99))))))</x:f>
        <x:v>1</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str">
        <x:v>Prepared husk-fiber pulp</x:v>
      </x:c>
      <x:c r="C371" s="4" t="str">
        <x:v>T1</x:v>
      </x:c>
      <x:c r="D371" s="9" t="str">
        <x:v>Manufactured stock</x:v>
      </x:c>
      <x:c r="E371" s="9" t="str">
        <x:v>Tier 1 material concept</x:v>
      </x:c>
      <x:c r="F371" s="9" t="str">
        <x:v>New proposal</x:v>
      </x:c>
      <x:c r="G371" s="9" t="str">
        <x:v>First-stage material stock for paper making.</x:v>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x:c r="Q371" s="17"/>
      <x:c r="R371" s="17"/>
      <x:c r="S371" s="17"/>
      <x:c r="T371" s="17"/>
      <x:c r="U371" s="9" t="str">
        <x:v>Tier is manufacturing lineage, not rarity, value, quality or number of hand operations. Routes are partial ingredient proposals, not authored recipes.</x:v>
      </x:c>
      <x:c r="V371" s="11" t="str">
        <x:v>textile processing</x:v>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pulp; manufactured stock; tier 1 material concept; processed material; processed intermediate; fauna; paper making; husk fiber; unresolved; proposal; textile processing; t1; not applicable; material</x:v>
      </x:c>
      <x:c r="AF371" s="4" t="str">
        <x:v>First-stage refinement proposal. Source material/cultural records remain proposal-stage. Lore category review: Resources -&gt; Manufactured stock. Classification only; original item status and tier retained.</x:v>
      </x:c>
      <x:c r="AG371" s="4" t="str">
        <x:v>Proposed game manufacturing tier from the candidate routes. Integrated operations may contain many work steps.</x:v>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status/completeness",IF(C371="T0","Raw entry feed; no production route","No production route listed"))</x:f>
        <x:v>Route listed; review status/completeness</x:v>
      </x:c>
      <x:c r="AN371" s="14" t="n">
        <x:f>IF(C371="T0",0,IF(C371="T1",1,IF(C371="T2",2,IF(C371="T3",3,IF(C371="T4",4,IF(C371="Unassigned",98,99))))))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str">
        <x:v>Clean graded bristle bundles</x:v>
      </x:c>
      <x:c r="C372" s="4" t="str">
        <x:v>T1</x:v>
      </x:c>
      <x:c r="D372" s="9" t="str">
        <x:v>Manufactured stock</x:v>
      </x:c>
      <x:c r="E372" s="9" t="str">
        <x:v>Tier 1 material concept</x:v>
      </x:c>
      <x:c r="F372" s="9" t="str">
        <x:v>New proposal</x:v>
      </x:c>
      <x:c r="G372" s="9" t="str">
        <x:v>First-stage material stock for dust exclusion.</x:v>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x:c r="Q372" s="17"/>
      <x:c r="R372" s="17"/>
      <x:c r="S372" s="17"/>
      <x:c r="T372" s="17"/>
      <x:c r="U372" s="9" t="str">
        <x:v>Tier is manufacturing lineage, not rarity, value, quality or number of hand operations. Routes are partial ingredient proposals, not authored recipes.</x:v>
      </x:c>
      <x:c r="V372" s="11"/>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 graded bristle bundles; manufactured stock; tier 1 material concept; processed material; processed intermediate; fauna; dust exclusion; faunal fiber; bundle; proposal; ; t1; not applicable; material</x:v>
      </x:c>
      <x:c r="AF372" s="4" t="str">
        <x:v>First-stage refinement proposal. Source material/cultural records remain proposal-stage. Lore category review: Resources -&gt; Manufactured stock. Classification only; original item status and tier retained.</x:v>
      </x:c>
      <x:c r="AG372" s="4" t="str">
        <x:v>Proposed game manufacturing tier from the candidate routes. Integrated operations may contain many work steps.</x:v>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status/completeness",IF(C372="T0","Raw entry feed; no production route","No production route listed"))</x:f>
        <x:v>Route listed; review status/completeness</x:v>
      </x:c>
      <x:c r="AN372" s="14" t="n">
        <x:f>IF(C372="T0",0,IF(C372="T1",1,IF(C372="T2",2,IF(C372="T3",3,IF(C372="T4",4,IF(C372="Unassigned",98,99))))))</x:f>
        <x:v>1</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str">
        <x:v>Separated shell lamina stock</x:v>
      </x:c>
      <x:c r="C373" s="4" t="str">
        <x:v>T1</x:v>
      </x:c>
      <x:c r="D373" s="9" t="str">
        <x:v>Manufactured stock</x:v>
      </x:c>
      <x:c r="E373" s="9" t="str">
        <x:v>Tier 1 material concept</x:v>
      </x:c>
      <x:c r="F373" s="9" t="str">
        <x:v>New proposal</x:v>
      </x:c>
      <x:c r="G373" s="9" t="str">
        <x:v>First-stage material stock for protective fabrication.</x:v>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x:c r="Q373" s="17"/>
      <x:c r="R373" s="17"/>
      <x:c r="S373" s="17"/>
      <x:c r="T373" s="17"/>
      <x:c r="U373" s="9" t="str">
        <x:v>Tier is manufacturing lineage, not rarity, value, quality or number of hand operations. Routes are partial ingredient proposals, not authored recipes.</x:v>
      </x:c>
      <x:c r="V373" s="11" t="str">
        <x:v>fabrication</x:v>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stock; manufactured stock; tier 1 material concept; processed material; processed intermediate; fauna; protective fabrication; shell / chitin; sheet; proposal; fabrication; t1; not applicable; material</x:v>
      </x:c>
      <x:c r="AF373" s="4" t="str">
        <x:v>First-stage refinement proposal. Source material/cultural records remain proposal-stage. Lore category review: Resources -&gt; Manufactured stock. Classification only; original item status and tier retained.</x:v>
      </x:c>
      <x:c r="AG373" s="4" t="str">
        <x:v>Proposed game manufacturing tier from the candidate routes. Integrated operations may contain many work steps.</x:v>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status/completeness",IF(C373="T0","Raw entry feed; no production route","No production route listed"))</x:f>
        <x:v>Route listed; review status/completeness</x:v>
      </x:c>
      <x:c r="AN373" s="14" t="n">
        <x:f>IF(C373="T0",0,IF(C373="T1",1,IF(C373="T2",2,IF(C373="T3",3,IF(C373="T4",4,IF(C373="Unassigned",98,99))))))</x:f>
        <x:v>1</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str">
        <x:v>Shaped fauna hard-part blanks</x:v>
      </x:c>
      <x:c r="C374" s="4" t="str">
        <x:v>T1</x:v>
      </x:c>
      <x:c r="D374" s="9" t="str">
        <x:v>Manufactured stock</x:v>
      </x:c>
      <x:c r="E374" s="9" t="str">
        <x:v>Tier 1 material concept</x:v>
      </x:c>
      <x:c r="F374" s="9" t="str">
        <x:v>New proposal</x:v>
      </x:c>
      <x:c r="G374" s="9" t="str">
        <x:v>First-stage material stock for tool fabrication.</x:v>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x:c r="Q374" s="17"/>
      <x:c r="R374" s="17"/>
      <x:c r="S374" s="17"/>
      <x:c r="T374" s="17"/>
      <x:c r="U374" s="9" t="str">
        <x:v>Tier is manufacturing lineage, not rarity, value, quality or number of hand operations. Routes are partial ingredient proposals, not authored recipes.</x:v>
      </x:c>
      <x:c r="V374" s="11"/>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 hard-part blanks; manufactured stock; tier 1 material concept; processed material; processed intermediate; fauna; tool fabrication; faunal hard tissue; solid piece; proposal; ; t1; not applicable; material</x:v>
      </x:c>
      <x:c r="AF374" s="4" t="str">
        <x:v>First-stage refinement proposal. Source material/cultural records remain proposal-stage. Lore category review: Resources -&gt; Manufactured stock. Classification only; original item status and tier retained.</x:v>
      </x:c>
      <x:c r="AG374" s="4" t="str">
        <x:v>Proposed game manufacturing tier from the candidate routes. Integrated operations may contain many work steps.</x:v>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status/completeness",IF(C374="T0","Raw entry feed; no production route","No production route listed"))</x:f>
        <x:v>Route listed; review status/completeness</x:v>
      </x:c>
      <x:c r="AN374" s="14" t="n">
        <x:f>IF(C374="T0",0,IF(C374="T1",1,IF(C374="T2",2,IF(C374="T3",3,IF(C374="T4",4,IF(C374="Unassigned",98,99))))))</x:f>
        <x:v>1</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str">
        <x:v>Graded process salts</x:v>
      </x:c>
      <x:c r="C375" s="4" t="str">
        <x:v>T1</x:v>
      </x:c>
      <x:c r="D375" s="9" t="str">
        <x:v>Manufactured stock</x:v>
      </x:c>
      <x:c r="E375" s="9" t="str">
        <x:v>Tier 1 material concept</x:v>
      </x:c>
      <x:c r="F375" s="9" t="str">
        <x:v>New proposal</x:v>
      </x:c>
      <x:c r="G375" s="9" t="str">
        <x:v>First-stage material stock for chemical processing.</x:v>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x:c r="Q375" s="17"/>
      <x:c r="R375" s="17"/>
      <x:c r="S375" s="17"/>
      <x:c r="T375" s="17"/>
      <x:c r="U375" s="9" t="str">
        <x:v>Tier is manufacturing lineage, not rarity, value, quality or number of hand operations. Routes are partial ingredient proposals, not authored recipes.</x:v>
      </x:c>
      <x:c r="V375" s="11"/>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process salts; manufactured stock; tier 1 material concept; processed material; processed intermediate; geological; chemical processing; mineral; particles; proposal; ; t1; not applicable; material</x:v>
      </x:c>
      <x:c r="AF375" s="4" t="str">
        <x:v>First-stage refinement proposal. Source material/cultural records remain proposal-stage. Lore category review: Resources -&gt; Manufactured stock. Classification only; original item status and tier retained.</x:v>
      </x:c>
      <x:c r="AG375" s="4" t="str">
        <x:v>Proposed game manufacturing tier from the candidate routes. Integrated operations may contain many work steps.</x:v>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status/completeness",IF(C375="T0","Raw entry feed; no production route","No production route listed"))</x:f>
        <x:v>Route listed; review status/completeness</x:v>
      </x:c>
      <x:c r="AN375" s="14" t="n">
        <x:f>IF(C375="T0",0,IF(C375="T1",1,IF(C375="T2",2,IF(C375="T3",3,IF(C375="T4",4,IF(C375="Unassigned",98,99))))))</x:f>
        <x:v>1</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str">
        <x:v>Selected faunal carrier fraction</x:v>
      </x:c>
      <x:c r="C376" s="4" t="str">
        <x:v>T1</x:v>
      </x:c>
      <x:c r="D376" s="9" t="str">
        <x:v>Processing agents</x:v>
      </x:c>
      <x:c r="E376" s="9" t="str">
        <x:v>Tier 1 material concept</x:v>
      </x:c>
      <x:c r="F376" s="9" t="str">
        <x:v>New proposal</x:v>
      </x:c>
      <x:c r="G376" s="9" t="str">
        <x:v>First-stage material stock for chemical processing.</x:v>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x:c r="Q376" s="17"/>
      <x:c r="R376" s="17"/>
      <x:c r="S376" s="17"/>
      <x:c r="T376" s="17"/>
      <x:c r="U376" s="9" t="str">
        <x:v>Tier is manufacturing lineage, not rarity, value, quality or number of hand operations. Routes are partial ingredient proposals, not authored recipes.</x:v>
      </x:c>
      <x:c r="V376" s="11" t="str">
        <x:v>surface finishing</x:v>
      </x:c>
      <x:c r="W376" s="9" t="str">
        <x:v>New game T1 proposal aligned to source draft/proposal https://github.com/sleepyseamonster/Arc-Dust/blob/f6f98515c005dc3c73cccd9cbc031691745740c6/02-Arc-Dust-Worldbuilding/world/materials/chemical-processing-agents.md; source does not approve this game recipe.</x:v>
      </x:c>
      <x:c r="X376" s="4" t="str">
        <x:v>Chemical material</x:v>
      </x:c>
      <x:c r="Y376" s="4" t="str">
        <x:v>Processed intermediate</x:v>
      </x:c>
      <x:c r="Z376" s="4" t="str">
        <x:v>Fauna</x:v>
      </x:c>
      <x:c r="AA376" s="4" t="str">
        <x:v>Chemical processing</x:v>
      </x:c>
      <x:c r="AB376" s="4" t="str">
        <x:v>Biological chemical</x:v>
      </x:c>
      <x:c r="AC376" s="4" t="str">
        <x:v>Liquid</x:v>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fraction; processing agents; tier 1 material concept; chemical material; processed intermediate; fauna; chemical processing; biological chemical; liquid; proposal; surface finishing; t1; not applicable; material</x:v>
      </x:c>
      <x:c r="AF376" s="4" t="str">
        <x:v>First-stage refinement proposal. Source material/cultural records remain proposal-stage. Lore category review: Resources -&gt; Processing agents. Classification only; original item status and tier retained.</x:v>
      </x:c>
      <x:c r="AG376" s="4" t="str">
        <x:v>Proposed game manufacturing tier from the candidate routes. Integrated operations may contain many work steps.</x:v>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status/completeness",IF(C376="T0","Raw entry feed; no production route","No production route listed"))</x:f>
        <x:v>Route listed; review status/completeness</x:v>
      </x:c>
      <x:c r="AN376" s="14" t="n">
        <x:f>IF(C376="T0",0,IF(C376="T1",1,IF(C376="T2",2,IF(C376="T3",3,IF(C376="T4",4,IF(C376="Unassigned",98,99))))))</x:f>
        <x:v>1</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str">
        <x:v>T1</x:v>
      </x:c>
      <x:c r="D377" s="9" t="str">
        <x:v>Processing agents</x:v>
      </x:c>
      <x:c r="E377" s="9" t="str">
        <x:v>Tier 1 material concept</x:v>
      </x:c>
      <x:c r="F377" s="9" t="str">
        <x:v>New proposal</x:v>
      </x:c>
      <x:c r="G377" s="9" t="str">
        <x:v>First-stage material stock for binding and construction.</x:v>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str">
        <x:v>Chemical material</x:v>
      </x:c>
      <x:c r="Y377" s="4" t="str">
        <x:v>Processed intermediate</x:v>
      </x:c>
      <x:c r="Z377" s="4" t="str">
        <x:v>Fauna</x:v>
      </x:c>
      <x:c r="AA377" s="4" t="str">
        <x:v>Binding and construction</x:v>
      </x:c>
      <x:c r="AB377" s="4" t="str">
        <x:v>Biological chemical</x:v>
      </x:c>
      <x:c r="AC377" s="4" t="str">
        <x:v>Unresolved</x:v>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processing agents; tier 1 material concept; chemical material; processed intermediate; fauna; binding and construction; biological chemical; unresolved; proposal; protective fabrication; t1; not applicable; material</x:v>
      </x:c>
      <x:c r="AF377" s="4" t="str">
        <x:v>First-stage refinement proposal. Source material/cultural records remain proposal-stage. Lore category review: Resources -&gt; Processing agents. Classification only; original item status and tier retained.</x:v>
      </x:c>
      <x:c r="AG377" s="4" t="str">
        <x:v>Proposed game manufacturing tier from the candidate routes. Integrated operations may contain many work steps.</x:v>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status/completeness",IF(C377="T0","Raw entry feed; no production route","No production route listed"))</x:f>
        <x:v>Route listed; review status/completeness</x:v>
      </x:c>
      <x:c r="AN377" s="14" t="n">
        <x:f>IF(C377="T0",0,IF(C377="T1",1,IF(C377="T2",2,IF(C377="T3",3,IF(C377="T4",4,IF(C377="Unassigned",98,99))))))</x:f>
        <x:v>1</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str">
        <x:v>T1</x:v>
      </x:c>
      <x:c r="D378" s="9" t="str">
        <x:v>Processing agents</x:v>
      </x:c>
      <x:c r="E378" s="9" t="str">
        <x:v>Tier 1 material concept</x:v>
      </x:c>
      <x:c r="F378" s="9" t="str">
        <x:v>New proposal</x:v>
      </x:c>
      <x:c r="G378" s="9" t="str">
        <x:v>First-stage material stock for equipment repair.</x:v>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str">
        <x:v>Chemical material</x:v>
      </x:c>
      <x:c r="Y378" s="4" t="str">
        <x:v>Processed intermediate</x:v>
      </x:c>
      <x:c r="Z378" s="4" t="str">
        <x:v>Fauna</x:v>
      </x:c>
      <x:c r="AA378" s="4" t="str">
        <x:v>Equipment repair</x:v>
      </x:c>
      <x:c r="AB378" s="4" t="str">
        <x:v>Biological chemical</x:v>
      </x:c>
      <x:c r="AC378" s="4" t="str">
        <x:v>Unresolved</x:v>
      </x:c>
      <x:c r="AD378" s="4" t="str">
        <x:v>Proposal</x:v>
      </x:c>
      <x:c r="AE378" s="4" t="str">
        <x:f>LOWER(A378&amp;"; "&amp;B378&amp;"; "&amp;D378&amp;"; "&amp;E378&amp;"; "&amp;X378&amp;"; "&amp;Y378&amp;"; "&amp;Z378&amp;"; "&amp;AA378&amp;"; "&amp;AB378&amp;"; "&amp;AC378&amp;"; "&amp;AD378&amp;"; "&amp;V378&amp;"; "&amp;C378&amp;"; "&amp;AH378&amp;"; "&amp;AI378)</x:f>
        <x:v>proposal.t1.clot_seal; prepared clot-seal compound; processing agents; tier 1 material concept; chemical material; processed intermediate; fauna; equipment repair; biological chemical; unresolved; proposal; sealing; t1; not applicable; material</x:v>
      </x:c>
      <x:c r="AF378" s="4" t="str">
        <x:v>First-stage refinement proposal. Source material/cultural records remain proposal-stage. Lore category review: Resources -&gt; Processing agents. Classification only; original item status and tier retained.</x:v>
      </x:c>
      <x:c r="AG378" s="4" t="str">
        <x:v>Proposed game manufacturing tier from the candidate routes. Integrated operations may contain many work steps.</x:v>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status/completeness",IF(C378="T0","Raw entry feed; no production route","No production route listed"))</x:f>
        <x:v>Route listed; review status/completeness</x:v>
      </x:c>
      <x:c r="AN378" s="14" t="n">
        <x:f>IF(C378="T0",0,IF(C378="T1",1,IF(C378="T2",2,IF(C378="T3",3,IF(C378="T4",4,IF(C378="Unassigned",98,99))))))</x:f>
        <x:v>1</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str">
        <x:v>Cut gemstone preform</x:v>
      </x:c>
      <x:c r="C379" s="4" t="str">
        <x:v>T1</x:v>
      </x:c>
      <x:c r="D379" s="9" t="str">
        <x:v>Manufactured stock</x:v>
      </x:c>
      <x:c r="E379" s="9" t="str">
        <x:v>Tier 1 material concept</x:v>
      </x:c>
      <x:c r="F379" s="9" t="str">
        <x:v>New proposal</x:v>
      </x:c>
      <x:c r="G379" s="9" t="str">
        <x:v>First-stage material stock for decoration.</x:v>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x:c r="Q379" s="17"/>
      <x:c r="R379" s="17"/>
      <x:c r="S379" s="17"/>
      <x:c r="T379" s="17"/>
      <x:c r="U379" s="9" t="str">
        <x:v>Tier is manufacturing lineage, not rarity, value, quality or number of hand operations. Routes are partial ingredient proposals, not authored recipes.</x:v>
      </x:c>
      <x:c r="V379" s="11"/>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cut gemstone preform; manufactured stock; tier 1 material concept; processed material; processed intermediate; geological; decoration; gemstone; solid piece; proposal; ; t1; not applicable; material</x:v>
      </x:c>
      <x:c r="AF379" s="4" t="str">
        <x:v>First-stage refinement proposal. Source material/cultural records remain proposal-stage. Lore category review: Resources -&gt; Manufactured stock. Classification only; original item status and tier retained.</x:v>
      </x:c>
      <x:c r="AG379" s="4" t="str">
        <x:v>Proposed game manufacturing tier from the candidate routes. Integrated operations may contain many work steps.</x:v>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status/completeness",IF(C379="T0","Raw entry feed; no production route","No production route listed"))</x:f>
        <x:v>Route listed; review status/completeness</x:v>
      </x:c>
      <x:c r="AN379" s="14" t="n">
        <x:f>IF(C379="T0",0,IF(C379="T1",1,IF(C379="T2",2,IF(C379="T3",3,IF(C379="T4",4,IF(C379="Unassigned",98,99))))))</x:f>
        <x:v>1</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str">
        <x:v>Graded stone inlay chips</x:v>
      </x:c>
      <x:c r="C380" s="4" t="str">
        <x:v>T1</x:v>
      </x:c>
      <x:c r="D380" s="9" t="str">
        <x:v>Manufactured stock</x:v>
      </x:c>
      <x:c r="E380" s="9" t="str">
        <x:v>Tier 1 material concept</x:v>
      </x:c>
      <x:c r="F380" s="9" t="str">
        <x:v>New proposal</x:v>
      </x:c>
      <x:c r="G380" s="9" t="str">
        <x:v>First-stage material stock for decoration.</x:v>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x:c r="Q380" s="17"/>
      <x:c r="R380" s="17"/>
      <x:c r="S380" s="17"/>
      <x:c r="T380" s="17"/>
      <x:c r="U380" s="9" t="str">
        <x:v>Tier is manufacturing lineage, not rarity, value, quality or number of hand operations. Routes are partial ingredient proposals, not authored recipes.</x:v>
      </x:c>
      <x:c r="V380" s="11"/>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stone inlay chips; manufactured stock; tier 1 material concept; processed material; processed intermediate; geological; decoration; gemstone; particles; proposal; ; t1; not applicable; material</x:v>
      </x:c>
      <x:c r="AF380" s="4" t="str">
        <x:v>First-stage refinement proposal. Source material/cultural records remain proposal-stage. Lore category review: Resources -&gt; Manufactured stock. Classification only; original item status and tier retained.</x:v>
      </x:c>
      <x:c r="AG380" s="4" t="str">
        <x:v>Proposed game manufacturing tier from the candidate routes. Integrated operations may contain many work steps.</x:v>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status/completeness",IF(C380="T0","Raw entry feed; no production route","No production route listed"))</x:f>
        <x:v>Route listed; review status/completeness</x:v>
      </x:c>
      <x:c r="AN380" s="14" t="n">
        <x:f>IF(C380="T0",0,IF(C380="T1",1,IF(C380="T2",2,IF(C380="T3",3,IF(C380="T4",4,IF(C380="Unassigned",98,99))))))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str">
        <x:v>Burnished shell inlay scales</x:v>
      </x:c>
      <x:c r="C381" s="4" t="str">
        <x:v>T1</x:v>
      </x:c>
      <x:c r="D381" s="9" t="str">
        <x:v>Manufactured stock</x:v>
      </x:c>
      <x:c r="E381" s="9" t="str">
        <x:v>Tier 1 material concept</x:v>
      </x:c>
      <x:c r="F381" s="9" t="str">
        <x:v>New proposal</x:v>
      </x:c>
      <x:c r="G381" s="9" t="str">
        <x:v>First-stage material stock for decoration.</x:v>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x:c r="Q381" s="17"/>
      <x:c r="R381" s="17"/>
      <x:c r="S381" s="17"/>
      <x:c r="T381" s="17"/>
      <x:c r="U381" s="9" t="str">
        <x:v>Tier is manufacturing lineage, not rarity, value, quality or number of hand operations. Routes are partial ingredient proposals, not authored recipes.</x:v>
      </x:c>
      <x:c r="V381" s="11"/>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scales; manufactured stock; tier 1 material concept; processed material; processed intermediate; fauna; decoration; shell / chitin; sheet; proposal; ; t1; not applicable; material</x:v>
      </x:c>
      <x:c r="AF381" s="4" t="str">
        <x:v>First-stage refinement proposal. Source material/cultural records remain proposal-stage. Lore category review: Resources -&gt; Manufactured stock. Classification only; original item status and tier retained.</x:v>
      </x:c>
      <x:c r="AG381" s="4" t="str">
        <x:v>Proposed game manufacturing tier from the candidate routes. Integrated operations may contain many work steps.</x:v>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status/completeness",IF(C381="T0","Raw entry feed; no production route","No production route listed"))</x:f>
        <x:v>Route listed; review status/completeness</x:v>
      </x:c>
      <x:c r="AN381" s="14" t="n">
        <x:f>IF(C381="T0",0,IF(C381="T1",1,IF(C381="T2",2,IF(C381="T3",3,IF(C381="T4",4,IF(C381="Unassigned",98,99))))))</x:f>
        <x:v>1</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str">
        <x:v>Sized mica viewing sheet</x:v>
      </x:c>
      <x:c r="C382" s="4" t="str">
        <x:v>T1</x:v>
      </x:c>
      <x:c r="D382" s="9" t="str">
        <x:v>Manufactured stock</x:v>
      </x:c>
      <x:c r="E382" s="9" t="str">
        <x:v>Tier 1 material concept</x:v>
      </x:c>
      <x:c r="F382" s="9" t="str">
        <x:v>New proposal</x:v>
      </x:c>
      <x:c r="G382" s="9" t="str">
        <x:v>First-stage material stock for inspection.</x:v>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x:c r="Q382" s="17"/>
      <x:c r="R382" s="17"/>
      <x:c r="S382" s="17"/>
      <x:c r="T382" s="17"/>
      <x:c r="U382" s="9" t="str">
        <x:v>Tier is manufacturing lineage, not rarity, value, quality or number of hand operations. Routes are partial ingredient proposals, not authored recipes.</x:v>
      </x:c>
      <x:c r="V382" s="11" t="str">
        <x:v>fabrication</x:v>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 manufactured stock; tier 1 material concept; processed material; processed intermediate; geological; inspection; mineral; sheet; proposal; fabrication; t1; not applicable; material</x:v>
      </x:c>
      <x:c r="AF382" s="4" t="str">
        <x:v>First-stage refinement proposal. Source material/cultural records remain proposal-stage. Lore category review: Resources -&gt; Manufactured stock. Classification only; original item status and tier retained.</x:v>
      </x:c>
      <x:c r="AG382" s="4" t="str">
        <x:v>Proposed game manufacturing tier from the candidate routes. Integrated operations may contain many work steps.</x:v>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status/completeness",IF(C382="T0","Raw entry feed; no production route","No production route listed"))</x:f>
        <x:v>Route listed; review status/completeness</x:v>
      </x:c>
      <x:c r="AN382" s="14" t="n">
        <x:f>IF(C382="T0",0,IF(C382="T1",1,IF(C382="T2",2,IF(C382="T3",3,IF(C382="T4",4,IF(C382="Unassigned",98,99))))))</x:f>
        <x:v>1</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str">
        <x:v>Not applicable</x:v>
      </x:c>
      <x:c r="D383" s="9" t="inlineStr">
        <x:is>
          <x:t xml:space="preserve">Accessories</x:t>
        </x:is>
      </x:c>
      <x:c r="E383" s="9" t="str">
        <x:v>Communication equipment</x:v>
      </x:c>
      <x:c r="F383" s="9" t="str">
        <x:v>Author-directed concept</x:v>
      </x:c>
      <x:c r="G383" s="9" t="str">
        <x:v>Two-way radio communication.</x:v>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accessories; communication equipment; tool; finished item; manufactured / unresolved; radio communication; mixed / unresolved; assembly; author direction; radio; transceiver; two way; machine-tech communications; not applicable;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str">
        <x:v>Finished endpoint; material tier is not applicable. Input tiers belong to the chosen recipe.</x:v>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status/completeness",IF(C383="T0","Raw entry feed; no production route","No production route listed"))</x:f>
        <x:v>Route listed; review status/completeness</x:v>
      </x:c>
      <x:c r="AN383" s="14" t="n">
        <x:f>IF(C383="T0",0,IF(C383="T1",1,IF(C383="T2",2,IF(C383="T3",3,IF(C383="T4",4,IF(C383="Unassigned",98,99))))))</x:f>
        <x:v>99</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str">
        <x:v>Not applicable</x:v>
      </x:c>
      <x:c r="D384" s="9" t="str">
        <x:v>Weapons</x:v>
      </x:c>
      <x:c r="E384" s="9" t="str">
        <x:v>Energy melee weapon</x:v>
      </x:c>
      <x:c r="F384" s="9" t="str">
        <x:v>Author-directed concept</x:v>
      </x:c>
      <x:c r="G384" s="9" t="str">
        <x:v>Ancient laser-sword weapon family.</x:v>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not applicable; unassigned; finished item</x:v>
      </x:c>
      <x:c r="AF384" s="4" t="str">
        <x:v>Ancient machine-tech family is author direction. Reverse-engineered examples exist in the broader technology tradition; specific reproducible families remain open.</x:v>
      </x:c>
      <x:c r="AG384" s="4" t="str">
        <x:v>Finished endpoint; material tier is not applicable. Input tiers belong to the chosen recipe.</x:v>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status/completeness",IF(C384="T0","Raw entry feed; no production route","No production route listed"))</x:f>
        <x:v>No production route listed</x:v>
      </x:c>
      <x:c r="AN384" s="14" t="n">
        <x:f>IF(C384="T0",0,IF(C384="T1",1,IF(C384="T2",2,IF(C384="T3",3,IF(C384="T4",4,IF(C384="Unassigned",98,99))))))</x:f>
        <x:v>99</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str">
        <x:v>Not applicable</x:v>
      </x:c>
      <x:c r="D385" s="9" t="str">
        <x:v>Weapons</x:v>
      </x:c>
      <x:c r="E385" s="9" t="str">
        <x:v>Energy ranged weapon</x:v>
      </x:c>
      <x:c r="F385" s="9" t="str">
        <x:v>Author-directed concept</x:v>
      </x:c>
      <x:c r="G385" s="9" t="str">
        <x:v>Ancient laser-blaster weapon family.</x:v>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not applicable; unassigned; finished item</x:v>
      </x:c>
      <x:c r="AF385" s="4" t="str">
        <x:v>Ancient machine-tech family is author direction. Reverse-engineered examples exist in the broader technology tradition; specific reproducible families remain open.</x:v>
      </x:c>
      <x:c r="AG385" s="4" t="str">
        <x:v>Finished endpoint; material tier is not applicable. Input tiers belong to the chosen recipe.</x:v>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status/completeness",IF(C385="T0","Raw entry feed; no production route","No production route listed"))</x:f>
        <x:v>No production route listed</x:v>
      </x:c>
      <x:c r="AN385" s="14" t="n">
        <x:f>IF(C385="T0",0,IF(C385="T1",1,IF(C385="T2",2,IF(C385="T3",3,IF(C385="T4",4,IF(C385="Unassigned",98,99))))))</x:f>
        <x:v>99</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str">
        <x:v>Rocket</x:v>
      </x:c>
      <x:c r="C386" s="4" t="str">
        <x:v>Not applicable</x:v>
      </x:c>
      <x:c r="D386" s="9" t="str">
        <x:v>Weapons</x:v>
      </x:c>
      <x:c r="E386" s="9" t="str">
        <x:v>Rocket ammunition</x:v>
      </x:c>
      <x:c r="F386" s="9" t="str">
        <x:v>Author-directed concept</x:v>
      </x:c>
      <x:c r="G386" s="9" t="str">
        <x:v>Ancient rocket projectile/ammunition family.</x:v>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x:c r="Q386" s="17"/>
      <x:c r="R386" s="17"/>
      <x:c r="S386" s="17"/>
      <x:c r="T386" s="17"/>
      <x:c r="U386" s="9" t="str">
        <x:v>No reverse-engineered variant, recipe, manufacturing tier, specification or combat statistic established.</x:v>
      </x:c>
      <x:c r="V386" s="11" t="str">
        <x:v>rocket; projectile; ancient machine ammunition</x:v>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rocket; weapons; rocket ammunition; ammunition; finished item; ancient technology; offensive combat; mixed / unresolved; assembly; author direction; rocket; projectile; ancient machine ammunition; not applicable; unassigned; finished item</x:v>
      </x:c>
      <x:c r="AF386" s="4" t="str">
        <x:v>Ancient machine-tech family is author direction. Reverse-engineered examples exist in the broader technology tradition; specific reproducible families remain open.</x:v>
      </x:c>
      <x:c r="AG386" s="4" t="str">
        <x:v>Finished endpoint; material tier is not applicable. Input tiers belong to the chosen recipe.</x:v>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status/completeness",IF(C386="T0","Raw entry feed; no production route","No production route listed"))</x:f>
        <x:v>No production route listed</x:v>
      </x:c>
      <x:c r="AN386" s="14" t="n">
        <x:f>IF(C386="T0",0,IF(C386="T1",1,IF(C386="T2",2,IF(C386="T3",3,IF(C386="T4",4,IF(C386="Unassigned",98,99))))))</x:f>
        <x:v>99</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str">
        <x:v>Not applicable</x:v>
      </x:c>
      <x:c r="D387" s="9" t="str">
        <x:v>Weapons</x:v>
      </x:c>
      <x:c r="E387" s="9" t="str">
        <x:v>Rocket-launching weapon</x:v>
      </x:c>
      <x:c r="F387" s="9" t="str">
        <x:v>Author-directed concept</x:v>
      </x:c>
      <x:c r="G387" s="9" t="str">
        <x:v>Ancient rocket-launcher weapon family.</x:v>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not applicable; unassigned; finished item</x:v>
      </x:c>
      <x:c r="AF387" s="4" t="str">
        <x:v>Ancient machine-tech family is author direction. Reverse-engineered examples exist in the broader technology tradition; specific reproducible families remain open.</x:v>
      </x:c>
      <x:c r="AG387" s="4" t="str">
        <x:v>Finished endpoint; material tier is not applicable. Input tiers belong to the chosen recipe.</x:v>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status/completeness",IF(C387="T0","Raw entry feed; no production route","No production route listed"))</x:f>
        <x:v>No production route listed</x:v>
      </x:c>
      <x:c r="AN387" s="14" t="n">
        <x:f>IF(C387="T0",0,IF(C387="T1",1,IF(C387="T2",2,IF(C387="T3",3,IF(C387="T4",4,IF(C387="Unassigned",98,99))))))</x:f>
        <x:v>99</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ht="115" customHeight="1">
      <x:c r="A388" s="9" t="str">
        <x:v>author.electrical.magnetic_disruptor</x:v>
      </x:c>
      <x:c r="B388" s="9" t="str">
        <x:v>Magnetic field disruptor</x:v>
      </x:c>
      <x:c r="C388" s="4" t="str">
        <x:v>Not applicable</x:v>
      </x:c>
      <x:c r="D388" s="9" t="inlineStr">
        <x:is>
          <x:t xml:space="preserve">Tools</x:t>
        </x:is>
      </x:c>
      <x:c r="E388" s="9" t="str">
        <x:v>Magnetic field-control device</x:v>
      </x:c>
      <x:c r="F388" s="9" t="str">
        <x:v>Author-directed concept</x:v>
      </x:c>
      <x:c r="G388" s="9" t="str">
        <x:v>Disrupt a magnetic field; field coupling and targets unresolved.</x:v>
      </x:c>
      <x:c r="H388" s="9" t="str">
        <x:v>Unresolved</x:v>
      </x:c>
      <x:c r="I388" s="9" t="str">
        <x:v>Carriage, mounting or fit unresolved</x:v>
      </x:c>
      <x:c r="J388" s="13"/>
      <x:c r="K388" s="15"/>
      <x:c r="L388" s="9" t="str">
        <x:v>Ancient, reverse-engineered or contemporary origin not yet assigned</x:v>
      </x:c>
      <x:c r="M388" s="9" t="str">
        <x:v>Inputs, process, energy supply and construction unresolved</x:v>
      </x:c>
      <x:c r="N388" s="9" t="str">
        <x:v>Lore/design item family; not implemented</x:v>
      </x:c>
      <x:c r="O388" s="9" t="str">
        <x:v>Field strength, range, coupling, power, targets and operating limits unresolved</x:v>
      </x:c>
      <x:c r="P388" s="17"/>
      <x:c r="Q388" s="17"/>
      <x:c r="R388" s="17"/>
      <x:c r="S388" s="17"/>
      <x:c r="T388" s="17"/>
      <x:c r="U388" s="9" t="str">
        <x:v>Specific effects, stats, rarity, crafting tiers and recipes remain undefined. Disruptor/inhibitor distinction remains open where applicable.</x:v>
      </x:c>
      <x:c r="V388" s="11" t="str">
        <x:v>magnetic disruptor; magnetic interference</x:v>
      </x:c>
      <x:c r="W388" s="9" t="str">
        <x:v>Direct author direction, October 14, 2026; Docs/WORLD_BASIS.md#field-control-and-electrical-protection</x:v>
      </x:c>
      <x:c r="X388" s="4" t="str">
        <x:v>Tool</x:v>
      </x:c>
      <x:c r="Y388" s="4" t="str">
        <x:v>Finished item</x:v>
      </x:c>
      <x:c r="Z388" s="4" t="str">
        <x:v>Manufactured / unresolved</x:v>
      </x:c>
      <x:c r="AA388" s="4" t="str">
        <x:v>Magnetic field control</x:v>
      </x:c>
      <x:c r="AB388" s="4" t="str">
        <x:v>Mixed / unresolved</x:v>
      </x:c>
      <x:c r="AC388" s="4" t="str">
        <x:v>Assembly</x:v>
      </x:c>
      <x:c r="AD388" s="4" t="str">
        <x:v>Author direction</x:v>
      </x:c>
      <x:c r="AE388" s="4" t="str">
        <x:f>LOWER(A388&amp;"; "&amp;B388&amp;"; "&amp;D388&amp;"; "&amp;E388&amp;"; "&amp;X388&amp;"; "&amp;Y388&amp;"; "&amp;Z388&amp;"; "&amp;AA388&amp;"; "&amp;AB388&amp;"; "&amp;AC388&amp;"; "&amp;AD388&amp;"; "&amp;V388&amp;"; "&amp;C388&amp;"; "&amp;AH388&amp;"; "&amp;AI388)</x:f>
        <x:v>author.electrical.magnetic_disruptor; magnetic field disruptor; tools; magnetic field-control device; tool; finished item; manufactured / unresolved; magnetic field control; mixed / unresolved; assembly; author direction; magnetic disruptor; magnetic interference; not applicable; unassigned; finished item</x:v>
      </x:c>
      <x:c r="AF388"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8" s="4" t="str">
        <x:v>Finished endpoint; material tier is not applicable. Input tiers belong to the chosen recipe.</x:v>
      </x:c>
      <x:c r="AH388" s="4" t="str">
        <x:v>Unassigned</x:v>
      </x:c>
      <x:c r="AI388" s="4" t="str">
        <x:v>Finished item</x:v>
      </x:c>
      <x:c r="AJ388" s="4" t="n">
        <x:f>COUNTIFS('Material routes'!$D$6:$D$2205,A388,'Material routes'!$C$6:$C$2205,"Output")</x:f>
        <x:v>1</x:v>
      </x:c>
      <x:c r="AK388" s="4" t="n">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t="n">
        <x:f>COUNTIFS('Material routes'!$D$6:$D$2205,A388,'Material routes'!$C$6:$C$2205,"Tool candidate")</x:f>
        <x:v>0</x:v>
      </x:c>
      <x:c r="AM388" s="4" t="str">
        <x:f>IF(AJ388&gt;0,"Route listed; review status/completeness",IF(C388="T0","Raw entry feed; no production route","No production route listed"))</x:f>
        <x:v>Route listed; review status/completeness</x:v>
      </x:c>
      <x:c r="AN388" s="14" t="n">
        <x:f>IF(C388="T0",0,IF(C388="T1",1,IF(C388="T2",2,IF(C388="T3",3,IF(C388="T4",4,IF(C388="Unassigned",98,99))))))</x:f>
        <x:v>99</x:v>
      </x:c>
      <x:c r="AZ388"/>
      <x:c r="BA388"/>
      <x:c r="BB388"/>
      <x:c r="BC388"/>
      <x:c r="BD388"/>
      <x:c r="BE388"/>
      <x:c r="BF388"/>
      <x:c r="BG388"/>
      <x:c r="BH388"/>
      <x:c r="BI388"/>
      <x:c r="BJ388"/>
      <x:c r="BK388"/>
      <x:c r="BL388"/>
      <x:c r="BM388"/>
      <x:c r="BN388"/>
      <x:c r="BO388"/>
      <x:c r="BP388"/>
      <x:c r="BQ388"/>
      <x:c r="BR388"/>
      <x:c r="BS388"/>
      <x:c r="BT388"/>
      <x:c r="BU388"/>
      <x:c r="BV388"/>
      <x:c r="BW388"/>
      <x:c r="BX388"/>
      <x:c r="BY388"/>
      <x:c r="BZ388"/>
      <x:c r="CA388"/>
      <x:c r="CB388"/>
      <x:c r="CC388"/>
    </x:row>
    <x:row r="389" ht="115" customHeight="1">
      <x:c r="A389" s="9" t="str">
        <x:v>author.electrical.magnetic_inhibitor</x:v>
      </x:c>
      <x:c r="B389" s="9" t="str">
        <x:v>Magnetic field inhibitor</x:v>
      </x:c>
      <x:c r="C389" s="4" t="str">
        <x:v>Not applicable</x:v>
      </x:c>
      <x:c r="D389" s="9" t="inlineStr">
        <x:is>
          <x:t xml:space="preserve">Tools</x:t>
        </x:is>
      </x:c>
      <x:c r="E389" s="9" t="str">
        <x:v>Magnetic field-control device</x:v>
      </x:c>
      <x:c r="F389" s="9" t="str">
        <x:v>Author-directed concept</x:v>
      </x:c>
      <x:c r="G389" s="9" t="str">
        <x:v>Inhibit a magnetic field; distinction from disruption remains a design question.</x:v>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not applicable;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str">
        <x:v>Finished endpoint; material tier is not applicable. Input tiers belong to the chosen recipe.</x:v>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status/completeness",IF(C389="T0","Raw entry feed; no production route","No production route listed"))</x:f>
        <x:v>Route listed; review status/completeness</x:v>
      </x:c>
      <x:c r="AN389" s="14" t="n">
        <x:f>IF(C389="T0",0,IF(C389="T1",1,IF(C389="T2",2,IF(C389="T3",3,IF(C389="T4",4,IF(C389="Unassigned",98,99))))))</x:f>
        <x:v>99</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str">
        <x:v>Not applicable</x:v>
      </x:c>
      <x:c r="D390" s="9" t="inlineStr">
        <x:is>
          <x:t xml:space="preserve">Tools</x:t>
        </x:is>
      </x:c>
      <x:c r="E390" s="9" t="str">
        <x:v>Magnetic field-control device</x:v>
      </x:c>
      <x:c r="F390" s="9" t="str">
        <x:v>Author-directed concept</x:v>
      </x:c>
      <x:c r="G390" s="9" t="str">
        <x:v>Enhance a magnetic field; source, extent and useful applications unresolved.</x:v>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not applicable;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str">
        <x:v>Finished endpoint; material tier is not applicable. Input tiers belong to the chosen recipe.</x:v>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status/completeness",IF(C390="T0","Raw entry feed; no production route","No production route listed"))</x:f>
        <x:v>Route listed; review status/completeness</x:v>
      </x:c>
      <x:c r="AN390" s="14" t="n">
        <x:f>IF(C390="T0",0,IF(C390="T1",1,IF(C390="T2",2,IF(C390="T3",3,IF(C390="T4",4,IF(C390="Unassigned",98,99))))))</x:f>
        <x:v>99</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str">
        <x:v>Not applicable</x:v>
      </x:c>
      <x:c r="D391" s="9" t="inlineStr">
        <x:is>
          <x:t xml:space="preserve">Tools</x:t>
        </x:is>
      </x:c>
      <x:c r="E391" s="9" t="str">
        <x:v>Static field-control device</x:v>
      </x:c>
      <x:c r="F391" s="9" t="str">
        <x:v>Author-directed concept</x:v>
      </x:c>
      <x:c r="G391" s="9" t="str">
        <x:v>Enhance a static-electricity field; operating mechanism unresolved.</x:v>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not applicable;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str">
        <x:v>Finished endpoint; material tier is not applicable. Input tiers belong to the chosen recipe.</x:v>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status/completeness",IF(C391="T0","Raw entry feed; no production route","No production route listed"))</x:f>
        <x:v>Route listed; review status/completeness</x:v>
      </x:c>
      <x:c r="AN391" s="14" t="n">
        <x:f>IF(C391="T0",0,IF(C391="T1",1,IF(C391="T2",2,IF(C391="T3",3,IF(C391="T4",4,IF(C391="Unassigned",98,99))))))</x:f>
        <x:v>99</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str">
        <x:v>Not applicable</x:v>
      </x:c>
      <x:c r="D392" s="9" t="inlineStr">
        <x:is>
          <x:t xml:space="preserve">Tools</x:t>
        </x:is>
      </x:c>
      <x:c r="E392" s="9" t="str">
        <x:v>Static field-control device</x:v>
      </x:c>
      <x:c r="F392" s="9" t="str">
        <x:v>Author-directed concept</x:v>
      </x:c>
      <x:c r="G392" s="9" t="str">
        <x:v>Disrupt a static-electricity field; operating mechanism unresolved.</x:v>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not applicable;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str">
        <x:v>Finished endpoint; material tier is not applicable. Input tiers belong to the chosen recipe.</x:v>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status/completeness",IF(C392="T0","Raw entry feed; no production route","No production route listed"))</x:f>
        <x:v>Route listed; review status/completeness</x:v>
      </x:c>
      <x:c r="AN392" s="14" t="n">
        <x:f>IF(C392="T0",0,IF(C392="T1",1,IF(C392="T2",2,IF(C392="T3",3,IF(C392="T4",4,IF(C392="Unassigned",98,99))))))</x:f>
        <x:v>99</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str">
        <x:v>Not applicable</x:v>
      </x:c>
      <x:c r="D393" s="9" t="str">
        <x:v>Weapons</x:v>
      </x:c>
      <x:c r="E393" s="9" t="str">
        <x:v>Electrical-discharge ranged weapon</x:v>
      </x:c>
      <x:c r="F393" s="9" t="str">
        <x:v>Author-directed concept</x:v>
      </x:c>
      <x:c r="G393" s="9" t="str">
        <x:v>Lightning-blaster weapon family, distinct from the laser-blaster family.</x:v>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not applicable; unassigned; finished item</x:v>
      </x:c>
      <x:c r="AF393" s="4" t="str">
        <x:v>Existence and intended function are author direction; construction and technical origin remain unassigned.</x:v>
      </x:c>
      <x:c r="AG393" s="4" t="str">
        <x:v>Finished endpoint; material tier is not applicable. Input tiers belong to the chosen recipe.</x:v>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status/completeness",IF(C393="T0","Raw entry feed; no production route","No production route listed"))</x:f>
        <x:v>Route listed; review status/completeness</x:v>
      </x:c>
      <x:c r="AN393" s="14" t="n">
        <x:f>IF(C393="T0",0,IF(C393="T1",1,IF(C393="T2",2,IF(C393="T3",3,IF(C393="T4",4,IF(C393="Unassigned",98,99))))))</x:f>
        <x:v>99</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str">
        <x:v>Prepared electrical insulation stock</x:v>
      </x:c>
      <x:c r="C394" s="4" t="str">
        <x:v>T3</x:v>
      </x:c>
      <x:c r="D394" s="9" t="str">
        <x:v>Manufactured stock</x:v>
      </x:c>
      <x:c r="E394" s="9" t="str">
        <x:v>Electrical insulation material</x:v>
      </x:c>
      <x:c r="F394" s="9" t="str">
        <x:v>Author-directed concept</x:v>
      </x:c>
      <x:c r="G394" s="9" t="str">
        <x:v>Prepared insulating material family for electrical equipment and protective wear; composition unresolved.</x:v>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x:c r="Q394" s="17"/>
      <x:c r="R394" s="17"/>
      <x:c r="S394" s="17"/>
      <x:c r="T394" s="17"/>
      <x:c r="U394" s="9" t="str">
        <x:v>Specific effects, stats, rarity, crafting tiers and recipes remain undefined. Disruptor/inhibitor distinction remains open where applicable.</x:v>
      </x:c>
      <x:c r="V394" s="11" t="str">
        <x:v>insulating material; insulated material; electrical insulation stock</x:v>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prepared electrical insulation stock; manufactured stock; electrical insulation material; processed material; processed intermediate; manufactured / unresolved; electrical insulation; mixed / unresolved; unresolved; author direction; insulating material; insulated material; electrical insulation stock; t3;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str">
        <x:v>October 15 proposed tier review: 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status/completeness",IF(C394="T0","Raw entry feed; no production route","No production route listed"))</x:f>
        <x:v>Route listed; review status/completeness</x:v>
      </x:c>
      <x:c r="AN394" s="14" t="n">
        <x:f>IF(C394="T0",0,IF(C394="T1",1,IF(C394="T2",2,IF(C394="T3",3,IF(C394="T4",4,IF(C394="Unassigned",98,99))))))</x:f>
        <x:v>3</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str">
        <x:v>Electrical insulating suit</x:v>
      </x:c>
      <x:c r="C395" s="4" t="str">
        <x:v>Not applicable</x:v>
      </x:c>
      <x:c r="D395" s="9" t="inlineStr">
        <x:is>
          <x:t xml:space="preserve">Clothing</x:t>
        </x:is>
      </x:c>
      <x:c r="E395" s="9" t="str">
        <x:v>Electrical protective wear</x:v>
      </x:c>
      <x:c r="F395" s="9" t="str">
        <x:v>Author-directed concept</x:v>
      </x:c>
      <x:c r="G395" s="9" t="str">
        <x:v>Protective suit intended for handling high-voltage electricity.</x:v>
      </x:c>
      <x:c r="H395" s="9" t="str">
        <x:v>Body / fit unresolved</x:v>
      </x:c>
      <x:c r="I395" s="9" t="str">
        <x:v>Carriage, mounting or fit unresolved</x:v>
      </x:c>
      <x:c r="J395" s="13"/>
      <x:c r="K395" s="15"/>
      <x:c r="L395" s="9" t="str">
        <x:v>Ancient, reverse-engineered or contemporary origin not yet assigned</x:v>
      </x:c>
      <x:c r="M395" s="9" t="str">
        <x:v>Inputs, process, energy supply and construction unresolved</x:v>
      </x:c>
      <x:c r="N395" s="9" t="str">
        <x:v>Lore/design item family; not implemented</x:v>
      </x:c>
      <x:c r="O395" s="9" t="str">
        <x:v>Electrical service limits, durability, interfaces and construction unresolved; follows the husk/hide/fur and no-cloth material rules.</x:v>
      </x:c>
      <x:c r="P395" s="17"/>
      <x:c r="Q395" s="17"/>
      <x:c r="R395" s="17"/>
      <x:c r="S395" s="17"/>
      <x:c r="T395" s="17"/>
      <x:c r="U395" s="9" t="str">
        <x:v>Specific effects, stats, rarity, crafting tiers and recipes remain undefined. Disruptor/inhibitor distinction remains open where applicable.</x:v>
      </x:c>
      <x:c r="V395" s="11" t="str">
        <x:v>insulated suit; high voltage suit; electrical protective suit</x:v>
      </x:c>
      <x:c r="W395" s="9" t="str">
        <x:v>Direct author direction, October 14, 2026; Docs/WORLD_BASIS.md#field-control-and-electrical-protection</x:v>
      </x:c>
      <x:c r="X395" s="4" t="str">
        <x:v>Wearable</x:v>
      </x:c>
      <x:c r="Y395" s="4" t="str">
        <x:v>Finished item</x:v>
      </x:c>
      <x:c r="Z395" s="4" t="str">
        <x:v>Manufactured / unresolved</x:v>
      </x:c>
      <x:c r="AA395" s="4" t="str">
        <x:v>Electrical insulation</x:v>
      </x:c>
      <x:c r="AB395" s="4" t="str">
        <x:v>Mixed / unresolved</x:v>
      </x:c>
      <x:c r="AC395" s="4" t="str">
        <x:v>Garment</x:v>
      </x:c>
      <x:c r="AD395" s="4" t="str">
        <x:v>Author direction</x:v>
      </x:c>
      <x:c r="AE395" s="4" t="str">
        <x:f>LOWER(A395&amp;"; "&amp;B395&amp;"; "&amp;D395&amp;"; "&amp;E395&amp;"; "&amp;X395&amp;"; "&amp;Y395&amp;"; "&amp;Z395&amp;"; "&amp;AA395&amp;"; "&amp;AB395&amp;"; "&amp;AC395&amp;"; "&amp;AD395&amp;"; "&amp;V395&amp;"; "&amp;C395&amp;"; "&amp;AH395&amp;"; "&amp;AI395)</x:f>
        <x:v>author.electrical.insulated_suit; electrical insulating suit; clothing; electrical protective wear; wearable; finished item; manufactured / unresolved; electrical insulation; mixed / unresolved; garment; author direction; insulated suit; high voltage suit; electrical protective suit; not applicable; t3; finished item</x:v>
      </x:c>
      <x:c r="AF395"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5" s="4" t="str">
        <x:v>Finished endpoint; material tier is not applicable. Input tiers belong to the chosen recipe.</x:v>
      </x:c>
      <x:c r="AH395" s="4" t="str">
        <x:v>T3</x:v>
      </x:c>
      <x:c r="AI395" s="4" t="str">
        <x:v>Finished item</x:v>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status/completeness",IF(C395="T0","Raw entry feed; no production route","No production route listed"))</x:f>
        <x:v>Route listed; review status/completeness</x:v>
      </x:c>
      <x:c r="AN395" s="14" t="n">
        <x:f>IF(C395="T0",0,IF(C395="T1",1,IF(C395="T2",2,IF(C395="T3",3,IF(C395="T4",4,IF(C395="Unassigned",98,99))))))</x:f>
        <x:v>99</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str">
        <x:v>Electrical insulating gloves</x:v>
      </x:c>
      <x:c r="C396" s="4" t="str">
        <x:v>Not applicable</x:v>
      </x:c>
      <x:c r="D396" s="9" t="inlineStr">
        <x:is>
          <x:t xml:space="preserve">Clothing</x:t>
        </x:is>
      </x:c>
      <x:c r="E396" s="9" t="str">
        <x:v>Electrical protective wear</x:v>
      </x:c>
      <x:c r="F396" s="9" t="str">
        <x:v>Author-directed concept</x:v>
      </x:c>
      <x:c r="G396" s="9" t="str">
        <x:v>Protective gloves intended for handling high-voltage electricity.</x:v>
      </x:c>
      <x:c r="H396" s="9" t="str">
        <x:v>Hands / fit unresolved</x:v>
      </x:c>
      <x:c r="I396" s="9" t="str">
        <x:v>Carriage, mounting or fit unresolved</x:v>
      </x:c>
      <x:c r="J396" s="13"/>
      <x:c r="K396" s="15"/>
      <x:c r="L396" s="9" t="str">
        <x:v>Ancient, reverse-engineered or contemporary origin not yet assigned</x:v>
      </x:c>
      <x:c r="M396" s="9" t="str">
        <x:v>Inputs, process, energy supply and construction unresolved</x:v>
      </x:c>
      <x:c r="N396" s="9" t="str">
        <x:v>Lore/design item family; not implemented</x:v>
      </x:c>
      <x:c r="O396" s="9" t="str">
        <x:v>Electrical service limits, durability, interfaces and construction unresolved; follows the husk/hide/fur and no-cloth material rules.</x:v>
      </x:c>
      <x:c r="P396" s="17"/>
      <x:c r="Q396" s="17"/>
      <x:c r="R396" s="17"/>
      <x:c r="S396" s="17"/>
      <x:c r="T396" s="17"/>
      <x:c r="U396" s="9" t="str">
        <x:v>Specific effects, stats, rarity, crafting tiers and recipes remain undefined. Disruptor/inhibitor distinction remains open where applicable.</x:v>
      </x:c>
      <x:c r="V396" s="11" t="str">
        <x:v>insulated gloves; high voltage gloves; electrical work gloves</x:v>
      </x:c>
      <x:c r="W396" s="9" t="str">
        <x:v>Direct author direction, October 14, 2026; Docs/WORLD_BASIS.md#field-control-and-electrical-protection</x:v>
      </x:c>
      <x:c r="X396" s="4" t="str">
        <x:v>Wearable</x:v>
      </x:c>
      <x:c r="Y396" s="4" t="str">
        <x:v>Finished item</x:v>
      </x:c>
      <x:c r="Z396" s="4" t="str">
        <x:v>Manufactured / unresolved</x:v>
      </x:c>
      <x:c r="AA396" s="4" t="str">
        <x:v>Electrical insulation</x:v>
      </x:c>
      <x:c r="AB396" s="4" t="str">
        <x:v>Mixed / unresolved</x:v>
      </x:c>
      <x:c r="AC396" s="4" t="str">
        <x:v>Garment</x:v>
      </x:c>
      <x:c r="AD396" s="4" t="str">
        <x:v>Author direction</x:v>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protective wear; wearable; finished item; manufactured / unresolved; electrical insulation; mixed / unresolved; garment; author direction; insulated gloves; high voltage gloves; electrical work gloves; not applicable; t2; finished item</x:v>
      </x:c>
      <x:c r="AF396"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6" s="4" t="str">
        <x:v>Finished endpoint; material tier is not applicable. Input tiers belong to the chosen recipe.</x:v>
      </x:c>
      <x:c r="AH396" s="4" t="str">
        <x:v>T2</x:v>
      </x:c>
      <x:c r="AI396" s="4" t="str">
        <x:v>Finished item</x:v>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status/completeness",IF(C396="T0","Raw entry feed; no production route","No production route listed"))</x:f>
        <x:v>Route listed; review status/completeness</x:v>
      </x:c>
      <x:c r="AN396" s="14" t="n">
        <x:f>IF(C396="T0",0,IF(C396="T1",1,IF(C396="T2",2,IF(C396="T3",3,IF(C396="T4",4,IF(C396="Unassigned",98,99))))))</x:f>
        <x:v>99</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str">
        <x:v>Electrical insulating boots</x:v>
      </x:c>
      <x:c r="C397" s="4" t="str">
        <x:v>Not applicable</x:v>
      </x:c>
      <x:c r="D397" s="9" t="inlineStr">
        <x:is>
          <x:t xml:space="preserve">Clothing</x:t>
        </x:is>
      </x:c>
      <x:c r="E397" s="9" t="str">
        <x:v>Electrical protective wear</x:v>
      </x:c>
      <x:c r="F397" s="9" t="str">
        <x:v>Author-directed concept</x:v>
      </x:c>
      <x:c r="G397" s="9" t="str">
        <x:v>Protective boots intended for handling high-voltage electricity.</x:v>
      </x:c>
      <x:c r="H397" s="9" t="str">
        <x:v>Feet / fit unresolved</x:v>
      </x:c>
      <x:c r="I397" s="9" t="str">
        <x:v>Carriage, mounting or fit unresolved</x:v>
      </x:c>
      <x:c r="J397" s="13"/>
      <x:c r="K397" s="15"/>
      <x:c r="L397" s="9" t="str">
        <x:v>Ancient, reverse-engineered or contemporary origin not yet assigned</x:v>
      </x:c>
      <x:c r="M397" s="9" t="str">
        <x:v>Inputs, process, energy supply and construction unresolved</x:v>
      </x:c>
      <x:c r="N397" s="9" t="str">
        <x:v>Lore/design item family; not implemented</x:v>
      </x:c>
      <x:c r="O397" s="9" t="str">
        <x:v>Electrical service limits, durability, interfaces and construction unresolved; follows the husk/hide/fur and no-cloth material rules.</x:v>
      </x:c>
      <x:c r="P397" s="17"/>
      <x:c r="Q397" s="17"/>
      <x:c r="R397" s="17"/>
      <x:c r="S397" s="17"/>
      <x:c r="T397" s="17"/>
      <x:c r="U397" s="9" t="str">
        <x:v>Specific effects, stats, rarity, crafting tiers and recipes remain undefined. Disruptor/inhibitor distinction remains open where applicable.</x:v>
      </x:c>
      <x:c r="V397" s="11" t="str">
        <x:v>insulated boots; high voltage boots; electrical work boots</x:v>
      </x:c>
      <x:c r="W397" s="9" t="str">
        <x:v>Direct author direction, October 14, 2026; Docs/WORLD_BASIS.md#field-control-and-electrical-protection</x:v>
      </x:c>
      <x:c r="X397" s="4" t="str">
        <x:v>Wearable</x:v>
      </x:c>
      <x:c r="Y397" s="4" t="str">
        <x:v>Finished item</x:v>
      </x:c>
      <x:c r="Z397" s="4" t="str">
        <x:v>Manufactured / unresolved</x:v>
      </x:c>
      <x:c r="AA397" s="4" t="str">
        <x:v>Electrical insulation</x:v>
      </x:c>
      <x:c r="AB397" s="4" t="str">
        <x:v>Mixed / unresolved</x:v>
      </x:c>
      <x:c r="AC397" s="4" t="str">
        <x:v>Garment</x:v>
      </x:c>
      <x:c r="AD397" s="4" t="str">
        <x:v>Author direction</x:v>
      </x:c>
      <x:c r="AE397" s="4" t="str">
        <x:f>LOWER(A397&amp;"; "&amp;B397&amp;"; "&amp;D397&amp;"; "&amp;E397&amp;"; "&amp;X397&amp;"; "&amp;Y397&amp;"; "&amp;Z397&amp;"; "&amp;AA397&amp;"; "&amp;AB397&amp;"; "&amp;AC397&amp;"; "&amp;AD397&amp;"; "&amp;V397&amp;"; "&amp;C397&amp;"; "&amp;AH397&amp;"; "&amp;AI397)</x:f>
        <x:v>author.electrical.insulated_boots; electrical insulating boots; clothing; electrical protective wear; wearable; finished item; manufactured / unresolved; electrical insulation; mixed / unresolved; garment; author direction; insulated boots; high voltage boots; electrical work boots; not applicable; t3; finished item</x:v>
      </x:c>
      <x:c r="AF397" s="4" t="inlineStr">
        <x:is>
          <x:t xml:space="preserve">Existence and intended function are author direction; construction and technical origin remain unassigned. October 15 equipment split: Armor. Complete protective wear, shields and guards. Classification does not assign protection effects.</x:t>
        </x:is>
      </x:c>
      <x:c r="AG397" s="4" t="str">
        <x:v>Finished endpoint; material tier is not applicable. Input tiers belong to the chosen recipe.</x:v>
      </x:c>
      <x:c r="AH397" s="4" t="str">
        <x:v>T3</x:v>
      </x:c>
      <x:c r="AI397" s="4" t="str">
        <x:v>Finished item</x:v>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status/completeness",IF(C397="T0","Raw entry feed; no production route","No production route listed"))</x:f>
        <x:v>Route listed; review status/completeness</x:v>
      </x:c>
      <x:c r="AN397" s="14" t="n">
        <x:f>IF(C397="T0",0,IF(C397="T1",1,IF(C397="T2",2,IF(C397="T3",3,IF(C397="T4",4,IF(C397="Unassigned",98,99))))))</x:f>
        <x:v>99</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str">
        <x:v>Not applicable</x:v>
      </x:c>
      <x:c r="D398" s="9" t="inlineStr">
        <x:is>
          <x:t xml:space="preserve">Tools</x:t>
        </x:is>
      </x:c>
      <x:c r="E398" s="9" t="str">
        <x:v>Hand forging tool</x:v>
      </x:c>
      <x:c r="F398" s="9" t="str">
        <x:v>Author-directed concept</x:v>
      </x:c>
      <x:c r="G398" s="9" t="str">
        <x:v>Hand hammer for shaping metal during forging.</x:v>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tools; hand forging tool; tool; finished item; manufactured / unresolved; metal forging; mixed / unresolved; assembly; author direction; smithing hammer; blacksmith hammer; forge hammer; not applicable;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x:t>
        </x:is>
      </x:c>
      <x:c r="AG398" s="4" t="str">
        <x:v>Finished endpoint; material tier is not applicable. Input tiers belong to the chosen recipe.</x:v>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t="n">
        <x:f>IF(C398="T0",0,IF(C398="T1",1,IF(C398="T2",2,IF(C398="T3",3,IF(C398="T4",4,IF(C398="Unassigned",98,99))))))</x:f>
        <x:v>99</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ht="115" customHeight="1">
      <x:c r="A399" s="9"/>
      <x:c r="B399" s="9"/>
      <x:c r="C399" s="4"/>
      <x:c r="D399" s="9"/>
      <x:c r="E399" s="9"/>
      <x:c r="F399" s="9"/>
      <x:c r="G399" s="9"/>
      <x:c r="H399" s="9"/>
      <x:c r="I399" s="9"/>
      <x:c r="J399" s="13"/>
      <x:c r="M399" s="9"/>
      <x:c r="N399" s="9"/>
      <x:c r="O399" s="9"/>
      <x:c r="P399" s="17"/>
      <x:c r="V399" s="11"/>
      <x:c r="W399" s="9"/>
      <x:c r="X399" s="4"/>
      <x:c r="Y399" s="4"/>
      <x:c r="Z399" s="4"/>
      <x:c r="AA399" s="4"/>
      <x:c r="AB399" s="4"/>
      <x:c r="AC399" s="4"/>
      <x:c r="AD399" s="4"/>
      <x:c r="AE399" s="4"/>
      <x:c r="AF399" s="4"/>
      <x:c r="AG399" s="4"/>
      <x:c r="AH399" s="4"/>
      <x:c r="AI399" s="4"/>
      <x:c r="AJ399" s="4"/>
      <x:c r="AK399" s="4"/>
      <x:c r="AL399" s="4"/>
      <x:c r="AM399" s="4"/>
      <x:c r="AN399" s="14"/>
      <x:c r="AZ399"/>
      <x:c r="BA399"/>
      <x:c r="BB399"/>
      <x:c r="BC399"/>
      <x:c r="BD399"/>
      <x:c r="BE399"/>
      <x:c r="BF399"/>
      <x:c r="BG399"/>
      <x:c r="BH399"/>
      <x:c r="BI399"/>
      <x:c r="BJ399"/>
      <x:c r="BK399"/>
      <x:c r="BL399"/>
      <x:c r="BM399"/>
      <x:c r="BN399"/>
      <x:c r="BO399"/>
      <x:c r="BP399"/>
      <x:c r="BQ399"/>
      <x:c r="BR399"/>
      <x:c r="BS399"/>
      <x:c r="BT399"/>
      <x:c r="BU399"/>
      <x:c r="BV399"/>
      <x:c r="BW399"/>
      <x:c r="BX399"/>
      <x:c r="BY399"/>
      <x:c r="BZ399"/>
      <x:c r="CA399"/>
      <x:c r="CB399"/>
      <x:c r="CC399"/>
    </x:row>
    <x:row r="400" ht="115" customHeight="1">
      <x:c r="A400" s="9" t="str">
        <x:v>proposal.forging.tongs</x:v>
      </x:c>
      <x:c r="B400" s="9" t="str">
        <x:v>Smithing tongs</x:v>
      </x:c>
      <x:c r="C400" s="4" t="str">
        <x:v>Not applicable</x:v>
      </x:c>
      <x:c r="D400" s="9" t="inlineStr">
        <x:is>
          <x:t xml:space="preserve">Tools</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tools; hot-work holding tool; tool; finished item; manufactured / unresolved; work holding; mixed / unresolved; assembly; proposal; forge tongs; blacksmith tongs; hot-work tongs; not applicable;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0" s="4" t="str">
        <x:v>Finished endpoint; material tier is not applicable. Input tiers belong to the chosen recipe.</x:v>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t="n">
        <x:f>IF(C400="T0",0,IF(C400="T1",1,IF(C400="T2",2,IF(C400="T3",3,IF(C400="T4",4,IF(C400="Unassigned",98,99))))))</x:f>
        <x:v>99</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str">
        <x:v>Not applicable</x:v>
      </x:c>
      <x:c r="D401" s="9" t="inlineStr">
        <x:is>
          <x:t xml:space="preserve">Salvage</x:t>
        </x:is>
      </x:c>
      <x:c r="E401" s="9" t="str">
        <x:v>Hand forging tool</x:v>
      </x:c>
      <x:c r="F401" s="9" t="str">
        <x:v>New proposal</x:v>
      </x:c>
      <x:c r="G401" s="9" t="str">
        <x:v>Proposed heavier striking tool for larger stock or assisted hammering.</x:v>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not applicable;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str">
        <x:v>Finished endpoint; material tier is not applicable. Input tiers belong to the chosen recipe.</x:v>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t="n">
        <x:f>IF(C401="T0",0,IF(C401="T1",1,IF(C401="T2",2,IF(C401="T3",3,IF(C401="T4",4,IF(C401="Unassigned",98,99))))))</x:f>
        <x:v>99</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str">
        <x:v>Not applicable</x:v>
      </x:c>
      <x:c r="D402" s="9" t="inlineStr">
        <x:is>
          <x:t xml:space="preserve">Tools</x:t>
        </x:is>
      </x:c>
      <x:c r="E402" s="9" t="str">
        <x:v>Metal cutting tool</x:v>
      </x:c>
      <x:c r="F402" s="9" t="str">
        <x:v>New proposal</x:v>
      </x:c>
      <x:c r="G402" s="9" t="str">
        <x:v>Proposed cutting tool for hot metal stock.</x:v>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tools; metal cutting tool; tool; finished item; manufactured / unresolved; metal forging; mixed / unresolved; assembly; proposal; hot chisel; hot cut; forging chisel; not applicable;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2" s="4" t="str">
        <x:v>Finished endpoint; material tier is not applicable. Input tiers belong to the chosen recipe.</x:v>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t="n">
        <x:f>IF(C402="T0",0,IF(C402="T1",1,IF(C402="T2",2,IF(C402="T3",3,IF(C402="T4",4,IF(C402="Unassigned",98,99))))))</x:f>
        <x:v>99</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str">
        <x:v>Not applicable</x:v>
      </x:c>
      <x:c r="D403" s="9" t="inlineStr">
        <x:is>
          <x:t xml:space="preserve">Tools</x:t>
        </x:is>
      </x:c>
      <x:c r="E403" s="9" t="str">
        <x:v>Metal piercing tool</x:v>
      </x:c>
      <x:c r="F403" s="9" t="str">
        <x:v>New proposal</x:v>
      </x:c>
      <x:c r="G403" s="9" t="str">
        <x:v>Proposed piercing tool for holes in workable metal stock.</x:v>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tools; metal piercing tool; tool; finished item; manufactured / unresolved; metal forging; mixed / unresolved; assembly; proposal; smithing punch; hot punch; metal punch; not applicable;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3" s="4" t="str">
        <x:v>Finished endpoint; material tier is not applicable. Input tiers belong to the chosen recipe.</x:v>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t="n">
        <x:f>IF(C403="T0",0,IF(C403="T1",1,IF(C403="T2",2,IF(C403="T3",3,IF(C403="T4",4,IF(C403="Unassigned",98,99))))))</x:f>
        <x:v>99</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str">
        <x:v>Not applicable</x:v>
      </x:c>
      <x:c r="D404" s="9" t="inlineStr">
        <x:is>
          <x:t xml:space="preserve">Tools</x:t>
        </x:is>
      </x:c>
      <x:c r="E404" s="9" t="str">
        <x:v>Metal shaping tool</x:v>
      </x:c>
      <x:c r="F404" s="9" t="str">
        <x:v>New proposal</x:v>
      </x:c>
      <x:c r="G404" s="9" t="str">
        <x:v>Proposed tool for shaping or sizing a previously opened hole.</x:v>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tools; metal shaping tool; tool; finished item; manufactured / unresolved; metal forging; mixed / unresolved; assembly; proposal; smithing drift; forging drift; hole forming tool; not applicable;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4" s="4" t="str">
        <x:v>Finished endpoint; material tier is not applicable. Input tiers belong to the chosen recipe.</x:v>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t="n">
        <x:f>IF(C404="T0",0,IF(C404="T1",1,IF(C404="T2",2,IF(C404="T3",3,IF(C404="T4",4,IF(C404="Unassigned",98,99))))))</x:f>
        <x:v>99</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str">
        <x:v>Not applicable</x:v>
      </x:c>
      <x:c r="D405" s="9" t="inlineStr">
        <x:is>
          <x:t xml:space="preserve">Salvage</x:t>
        </x:is>
      </x:c>
      <x:c r="E405" s="9" t="str">
        <x:v>Workshop forming fixture</x:v>
      </x:c>
      <x:c r="F405" s="9" t="str">
        <x:v>New proposal</x:v>
      </x:c>
      <x:c r="G405" s="9" t="str">
        <x:v>Proposed shaped support block for working repeated sections or contours.</x:v>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not applicable;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str">
        <x:v>Finished endpoint; material tier is not applicable. Input tiers belong to the chosen recipe.</x:v>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t="n">
        <x:f>IF(C405="T0",0,IF(C405="T1",1,IF(C405="T2",2,IF(C405="T3",3,IF(C405="T4",4,IF(C405="Unassigned",98,99))))))</x:f>
        <x:v>99</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str">
        <x:v>Not applicable</x:v>
      </x:c>
      <x:c r="D406" s="9" t="inlineStr">
        <x:is>
          <x:t xml:space="preserve">Tools</x:t>
        </x:is>
      </x:c>
      <x:c r="E406" s="9" t="str">
        <x:v>Metal finishing tool</x:v>
      </x:c>
      <x:c r="F406" s="9" t="str">
        <x:v>New proposal</x:v>
      </x:c>
      <x:c r="G406" s="9" t="str">
        <x:v>Proposed hand tool for controlled fitting and surface finishing of metal parts.</x:v>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tools; metal finishing tool; tool; finished item; manufactured / unresolved; surface finishing; mixed / unresolved; assembly; proposal; metal file; smithing file; finishing file; not applicable;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6" s="4" t="str">
        <x:v>Finished endpoint; material tier is not applicable. Input tiers belong to the chosen recipe.</x:v>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t="n">
        <x:f>IF(C406="T0",0,IF(C406="T1",1,IF(C406="T2",2,IF(C406="T3",3,IF(C406="T4",4,IF(C406="Unassigned",98,99))))))</x:f>
        <x:v>99</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str">
        <x:v>Not applicable</x:v>
      </x:c>
      <x:c r="D407" s="9" t="inlineStr">
        <x:is>
          <x:t xml:space="preserve">Crafting stations</x:t>
        </x:is>
      </x:c>
      <x:c r="E407" s="9" t="str">
        <x:v>Workshop heating equipment</x:v>
      </x:c>
      <x:c r="F407" s="9" t="str">
        <x:v>New proposal</x:v>
      </x:c>
      <x:c r="G407" s="9" t="str">
        <x:v>Proposed bounded workshop heat source for bringing metal to a workable state.</x:v>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not applicable;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str">
        <x:v>Finished endpoint; material tier is not applicable. Input tiers belong to the chosen recipe.</x:v>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status/completeness",IF(C407="T0","Raw entry feed; no production route","No production route listed"))</x:f>
        <x:v>Route listed; review status/completeness</x:v>
      </x:c>
      <x:c r="AN407" s="14" t="n">
        <x:f>IF(C407="T0",0,IF(C407="T1",1,IF(C407="T2",2,IF(C407="T3",3,IF(C407="T4",4,IF(C407="Unassigned",98,99))))))</x:f>
        <x:v>99</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str">
        <x:v>Steel stock</x:v>
      </x:c>
      <x:c r="C408" s="4" t="str">
        <x:v>T2</x:v>
      </x:c>
      <x:c r="D408" s="9" t="str">
        <x:v>Manufactured stock</x:v>
      </x:c>
      <x:c r="E408" s="9" t="str">
        <x:v>Steel material</x:v>
      </x:c>
      <x:c r="F408" s="9" t="str">
        <x:v>Author-directed concept</x:v>
      </x:c>
      <x:c r="G408" s="9" t="str">
        <x:v>Manufactured steel stock for later fabrication.</x:v>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x:c r="Q408" s="17"/>
      <x:c r="R408" s="17"/>
      <x:c r="S408" s="17"/>
      <x:c r="T408" s="17"/>
      <x:c r="U408" s="9" t="str">
        <x:v>Select material grades and production routes before assigning tiers, costs, yield or properties.</x:v>
      </x:c>
      <x:c r="V408" s="11" t="str">
        <x:v>steel; steelmaking; advanced metallurgy; refined steel</x:v>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steel stock; manufactured stock; steel material; processed material; processed intermediate; manufactured / unresolved; fabrication; metal; unresolved; author direction; steel; steelmaking; advanced metallurgy; refined steel;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str">
        <x:v>Proposed October 15 tier/recipe for the existing item family; not a change to its original item-design status. Existing author-directed steel family reused. Tier/inputs are proposed; carbon control, process, qualified grade and heat treatment remain open.</x:v>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status/completeness",IF(C408="T0","Raw entry feed; no production route","No production route listed"))</x:f>
        <x:v>Route listed; review status/completeness</x:v>
      </x:c>
      <x:c r="AN408" s="14" t="n">
        <x:f>IF(C408="T0",0,IF(C408="T1",1,IF(C408="T2",2,IF(C408="T3",3,IF(C408="T4",4,IF(C408="Unassigned",98,99))))))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ht="115" customHeight="1">
      <x:c r="A409" s="9"/>
      <x:c r="B409" s="9"/>
      <x:c r="C409" s="4"/>
      <x:c r="D409" s="9"/>
      <x:c r="E409" s="9"/>
      <x:c r="F409" s="9"/>
      <x:c r="G409" s="9"/>
      <x:c r="H409" s="9"/>
      <x:c r="I409" s="9"/>
      <x:c r="J409" s="13"/>
      <x:c r="M409" s="9"/>
      <x:c r="N409" s="9"/>
      <x:c r="O409" s="9"/>
      <x:c r="P409" s="17"/>
      <x:c r="V409" s="11"/>
      <x:c r="W409" s="9"/>
      <x:c r="X409" s="4"/>
      <x:c r="Y409" s="4"/>
      <x:c r="Z409" s="4"/>
      <x:c r="AA409" s="4"/>
      <x:c r="AB409" s="4"/>
      <x:c r="AC409" s="4"/>
      <x:c r="AD409" s="4"/>
      <x:c r="AE409" s="4"/>
      <x:c r="AF409" s="4"/>
      <x:c r="AG409" s="4"/>
      <x:c r="AH409" s="4"/>
      <x:c r="AI409" s="4"/>
      <x:c r="AJ409" s="4"/>
      <x:c r="AK409" s="4"/>
      <x:c r="AL409" s="4"/>
      <x:c r="AM409" s="4"/>
      <x:c r="AN409" s="14"/>
      <x:c r="AZ409"/>
      <x:c r="BA409"/>
      <x:c r="BB409"/>
      <x:c r="BC409"/>
      <x:c r="BD409"/>
      <x:c r="BE409"/>
      <x:c r="BF409"/>
      <x:c r="BG409"/>
      <x:c r="BH409"/>
      <x:c r="BI409"/>
      <x:c r="BJ409"/>
      <x:c r="BK409"/>
      <x:c r="BL409"/>
      <x:c r="BM409"/>
      <x:c r="BN409"/>
      <x:c r="BO409"/>
      <x:c r="BP409"/>
      <x:c r="BQ409"/>
      <x:c r="BR409"/>
      <x:c r="BS409"/>
      <x:c r="BT409"/>
      <x:c r="BU409"/>
      <x:c r="BV409"/>
      <x:c r="BW409"/>
      <x:c r="BX409"/>
      <x:c r="BY409"/>
      <x:c r="BZ409"/>
      <x:c r="CA409"/>
      <x:c r="CB409"/>
      <x:c r="CC409"/>
    </x:row>
    <x:row r="410" ht="115" customHeight="1">
      <x:c r="A410" s="9"/>
      <x:c r="B410" s="9"/>
      <x:c r="C410" s="4"/>
      <x:c r="D410" s="9"/>
      <x:c r="E410" s="9"/>
      <x:c r="F410" s="9"/>
      <x:c r="G410" s="9"/>
      <x:c r="H410" s="9"/>
      <x:c r="I410" s="9"/>
      <x:c r="J410" s="13"/>
      <x:c r="M410" s="9"/>
      <x:c r="N410" s="9"/>
      <x:c r="O410" s="9"/>
      <x:c r="P410" s="17"/>
      <x:c r="V410" s="11"/>
      <x:c r="W410" s="9"/>
      <x:c r="X410" s="4"/>
      <x:c r="Y410" s="4"/>
      <x:c r="Z410" s="4"/>
      <x:c r="AA410" s="4"/>
      <x:c r="AB410" s="4"/>
      <x:c r="AC410" s="4"/>
      <x:c r="AD410" s="4"/>
      <x:c r="AE410" s="4"/>
      <x:c r="AF410" s="4"/>
      <x:c r="AG410" s="4"/>
      <x:c r="AH410" s="4"/>
      <x:c r="AI410" s="4"/>
      <x:c r="AJ410" s="4"/>
      <x:c r="AK410" s="4"/>
      <x:c r="AL410" s="4"/>
      <x:c r="AM410" s="4"/>
      <x:c r="AN410" s="14"/>
      <x:c r="AZ410"/>
      <x:c r="BA410"/>
      <x:c r="BB410"/>
      <x:c r="BC410"/>
      <x:c r="BD410"/>
      <x:c r="BE410"/>
      <x:c r="BF410"/>
      <x:c r="BG410"/>
      <x:c r="BH410"/>
      <x:c r="BI410"/>
      <x:c r="BJ410"/>
      <x:c r="BK410"/>
      <x:c r="BL410"/>
      <x:c r="BM410"/>
      <x:c r="BN410"/>
      <x:c r="BO410"/>
      <x:c r="BP410"/>
      <x:c r="BQ410"/>
      <x:c r="BR410"/>
      <x:c r="BS410"/>
      <x:c r="BT410"/>
      <x:c r="BU410"/>
      <x:c r="BV410"/>
      <x:c r="BW410"/>
      <x:c r="BX410"/>
      <x:c r="BY410"/>
      <x:c r="BZ410"/>
      <x:c r="CA410"/>
      <x:c r="CB410"/>
      <x:c r="CC410"/>
    </x:row>
    <x:row r="411" ht="115" customHeight="1">
      <x:c r="A411" s="9" t="str">
        <x:v>author.corrosion.advanced_remover</x:v>
      </x:c>
      <x:c r="B411" s="9" t="str">
        <x:v>Advanced rust-removal compound</x:v>
      </x:c>
      <x:c r="C411" s="4" t="str">
        <x:v>T2</x:v>
      </x:c>
      <x:c r="D411" s="9" t="str">
        <x:v>Processing agents</x:v>
      </x:c>
      <x:c r="E411" s="9" t="str">
        <x:v>Metal surface-treatment material</x:v>
      </x:c>
      <x:c r="F411" s="9" t="str">
        <x:v>Author-directed concept</x:v>
      </x:c>
      <x:c r="G411" s="9" t="str">
        <x:v>Advanced de-rusting material intended to remove corrosion products from iron/steel.</x:v>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processing agents; metal surface-treatment material; chemical material; processed intermediate; manufactured / unresolved; surface finishing; mixed / unresolved; unresolved; author direction; derusting; de-rusting; rust remover; oxide removal compound; t2; not applicable; material</x:v>
      </x:c>
      <x:c r="AF411" s="4" t="str">
        <x:v>Advanced de-rusting material family is author direction; formulation and performance are not specified. Lore category review: Resources -&gt; Processing agents. Classification only; original item status and tier retained.</x:v>
      </x:c>
      <x:c r="AG411" s="4" t="str">
        <x:v>Proposed October 15 tier/recipe for the existing item family; not a change to its original item-design status. Existing author-directed family reused. Ingredient roles are hypotheses; no formula, universal metal selectivity or restoration of missing metal.</x:v>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status/completeness",IF(C411="T0","Raw entry feed; no production route","No production route listed"))</x:f>
        <x:v>Route listed; review status/completeness</x:v>
      </x:c>
      <x:c r="AN411" s="14" t="n">
        <x:f>IF(C411="T0",0,IF(C411="T1",1,IF(C411="T2",2,IF(C411="T3",3,IF(C411="T4",4,IF(C411="Unassigned",98,99))))))</x:f>
        <x:v>2</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str">
        <x:v>Processing agents</x:v>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processing agents; metal surface-treatment material; chemical material; processed intermediate; manufactured / unresolved; surface finishing; mixed / unresolved; unresolved; proposal; rust converter; conversion treatment; oxide conversion; t2; not applicable; material</x:v>
      </x:c>
      <x:c r="AF412" s="4" t="str">
        <x:v>Supporting surface-treatment proposal informed by real-world distinctions; not separately accepted game canon. Lore category review: Resources -&gt; Processing agents. Classification only; original item status and tier retained.</x:v>
      </x:c>
      <x:c r="AG412" s="4" t="str">
        <x:v>October 15 proposed tier review: 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status/completeness",IF(C412="T0","Raw entry feed; no production route","No production route listed"))</x:f>
        <x:v>Route listed; review status/completeness</x:v>
      </x:c>
      <x:c r="AN412" s="14" t="n">
        <x:f>IF(C412="T0",0,IF(C412="T1",1,IF(C412="T2",2,IF(C412="T3",3,IF(C412="T4",4,IF(C412="Unassigned",98,99))))))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str">
        <x:v>Processing agents</x:v>
      </x:c>
      <x:c r="E413" s="9" t="str">
        <x:v>Metal surface-treatment material</x:v>
      </x:c>
      <x:c r="F413" s="9" t="str">
        <x:v>New proposal</x:v>
      </x:c>
      <x:c r="G413" s="9" t="str">
        <x:v>Candidate finish intended to slow renewed corrosion after appropriate surface preparation.</x:v>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processing agents; metal surface-treatment material; chemical material; processed intermediate; manufactured / unresolved; surface finishing; mixed / unresolved; unresolved; proposal; rust prevention; corrosion inhibitor; protective finish; t2; not applicable; material</x:v>
      </x:c>
      <x:c r="AF413" s="4" t="str">
        <x:v>Supporting surface-treatment proposal informed by real-world distinctions; not separately accepted game canon. Lore category review: Resources -&gt; Processing agents. Classification only; original item status and tier retained.</x:v>
      </x:c>
      <x:c r="AG413" s="4" t="str">
        <x:v>October 15 proposed tier review: 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status/completeness",IF(C413="T0","Raw entry feed; no production route","No production route listed"))</x:f>
        <x:v>Route listed; review status/completeness</x:v>
      </x:c>
      <x:c r="AN413" s="14" t="n">
        <x:f>IF(C413="T0",0,IF(C413="T1",1,IF(C413="T2",2,IF(C413="T3",3,IF(C413="T4",4,IF(C413="Unassigned",98,99))))))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str">
        <x:v>T0</x:v>
      </x:c>
      <x:c r="D414" s="9" t="str">
        <x:v>Biological resources</x:v>
      </x:c>
      <x:c r="E414" s="9" t="str">
        <x:v>Raw faunal chemical proposal</x:v>
      </x:c>
      <x:c r="F414" s="9" t="str">
        <x:v>New proposal</x:v>
      </x:c>
      <x:c r="G414" s="9" t="str">
        <x:v>Material stock for chemical processing.</x:v>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t0; not applicable; material</x:v>
      </x:c>
      <x:c r="AF414" s="4" t="str">
        <x:v>New material-tree proposal; intended application and material behavior require qualification. Lore category review: Resources -&gt; Biological resources. Classification only; original item status and tier retained.</x:v>
      </x:c>
      <x:c r="AG414" s="4" t="str">
        <x:v>Proposed tier: new raw entry feed.</x:v>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status/completeness",IF(C414="T0","Raw entry feed; no production route","No production route listed"))</x:f>
        <x:v>Raw entry feed; no production route</x:v>
      </x:c>
      <x:c r="AN414" s="14" t="n">
        <x:f>IF(C414="T0",0,IF(C414="T1",1,IF(C414="T2",2,IF(C414="T3",3,IF(C414="T4",4,IF(C414="Unassigned",98,99))))))</x:f>
        <x:v>0</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str">
        <x:v>T1</x:v>
      </x:c>
      <x:c r="D415" s="9" t="str">
        <x:v>Processing agents</x:v>
      </x:c>
      <x:c r="E415" s="9" t="str">
        <x:v>T1 material / component proposal</x:v>
      </x:c>
      <x:c r="F415" s="9" t="str">
        <x:v>New proposal</x:v>
      </x:c>
      <x:c r="G415" s="9" t="str">
        <x:v>Material stock for metal refining.</x:v>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str">
        <x:v>Processed intermediate</x:v>
      </x:c>
      <x:c r="Z415" s="4" t="str">
        <x:v>Manufactured / unresolved</x:v>
      </x:c>
      <x:c r="AA415" s="4" t="str">
        <x:v>Metal refining</x:v>
      </x:c>
      <x:c r="AB415" s="4" t="str">
        <x:v>Mineral</x:v>
      </x:c>
      <x:c r="AC415" s="4" t="str">
        <x:v>Particles</x:v>
      </x:c>
      <x:c r="AD415" s="4" t="str">
        <x:v>Proposal</x:v>
      </x:c>
      <x:c r="AE415" s="4" t="str">
        <x:f>LOWER(A415&amp;"; "&amp;B415&amp;"; "&amp;D415&amp;"; "&amp;E415&amp;"; "&amp;X415&amp;"; "&amp;Y415&amp;"; "&amp;Z415&amp;"; "&amp;AA415&amp;"; "&amp;AB415&amp;"; "&amp;AC415&amp;"; "&amp;AD415&amp;"; "&amp;V415&amp;"; "&amp;C415&amp;"; "&amp;AH415&amp;"; "&amp;AI415)</x:f>
        <x:v>proposal.branch.flux; prepared metallurgical flux; processing agents; t1 material / component proposal; processed material; processed intermediate; manufactured / unresolved; metal refining; mineral; particles; proposal; prepared metallurgical flux; t1; refined stock; metal refining; t1; not applicable; material</x:v>
      </x:c>
      <x:c r="AF415" s="4" t="str">
        <x:v>New material-tree proposal; intended application and material behavior require qualification. Lore category review: Resources -&gt; Processing agents. Classification only; original item status and tier retained.</x:v>
      </x:c>
      <x:c r="AG415" s="4" t="str">
        <x:v>Proposed tier: one above the highest listed material input; further ingredients may change the tier.</x:v>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status/completeness",IF(C415="T0","Raw entry feed; no production route","No production route listed"))</x:f>
        <x:v>Route listed; review status/completeness</x:v>
      </x:c>
      <x:c r="AN415" s="14" t="n">
        <x:f>IF(C415="T0",0,IF(C415="T1",1,IF(C415="T2",2,IF(C415="T3",3,IF(C415="T4",4,IF(C415="Unassigned",98,99))))))</x:f>
        <x:v>1</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str">
        <x:v>Graded refractory mineral feed</x:v>
      </x:c>
      <x:c r="C416" s="4" t="str">
        <x:v>T1</x:v>
      </x:c>
      <x:c r="D416" s="9" t="str">
        <x:v>Manufactured stock</x:v>
      </x:c>
      <x:c r="E416" s="9" t="str">
        <x:v>T1 material / component proposal</x:v>
      </x:c>
      <x:c r="F416" s="9" t="str">
        <x:v>New proposal</x:v>
      </x:c>
      <x:c r="G416" s="9" t="str">
        <x:v>Material stock for glass and ceramics.</x:v>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x:c r="Q416" s="17"/>
      <x:c r="R416" s="17"/>
      <x:c r="S416" s="17"/>
      <x:c r="T416" s="17"/>
      <x:c r="U416" s="9" t="str">
        <x:v>New October 15 brainstorming. Tier is conditional on the incomplete ingredient list; no quantities, performance ratings or installed crafting behavior assigned.</x:v>
      </x:c>
      <x:c r="V416" s="11" t="str">
        <x:v>graded refractory mineral feed; t1; refined stock; glass and ceramics</x:v>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feed; manufactured stock; t1 material / component proposal; processed material; processed intermediate; manufactured / unresolved; glass and ceramics; mineral; particles; proposal; graded refractory mineral feed; t1; refined stock; glass and ceramics; t1; not applicable; material</x:v>
      </x:c>
      <x:c r="AF416" s="4" t="str">
        <x:v>New material-tree proposal; intended application and material behavior require qualification. Lore category review: Resources -&gt; Manufactured stock. Classification only; original item status and tier retained.</x:v>
      </x:c>
      <x:c r="AG416" s="4" t="str">
        <x:v>Proposed tier: one above the highest listed material input; further ingredients may change the tier.</x:v>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status/completeness",IF(C416="T0","Raw entry feed; no production route","No production route listed"))</x:f>
        <x:v>Route listed; review status/completeness</x:v>
      </x:c>
      <x:c r="AN416" s="14" t="n">
        <x:f>IF(C416="T0",0,IF(C416="T1",1,IF(C416="T2",2,IF(C416="T3",3,IF(C416="T4",4,IF(C416="Unassigned",98,99))))))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str">
        <x:v>Manganese-bearing alloy feed</x:v>
      </x:c>
      <x:c r="C417" s="4" t="str">
        <x:v>T1</x:v>
      </x:c>
      <x:c r="D417" s="9" t="str">
        <x:v>Manufactured stock</x:v>
      </x:c>
      <x:c r="E417" s="9" t="str">
        <x:v>T1 material / component proposal</x:v>
      </x:c>
      <x:c r="F417" s="9" t="str">
        <x:v>New proposal</x:v>
      </x:c>
      <x:c r="G417" s="9" t="str">
        <x:v>Material stock for metal refining.</x:v>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x:c r="Q417" s="17"/>
      <x:c r="R417" s="17"/>
      <x:c r="S417" s="17"/>
      <x:c r="T417" s="17"/>
      <x:c r="U417" s="9" t="str">
        <x:v>New October 15 brainstorming. Tier is conditional on the incomplete ingredient list; no quantities, performance ratings or installed crafting behavior assigned.</x:v>
      </x:c>
      <x:c r="V417" s="11" t="str">
        <x:v>manganese-bearing alloy feed; t1; refined stock; metal refining</x:v>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manganese-bearing alloy feed; manufactured stock; t1 material / component proposal; processed material; processed intermediate; manufactured / unresolved; metal refining; mineral; particles; proposal; manganese-bearing alloy feed; t1; refined stock; metal refining; t1; not applicable; material</x:v>
      </x:c>
      <x:c r="AF417" s="4" t="str">
        <x:v>New material-tree proposal; intended application and material behavior require qualification. Lore category review: Resources -&gt; Manufactured stock. Classification only; original item status and tier retained.</x:v>
      </x:c>
      <x:c r="AG417" s="4" t="str">
        <x:v>Proposed tier: one above the highest listed material input; further ingredients may change the tier.</x:v>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status/completeness",IF(C417="T0","Raw entry feed; no production route","No production route listed"))</x:f>
        <x:v>Route listed; review status/completeness</x:v>
      </x:c>
      <x:c r="AN417" s="14" t="n">
        <x:f>IF(C417="T0",0,IF(C417="T1",1,IF(C417="T2",2,IF(C417="T3",3,IF(C417="T4",4,IF(C417="Unassigned",98,99))))))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str">
        <x:v>T1</x:v>
      </x:c>
      <x:c r="D418" s="9" t="str">
        <x:v>Processing agents</x:v>
      </x:c>
      <x:c r="E418" s="9" t="str">
        <x:v>T1 material / component proposal</x:v>
      </x:c>
      <x:c r="F418" s="9" t="str">
        <x:v>New proposal</x:v>
      </x:c>
      <x:c r="G418" s="9" t="str">
        <x:v>Material stock for binding and construction.</x:v>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str">
        <x:v>Chemical material</x:v>
      </x:c>
      <x:c r="Y418" s="4" t="str">
        <x:v>Processed intermediate</x:v>
      </x:c>
      <x:c r="Z418" s="4" t="str">
        <x:v>Manufactured / unresolved</x:v>
      </x:c>
      <x:c r="AA418" s="4" t="str">
        <x:v>Binding and construction</x:v>
      </x:c>
      <x:c r="AB418" s="4" t="str">
        <x:v>Biological chemical</x:v>
      </x:c>
      <x:c r="AC418" s="4" t="str">
        <x:v>Unresolved</x:v>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processing agents; t1 material / component proposal; chemical material; processed intermediate; manufactured / unresolved; binding and construction; biological chemical; unresolved; proposal; prepared flexible faunal binder; t1; refined stock; binding and construction; t1; not applicable; material</x:v>
      </x:c>
      <x:c r="AF418" s="4" t="str">
        <x:v>New material-tree proposal; intended application and material behavior require qualification. Lore category review: Resources -&gt; Processing agents. Classification only; original item status and tier retained.</x:v>
      </x:c>
      <x:c r="AG418" s="4" t="str">
        <x:v>Proposed tier: one above the highest listed material input; further ingredients may change the tier.</x:v>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status/completeness",IF(C418="T0","Raw entry feed; no production route","No production route listed"))</x:f>
        <x:v>Route listed; review status/completeness</x:v>
      </x:c>
      <x:c r="AN418" s="14" t="n">
        <x:f>IF(C418="T0",0,IF(C418="T1",1,IF(C418="T2",2,IF(C418="T3",3,IF(C418="T4",4,IF(C418="Unassigned",98,99))))))</x:f>
        <x:v>1</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str">
        <x:v>T1</x:v>
      </x:c>
      <x:c r="D419" s="9" t="str">
        <x:v>Processing agents</x:v>
      </x:c>
      <x:c r="E419" s="9" t="str">
        <x:v>T1 material / component proposal</x:v>
      </x:c>
      <x:c r="F419" s="9" t="str">
        <x:v>New proposal</x:v>
      </x:c>
      <x:c r="G419" s="9" t="str">
        <x:v>Material stock for surface finishing.</x:v>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str">
        <x:v>Chemical material</x:v>
      </x:c>
      <x:c r="Y419" s="4" t="str">
        <x:v>Processed intermediate</x:v>
      </x:c>
      <x:c r="Z419" s="4" t="str">
        <x:v>Manufactured / unresolved</x:v>
      </x:c>
      <x:c r="AA419" s="4" t="str">
        <x:v>Surface finishing</x:v>
      </x:c>
      <x:c r="AB419" s="4" t="str">
        <x:v>Biological chemical</x:v>
      </x:c>
      <x:c r="AC419" s="4" t="str">
        <x:v>Unresolved</x:v>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processing agents; t1 material / component proposal; chemical material; processed intermediate; manufactured / unresolved; surface finishing; biological chemical; unresolved; proposal; conditioned faunal etchant; t1; refined stock; surface finishing; t1; not applicable; material</x:v>
      </x:c>
      <x:c r="AF419" s="4" t="str">
        <x:v>New material-tree proposal; intended application and material behavior require qualification. Lore category review: Resources -&gt; Processing agents. Classification only; original item status and tier retained.</x:v>
      </x:c>
      <x:c r="AG419" s="4" t="str">
        <x:v>Proposed tier: one above the highest listed material input; further ingredients may change the tier.</x:v>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status/completeness",IF(C419="T0","Raw entry feed; no production route","No production route listed"))</x:f>
        <x:v>Route listed; review status/completeness</x:v>
      </x:c>
      <x:c r="AN419" s="14" t="n">
        <x:f>IF(C419="T0",0,IF(C419="T1",1,IF(C419="T2",2,IF(C419="T3",3,IF(C419="T4",4,IF(C419="Unassigned",98,99))))))</x:f>
        <x:v>1</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str">
        <x:v>Prepared manganese alloying stock</x:v>
      </x:c>
      <x:c r="C420" s="4" t="str">
        <x:v>T2</x:v>
      </x:c>
      <x:c r="D420" s="9" t="str">
        <x:v>Manufactured stock</x:v>
      </x:c>
      <x:c r="E420" s="9" t="str">
        <x:v>T2 material / component proposal</x:v>
      </x:c>
      <x:c r="F420" s="9" t="str">
        <x:v>New proposal</x:v>
      </x:c>
      <x:c r="G420" s="9" t="str">
        <x:v>Material stock for metal refining.</x:v>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x:c r="Q420" s="17"/>
      <x:c r="R420" s="17"/>
      <x:c r="S420" s="17"/>
      <x:c r="T420" s="17"/>
      <x:c r="U420" s="9" t="str">
        <x:v>New October 15 brainstorming. Tier is conditional on the incomplete ingredient list; no quantities, performance ratings or installed crafting behavior assigned.</x:v>
      </x:c>
      <x:c r="V420" s="11" t="str">
        <x:v>prepared manganese alloying stock; t2; refined stock; metal refining</x:v>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stock; manufactured stock; t2 material / component proposal; processed material; processed intermediate; manufactured / unresolved; metal refining; metal; solid piece; proposal; prepared manganese alloying stock; t2; refined stock; metal refining; t2; not applicable; material</x:v>
      </x:c>
      <x:c r="AF420" s="4" t="str">
        <x:v>New material-tree proposal; intended application and material behavior require qualification. Lore category review: Resources -&gt; Manufactured stock. Classification only; original item status and tier retained.</x:v>
      </x:c>
      <x:c r="AG420" s="4" t="str">
        <x:v>Proposed tier: one above the highest listed material input; further ingredients may change the tier.</x:v>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status/completeness",IF(C420="T0","Raw entry feed; no production route","No production route listed"))</x:f>
        <x:v>Route listed; review status/completeness</x:v>
      </x:c>
      <x:c r="AN420" s="14" t="n">
        <x:f>IF(C420="T0",0,IF(C420="T1",1,IF(C420="T2",2,IF(C420="T3",3,IF(C420="T4",4,IF(C420="Unassigned",98,99))))))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str">
        <x:v>Drawn copper stock</x:v>
      </x:c>
      <x:c r="C421" s="4" t="str">
        <x:v>T2</x:v>
      </x:c>
      <x:c r="D421" s="9" t="str">
        <x:v>Manufactured stock</x:v>
      </x:c>
      <x:c r="E421" s="9" t="str">
        <x:v>T2 material / component proposal</x:v>
      </x:c>
      <x:c r="F421" s="9" t="str">
        <x:v>New proposal</x:v>
      </x:c>
      <x:c r="G421" s="9" t="str">
        <x:v>Material stock for electrical conduction.</x:v>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x:c r="Q421" s="17"/>
      <x:c r="R421" s="17"/>
      <x:c r="S421" s="17"/>
      <x:c r="T421" s="17"/>
      <x:c r="U421" s="9" t="str">
        <x:v>New October 15 brainstorming. Tier is conditional on the incomplete ingredient list; no quantities, performance ratings or installed crafting behavior assigned.</x:v>
      </x:c>
      <x:c r="V421" s="11" t="str">
        <x:v>drawn copper stock; t2; refined stock; electrical conduction</x:v>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stock; manufactured stock; t2 material / component proposal; processed material; processed intermediate; manufactured / unresolved; electrical conduction; metal; cord; proposal; drawn copper stock; t2; refined stock; electrical conduction; t2; not applicable; material</x:v>
      </x:c>
      <x:c r="AF421" s="4" t="str">
        <x:v>New material-tree proposal; intended application and material behavior require qualification. Lore category review: Resources -&gt; Manufactured stock. Classification only; original item status and tier retained.</x:v>
      </x:c>
      <x:c r="AG421" s="4" t="str">
        <x:v>Proposed tier: one above the highest listed material input; further ingredients may change the tier.</x:v>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status/completeness",IF(C421="T0","Raw entry feed; no production route","No production route listed"))</x:f>
        <x:v>Route listed; review status/completeness</x:v>
      </x:c>
      <x:c r="AN421" s="14" t="n">
        <x:f>IF(C421="T0",0,IF(C421="T1",1,IF(C421="T2",2,IF(C421="T3",3,IF(C421="T4",4,IF(C421="Unassigned",98,99))))))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str">
        <x:v>Prepared bronze bearing stock</x:v>
      </x:c>
      <x:c r="C422" s="4" t="str">
        <x:v>T2</x:v>
      </x:c>
      <x:c r="D422" s="9" t="str">
        <x:v>Manufactured stock</x:v>
      </x:c>
      <x:c r="E422" s="9" t="str">
        <x:v>T2 material / component proposal</x:v>
      </x:c>
      <x:c r="F422" s="9" t="str">
        <x:v>New proposal</x:v>
      </x:c>
      <x:c r="G422" s="9" t="str">
        <x:v>Material stock for machinery repair.</x:v>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x:c r="Q422" s="17"/>
      <x:c r="R422" s="17"/>
      <x:c r="S422" s="17"/>
      <x:c r="T422" s="17"/>
      <x:c r="U422" s="9" t="str">
        <x:v>New October 15 brainstorming. Tier is conditional on the incomplete ingredient list; no quantities, performance ratings or installed crafting behavior assigned.</x:v>
      </x:c>
      <x:c r="V422" s="11" t="str">
        <x:v>prepared bronze bearing stock; t2; refined stock; machinery repair</x:v>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prepared bronze bearing stock; manufactured stock; t2 material / component proposal; processed material; processed intermediate; manufactured / unresolved; machinery repair; metal; solid part; proposal; prepared bronze bearing stock; t2; refined stock; machinery repair; t2; not applicable; material</x:v>
      </x:c>
      <x:c r="AF422" s="4" t="str">
        <x:v>New material-tree proposal; intended application and material behavior require qualification. Lore category review: Resources -&gt; Manufactured stock. Classification only; original item status and tier retained.</x:v>
      </x:c>
      <x:c r="AG422" s="4" t="str">
        <x:v>Proposed tier: one above the highest listed material input; further ingredients may change the tier.</x:v>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status/completeness",IF(C422="T0","Raw entry feed; no production route","No production route listed"))</x:f>
        <x:v>Route listed; review status/completeness</x:v>
      </x:c>
      <x:c r="AN422" s="14" t="n">
        <x:f>IF(C422="T0",0,IF(C422="T1",1,IF(C422="T2",2,IF(C422="T3",3,IF(C422="T4",4,IF(C422="Unassigned",98,99))))))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str">
        <x:v>Refractory ceramic stock</x:v>
      </x:c>
      <x:c r="C423" s="4" t="str">
        <x:v>T2</x:v>
      </x:c>
      <x:c r="D423" s="9" t="str">
        <x:v>Manufactured stock</x:v>
      </x:c>
      <x:c r="E423" s="9" t="str">
        <x:v>T2 material / component proposal</x:v>
      </x:c>
      <x:c r="F423" s="9" t="str">
        <x:v>New proposal</x:v>
      </x:c>
      <x:c r="G423" s="9" t="str">
        <x:v>Material stock for fire management.</x:v>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x:c r="Q423" s="17"/>
      <x:c r="R423" s="17"/>
      <x:c r="S423" s="17"/>
      <x:c r="T423" s="17"/>
      <x:c r="U423" s="9" t="str">
        <x:v>New October 15 brainstorming. Tier is conditional on the incomplete ingredient list; no quantities, performance ratings or installed crafting behavior assigned.</x:v>
      </x:c>
      <x:c r="V423" s="11" t="str">
        <x:v>refractory ceramic stock; t2; refined stock; fire management</x:v>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refractory ceramic stock; manufactured stock; t2 material / component proposal; processed material; processed intermediate; manufactured / unresolved; fire management; ceramic; solid part; proposal; refractory ceramic stock; t2; refined stock; fire management; t2; not applicable; material</x:v>
      </x:c>
      <x:c r="AF423" s="4" t="str">
        <x:v>New material-tree proposal; intended application and material behavior require qualification. Lore category review: Resources -&gt; Manufactured stock. Classification only; original item status and tier retained.</x:v>
      </x:c>
      <x:c r="AG423" s="4" t="str">
        <x:v>Proposed tier: one above the highest listed material input; further ingredients may change the tier.</x:v>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status/completeness",IF(C423="T0","Raw entry feed; no production route","No production route listed"))</x:f>
        <x:v>Route listed; review status/completeness</x:v>
      </x:c>
      <x:c r="AN423" s="14" t="n">
        <x:f>IF(C423="T0",0,IF(C423="T1",1,IF(C423="T2",2,IF(C423="T3",3,IF(C423="T4",4,IF(C423="Unassigned",98,99))))))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str">
        <x:v>Formed opaque glass sheet</x:v>
      </x:c>
      <x:c r="C424" s="4" t="str">
        <x:v>T2</x:v>
      </x:c>
      <x:c r="D424" s="9" t="str">
        <x:v>Manufactured stock</x:v>
      </x:c>
      <x:c r="E424" s="9" t="str">
        <x:v>T2 material / component proposal</x:v>
      </x:c>
      <x:c r="F424" s="9" t="str">
        <x:v>New proposal</x:v>
      </x:c>
      <x:c r="G424" s="9" t="str">
        <x:v>Material stock for glass and ceramics.</x:v>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x:c r="Q424" s="17"/>
      <x:c r="R424" s="17"/>
      <x:c r="S424" s="17"/>
      <x:c r="T424" s="17"/>
      <x:c r="U424" s="9" t="str">
        <x:v>New October 15 brainstorming. Tier is conditional on the incomplete ingredient list; no quantities, performance ratings or installed crafting behavior assigned.</x:v>
      </x:c>
      <x:c r="V424" s="11" t="str">
        <x:v>formed opaque glass sheet; t2; refined stock; glass and ceramics</x:v>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 manufactured stock; t2 material / component proposal; processed material; processed intermediate; manufactured / unresolved; glass and ceramics; glass; sheet; proposal; formed opaque glass sheet; t2; refined stock; glass and ceramics; t2; not applicable; material</x:v>
      </x:c>
      <x:c r="AF424" s="4" t="str">
        <x:v>New material-tree proposal; intended application and material behavior require qualification. Lore category review: Resources -&gt; Manufactured stock. Classification only; original item status and tier retained.</x:v>
      </x:c>
      <x:c r="AG424" s="4" t="str">
        <x:v>Proposed tier: one above the highest listed material input; further ingredients may change the tier.</x:v>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status/completeness",IF(C424="T0","Raw entry feed; no production route","No production route listed"))</x:f>
        <x:v>Route listed; review status/completeness</x:v>
      </x:c>
      <x:c r="AN424" s="14" t="n">
        <x:f>IF(C424="T0",0,IF(C424="T1",1,IF(C424="T2",2,IF(C424="T3",3,IF(C424="T4",4,IF(C424="Unassigned",98,99))))))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str">
        <x:v>Selected viewing-glass stock</x:v>
      </x:c>
      <x:c r="C425" s="4" t="str">
        <x:v>T2</x:v>
      </x:c>
      <x:c r="D425" s="9" t="str">
        <x:v>Manufactured stock</x:v>
      </x:c>
      <x:c r="E425" s="9" t="str">
        <x:v>T2 material / component proposal</x:v>
      </x:c>
      <x:c r="F425" s="9" t="str">
        <x:v>New proposal</x:v>
      </x:c>
      <x:c r="G425" s="9" t="str">
        <x:v>Material stock for vision.</x:v>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x:c r="Q425" s="17"/>
      <x:c r="R425" s="17"/>
      <x:c r="S425" s="17"/>
      <x:c r="T425" s="17"/>
      <x:c r="U425" s="9" t="str">
        <x:v>New October 15 brainstorming. Tier is conditional on the incomplete ingredient list; no quantities, performance ratings or installed crafting behavior assigned.</x:v>
      </x:c>
      <x:c r="V425" s="11" t="str">
        <x:v>selected viewing-glass stock; t2; refined stock; vision</x:v>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stock; manufactured stock; t2 material / component proposal; processed material; processed intermediate; manufactured / unresolved; vision; glass; solid piece; proposal; selected viewing-glass stock; t2; refined stock; vision; t2; not applicable; material</x:v>
      </x:c>
      <x:c r="AF425" s="4" t="str">
        <x:v>New material-tree proposal; intended application and material behavior require qualification. Lore category review: Resources -&gt; Manufactured stock. Classification only; original item status and tier retained.</x:v>
      </x:c>
      <x:c r="AG425" s="4" t="str">
        <x:v>Proposed tier: one above the highest listed material input; further ingredients may change the tier.</x:v>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status/completeness",IF(C425="T0","Raw entry feed; no production route","No production route listed"))</x:f>
        <x:v>Route listed; review status/completeness</x:v>
      </x:c>
      <x:c r="AN425" s="14" t="n">
        <x:f>IF(C425="T0",0,IF(C425="T1",1,IF(C425="T2",2,IF(C425="T3",3,IF(C425="T4",4,IF(C425="Unassigned",98,99))))))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str">
        <x:v>Bonded husk sheet</x:v>
      </x:c>
      <x:c r="C426" s="4" t="str">
        <x:v>T2</x:v>
      </x:c>
      <x:c r="D426" s="9" t="str">
        <x:v>Manufactured stock</x:v>
      </x:c>
      <x:c r="E426" s="9" t="str">
        <x:v>T2 material / component proposal</x:v>
      </x:c>
      <x:c r="F426" s="9" t="str">
        <x:v>New proposal</x:v>
      </x:c>
      <x:c r="G426" s="9" t="str">
        <x:v>Material stock for clothing fabrication.</x:v>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x:c r="Q426" s="17"/>
      <x:c r="R426" s="17"/>
      <x:c r="S426" s="17"/>
      <x:c r="T426" s="17"/>
      <x:c r="U426" s="9" t="str">
        <x:v>New October 15 brainstorming. Tier is conditional on the incomplete ingredient list; no quantities, performance ratings or installed crafting behavior assigned.</x:v>
      </x:c>
      <x:c r="V426" s="11" t="str">
        <x:v>bonded husk sheet; t2; refined stock; clothing fabrication</x:v>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 sheet; manufactured stock; t2 material / component proposal; processed material; processed intermediate; manufactured / unresolved; clothing fabrication; husk fiber; sheet; proposal; bonded husk sheet; t2; refined stock; clothing fabrication; t2; not applicable; material</x:v>
      </x:c>
      <x:c r="AF426" s="4" t="str">
        <x:v>New material-tree proposal; intended application and material behavior require qualification. Lore category review: Resources -&gt; Manufactured stock. Classification only; original item status and tier retained.</x:v>
      </x:c>
      <x:c r="AG426" s="4" t="str">
        <x:v>Proposed tier: one above the highest listed material input; further ingredients may change the tier.</x:v>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status/completeness",IF(C426="T0","Raw entry feed; no production route","No production route listed"))</x:f>
        <x:v>Route listed; review status/completeness</x:v>
      </x:c>
      <x:c r="AN426" s="14" t="n">
        <x:f>IF(C426="T0",0,IF(C426="T1",1,IF(C426="T2",2,IF(C426="T3",3,IF(C426="T4",4,IF(C426="Unassigned",98,99))))))</x:f>
        <x:v>2</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str">
        <x:v>Reinforced wing membrane</x:v>
      </x:c>
      <x:c r="C427" s="4" t="str">
        <x:v>T2</x:v>
      </x:c>
      <x:c r="D427" s="9" t="str">
        <x:v>Manufactured stock</x:v>
      </x:c>
      <x:c r="E427" s="9" t="str">
        <x:v>T2 material / component proposal</x:v>
      </x:c>
      <x:c r="F427" s="9" t="str">
        <x:v>New proposal</x:v>
      </x:c>
      <x:c r="G427" s="9" t="str">
        <x:v>Material stock for wind propulsion.</x:v>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x:c r="Q427" s="17"/>
      <x:c r="R427" s="17"/>
      <x:c r="S427" s="17"/>
      <x:c r="T427" s="17"/>
      <x:c r="U427" s="9" t="str">
        <x:v>New October 15 brainstorming. Tier is conditional on the incomplete ingredient list; no quantities, performance ratings or installed crafting behavior assigned.</x:v>
      </x:c>
      <x:c r="V427" s="11" t="str">
        <x:v>reinforced wing membrane; t2; refined stock; wind propulsion</x:v>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 membrane; manufactured stock; t2 material / component proposal; processed material; processed intermediate; manufactured / unresolved; wind propulsion; wing membrane; membrane; proposal; reinforced wing membrane; t2; refined stock; wind propulsion; t2; not applicable; material</x:v>
      </x:c>
      <x:c r="AF427" s="4" t="str">
        <x:v>New material-tree proposal; intended application and material behavior require qualification. Lore category review: Resources -&gt; Manufactured stock. Classification only; original item status and tier retained.</x:v>
      </x:c>
      <x:c r="AG427" s="4" t="str">
        <x:v>Proposed tier: one above the highest listed material input; further ingredients may change the tier.</x:v>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status/completeness",IF(C427="T0","Raw entry feed; no production route","No production route listed"))</x:f>
        <x:v>Route listed; review status/completeness</x:v>
      </x:c>
      <x:c r="AN427" s="14" t="n">
        <x:f>IF(C427="T0",0,IF(C427="T1",1,IF(C427="T2",2,IF(C427="T3",3,IF(C427="T4",4,IF(C427="Unassigned",98,99))))))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str">
        <x:v>Processing agents</x:v>
      </x:c>
      <x:c r="E428" s="9" t="str">
        <x:v>T2 material / component proposal</x:v>
      </x:c>
      <x:c r="F428" s="9" t="str">
        <x:v>New proposal</x:v>
      </x:c>
      <x:c r="G428" s="9" t="str">
        <x:v>Material stock for sealing.</x:v>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str">
        <x:v>Chemical material</x:v>
      </x:c>
      <x:c r="Y428" s="4" t="str">
        <x:v>Processed intermediate</x:v>
      </x:c>
      <x:c r="Z428" s="4" t="str">
        <x:v>Manufactured / unresolved</x:v>
      </x:c>
      <x:c r="AA428" s="4" t="str">
        <x:v>Sealing</x:v>
      </x:c>
      <x:c r="AB428" s="4" t="str">
        <x:v>Biological chemical</x:v>
      </x:c>
      <x:c r="AC428" s="4" t="str">
        <x:v>Unresolved</x:v>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processing agents; t2 material / component proposal; chemical material; processed intermediate; manufactured / unresolved; sealing; biological chemical; unresolved; proposal; filled faunal seal compound; t2; refined stock; sealing; t2; not applicable; material</x:v>
      </x:c>
      <x:c r="AF428" s="4" t="str">
        <x:v>New material-tree proposal; intended application and material behavior require qualification. Lore category review: Resources -&gt; Processing agents. Classification only; original item status and tier retained.</x:v>
      </x:c>
      <x:c r="AG428" s="4" t="str">
        <x:v>Proposed tier: one above the highest listed material input; further ingredients may change the tier.</x:v>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status/completeness",IF(C428="T0","Raw entry feed; no production route","No production route listed"))</x:f>
        <x:v>Route listed; review status/completeness</x:v>
      </x:c>
      <x:c r="AN428" s="14" t="n">
        <x:f>IF(C428="T0",0,IF(C428="T1",1,IF(C428="T2",2,IF(C428="T3",3,IF(C428="T4",4,IF(C428="Unassigned",98,99))))))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str">
        <x:v>Processing agents</x:v>
      </x:c>
      <x:c r="E429" s="9" t="str">
        <x:v>T2 material / component proposal</x:v>
      </x:c>
      <x:c r="F429" s="9" t="str">
        <x:v>New proposal</x:v>
      </x:c>
      <x:c r="G429" s="9" t="str">
        <x:v>Material stock for binding and construction.</x:v>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str">
        <x:v>Chemical material</x:v>
      </x:c>
      <x:c r="Y429" s="4" t="str">
        <x:v>Processed intermediate</x:v>
      </x:c>
      <x:c r="Z429" s="4" t="str">
        <x:v>Manufactured / unresolved</x:v>
      </x:c>
      <x:c r="AA429" s="4" t="str">
        <x:v>Binding and construction</x:v>
      </x:c>
      <x:c r="AB429" s="4" t="str">
        <x:v>Biological chemical</x:v>
      </x:c>
      <x:c r="AC429" s="4" t="str">
        <x:v>Unresolved</x:v>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processing agents; t2 material / component proposal; chemical material; processed intermediate; manufactured / unresolved; binding and construction; biological chemical; unresolved; proposal; flexible membrane-bonding compound; t2; refined stock; binding and construction; t2; not applicable; material</x:v>
      </x:c>
      <x:c r="AF429" s="4" t="str">
        <x:v>New material-tree proposal; intended application and material behavior require qualification. Lore category review: Resources -&gt; Processing agents. Classification only; original item status and tier retained.</x:v>
      </x:c>
      <x:c r="AG429" s="4" t="str">
        <x:v>Proposed tier: one above the highest listed material input; further ingredients may change the tier.</x:v>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status/completeness",IF(C429="T0","Raw entry feed; no production route","No production route listed"))</x:f>
        <x:v>Route listed; review status/completeness</x:v>
      </x:c>
      <x:c r="AN429" s="14" t="n">
        <x:f>IF(C429="T0",0,IF(C429="T1",1,IF(C429="T2",2,IF(C429="T3",3,IF(C429="T4",4,IF(C429="Unassigned",98,99))))))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str">
        <x:v>Mineral pigment coating</x:v>
      </x:c>
      <x:c r="C430" s="4" t="str">
        <x:v>T2</x:v>
      </x:c>
      <x:c r="D430" s="9" t="str">
        <x:v>Manufactured stock</x:v>
      </x:c>
      <x:c r="E430" s="9" t="str">
        <x:v>T2 material / component proposal</x:v>
      </x:c>
      <x:c r="F430" s="9" t="str">
        <x:v>New proposal</x:v>
      </x:c>
      <x:c r="G430" s="9" t="str">
        <x:v>Material stock for decoration.</x:v>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x:c r="Q430" s="17"/>
      <x:c r="R430" s="17"/>
      <x:c r="S430" s="17"/>
      <x:c r="T430" s="17"/>
      <x:c r="U430" s="9" t="str">
        <x:v>New October 15 brainstorming. Tier is conditional on the incomplete ingredient list; no quantities, performance ratings or installed crafting behavior assigned.</x:v>
      </x:c>
      <x:c r="V430" s="11" t="str">
        <x:v>mineral pigment coating; t2; refined stock; decoration</x:v>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mineral pigment coating; manufactured stock; t2 material / component proposal; processed material; processed intermediate; manufactured / unresolved; decoration; biological and mineral mixture; unresolved; proposal; mineral pigment coating; t2; refined stock; decoration; t2; not applicable; material</x:v>
      </x:c>
      <x:c r="AF430" s="4" t="str">
        <x:v>New material-tree proposal; intended application and material behavior require qualification. Lore category review: Resources -&gt; Manufactured stock. Classification only; original item status and tier retained.</x:v>
      </x:c>
      <x:c r="AG430" s="4" t="str">
        <x:v>Proposed tier: one above the highest listed material input; further ingredients may change the tier.</x:v>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status/completeness",IF(C430="T0","Raw entry feed; no production route","No production route listed"))</x:f>
        <x:v>Route listed; review status/completeness</x:v>
      </x:c>
      <x:c r="AN430" s="14" t="n">
        <x:f>IF(C430="T0",0,IF(C430="T1",1,IF(C430="T2",2,IF(C430="T3",3,IF(C430="T4",4,IF(C430="Unassigned",98,99))))))</x:f>
        <x:v>2</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str">
        <x:v>Processing agents</x:v>
      </x:c>
      <x:c r="E431" s="9" t="str">
        <x:v>T2 material / component proposal</x:v>
      </x:c>
      <x:c r="F431" s="9" t="str">
        <x:v>New proposal</x:v>
      </x:c>
      <x:c r="G431" s="9" t="str">
        <x:v>Material stock for binding and construction.</x:v>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str">
        <x:v>Chemical material</x:v>
      </x:c>
      <x:c r="Y431" s="4" t="str">
        <x:v>Processed intermediate</x:v>
      </x:c>
      <x:c r="Z431" s="4" t="str">
        <x:v>Manufactured / unresolved</x:v>
      </x:c>
      <x:c r="AA431" s="4" t="str">
        <x:v>Binding and construction</x:v>
      </x:c>
      <x:c r="AB431" s="4" t="str">
        <x:v>Biological chemical</x:v>
      </x:c>
      <x:c r="AC431" s="4" t="str">
        <x:v>Unresolved</x:v>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processing agents; t2 material / component proposal; chemical material; processed intermediate; manufactured / unresolved; binding and construction; biological chemical; unresolved; proposal; filled shell-binding compound; t2; refined stock; binding and construction; t2; not applicable; material</x:v>
      </x:c>
      <x:c r="AF431" s="4" t="str">
        <x:v>New material-tree proposal; intended application and material behavior require qualification. Lore category review: Resources -&gt; Processing agents. Classification only; original item status and tier retained.</x:v>
      </x:c>
      <x:c r="AG431" s="4" t="str">
        <x:v>Proposed tier: one above the highest listed material input; further ingredients may change the tier.</x:v>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status/completeness",IF(C431="T0","Raw entry feed; no production route","No production route listed"))</x:f>
        <x:v>Route listed; review status/completeness</x:v>
      </x:c>
      <x:c r="AN431" s="14" t="n">
        <x:f>IF(C431="T0",0,IF(C431="T1",1,IF(C431="T2",2,IF(C431="T3",3,IF(C431="T4",4,IF(C431="Unassigned",98,99))))))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str">
        <x:v>Mica composite sheet</x:v>
      </x:c>
      <x:c r="C432" s="4" t="str">
        <x:v>T2</x:v>
      </x:c>
      <x:c r="D432" s="9" t="str">
        <x:v>Manufactured stock</x:v>
      </x:c>
      <x:c r="E432" s="9" t="str">
        <x:v>T2 material / component proposal</x:v>
      </x:c>
      <x:c r="F432" s="9" t="str">
        <x:v>New proposal</x:v>
      </x:c>
      <x:c r="G432" s="9" t="str">
        <x:v>Material stock for electrical insulation.</x:v>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x:c r="Q432" s="17"/>
      <x:c r="R432" s="17"/>
      <x:c r="S432" s="17"/>
      <x:c r="T432" s="17"/>
      <x:c r="U432" s="9" t="str">
        <x:v>New October 15 brainstorming. Tier is conditional on the incomplete ingredient list; no quantities, performance ratings or installed crafting behavior assigned.</x:v>
      </x:c>
      <x:c r="V432" s="11" t="str">
        <x:v>mica composite sheet; t2; refined stock; electrical insulation</x:v>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mica composite sheet; manufactured stock; t2 material / component proposal; processed material; processed intermediate; manufactured / unresolved; electrical insulation; mixed / unresolved; sheet; proposal; mica composite sheet; t2; refined stock; electrical insulation; t2; not applicable; material</x:v>
      </x:c>
      <x:c r="AF432" s="4" t="str">
        <x:v>New material-tree proposal; intended application and material behavior require qualification. Lore category review: Resources -&gt; Manufactured stock. Classification only; original item status and tier retained.</x:v>
      </x:c>
      <x:c r="AG432" s="4" t="str">
        <x:v>Proposed tier: one above the highest listed material input; further ingredients may change the tier.</x:v>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status/completeness",IF(C432="T0","Raw entry feed; no production route","No production route listed"))</x:f>
        <x:v>Route listed; review status/completeness</x:v>
      </x:c>
      <x:c r="AN432" s="14" t="n">
        <x:f>IF(C432="T0",0,IF(C432="T1",1,IF(C432="T2",2,IF(C432="T3",3,IF(C432="T4",4,IF(C432="Unassigned",98,99))))))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str">
        <x:v>Tuned stone stock</x:v>
      </x:c>
      <x:c r="C433" s="4" t="str">
        <x:v>T2</x:v>
      </x:c>
      <x:c r="D433" s="9" t="str">
        <x:v>Manufactured stock</x:v>
      </x:c>
      <x:c r="E433" s="9" t="str">
        <x:v>T2 material / component proposal</x:v>
      </x:c>
      <x:c r="F433" s="9" t="str">
        <x:v>New proposal</x:v>
      </x:c>
      <x:c r="G433" s="9" t="str">
        <x:v>Material stock for music.</x:v>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x:c r="Q433" s="17"/>
      <x:c r="R433" s="17"/>
      <x:c r="S433" s="17"/>
      <x:c r="T433" s="17"/>
      <x:c r="U433" s="9" t="str">
        <x:v>New October 15 brainstorming. Tier is conditional on the incomplete ingredient list; no quantities, performance ratings or installed crafting behavior assigned.</x:v>
      </x:c>
      <x:c r="V433" s="11" t="str">
        <x:v>tuned stone stock; t2; refined stock; music</x:v>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tuned stone stock; manufactured stock; t2 material / component proposal; processed material; processed intermediate; manufactured / unresolved; music; mineral; solid piece; proposal; tuned stone stock; t2; refined stock; music; t2; not applicable; material</x:v>
      </x:c>
      <x:c r="AF433" s="4" t="str">
        <x:v>New material-tree proposal; intended application and material behavior require qualification. Lore category review: Resources -&gt; Manufactured stock. Classification only; original item status and tier retained.</x:v>
      </x:c>
      <x:c r="AG433" s="4" t="str">
        <x:v>Proposed tier: one above the highest listed material input; further ingredients may change the tier.</x:v>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status/completeness",IF(C433="T0","Raw entry feed; no production route","No production route listed"))</x:f>
        <x:v>Route listed; review status/completeness</x:v>
      </x:c>
      <x:c r="AN433" s="14" t="n">
        <x:f>IF(C433="T0",0,IF(C433="T1",1,IF(C433="T2",2,IF(C433="T3",3,IF(C433="T4",4,IF(C433="Unassigned",98,99))))))</x:f>
        <x:v>2</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str">
        <x:v>Polished gemstone blanks</x:v>
      </x:c>
      <x:c r="C434" s="4" t="str">
        <x:v>T2</x:v>
      </x:c>
      <x:c r="D434" s="9" t="str">
        <x:v>Manufactured stock</x:v>
      </x:c>
      <x:c r="E434" s="9" t="str">
        <x:v>T2 material / component proposal</x:v>
      </x:c>
      <x:c r="F434" s="9" t="str">
        <x:v>New proposal</x:v>
      </x:c>
      <x:c r="G434" s="9" t="str">
        <x:v>Material stock for decoration.</x:v>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x:c r="Q434" s="17"/>
      <x:c r="R434" s="17"/>
      <x:c r="S434" s="17"/>
      <x:c r="T434" s="17"/>
      <x:c r="U434" s="9" t="str">
        <x:v>New October 15 brainstorming. Tier is conditional on the incomplete ingredient list; no quantities, performance ratings or installed crafting behavior assigned.</x:v>
      </x:c>
      <x:c r="V434" s="11" t="str">
        <x:v>polished gemstone blanks; t2; refined stock; decoration</x:v>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blanks; manufactured stock; t2 material / component proposal; processed material; processed intermediate; manufactured / unresolved; decoration; gemstone; solid piece; proposal; polished gemstone blanks; t2; refined stock; decoration; t2; not applicable; material</x:v>
      </x:c>
      <x:c r="AF434" s="4" t="str">
        <x:v>New material-tree proposal; intended application and material behavior require qualification. Lore category review: Resources -&gt; Manufactured stock. Classification only; original item status and tier retained.</x:v>
      </x:c>
      <x:c r="AG434" s="4" t="str">
        <x:v>Proposed tier: one above the highest listed material input; further ingredients may change the tier.</x:v>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status/completeness",IF(C434="T0","Raw entry feed; no production route","No production route listed"))</x:f>
        <x:v>Route listed; review status/completeness</x:v>
      </x:c>
      <x:c r="AN434" s="14" t="n">
        <x:f>IF(C434="T0",0,IF(C434="T1",1,IF(C434="T2",2,IF(C434="T3",3,IF(C434="T4",4,IF(C434="Unassigned",98,99))))))</x:f>
        <x:v>2</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str">
        <x:v>Steel-faced shell composite</x:v>
      </x:c>
      <x:c r="C435" s="4" t="str">
        <x:v>T3</x:v>
      </x:c>
      <x:c r="D435" s="9" t="str">
        <x:v>Manufactured stock</x:v>
      </x:c>
      <x:c r="E435" s="9" t="str">
        <x:v>T3 material / component proposal</x:v>
      </x:c>
      <x:c r="F435" s="9" t="str">
        <x:v>New proposal</x:v>
      </x:c>
      <x:c r="G435" s="9" t="str">
        <x:v>Material stock for protective fabrication.</x:v>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x:c r="Q435" s="17"/>
      <x:c r="R435" s="17"/>
      <x:c r="S435" s="17"/>
      <x:c r="T435" s="17"/>
      <x:c r="U435" s="9" t="str">
        <x:v>New October 15 brainstorming. Tier is conditional on the incomplete ingredient list; no quantities, performance ratings or installed crafting behavior assigned.</x:v>
      </x:c>
      <x:c r="V435" s="11" t="str">
        <x:v>steel-faced shell composite; t3; refined stock; protective fabrication</x:v>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composite; manufactured stock; t3 material / component proposal; processed material; processed intermediate; manufactured / unresolved; protective fabrication; mixed / unresolved; sheet; proposal; steel-faced shell composite; t3; refined stock; protective fabrication; t3; not applicable; material</x:v>
      </x:c>
      <x:c r="AF435" s="4" t="str">
        <x:v>New material-tree proposal; intended application and material behavior require qualification. Lore category review: Resources -&gt; Manufactured stock. Classification only; original item status and tier retained.</x:v>
      </x:c>
      <x:c r="AG435" s="4" t="str">
        <x:v>Proposed tier: one above the highest listed material input; further ingredients may change the tier.</x:v>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status/completeness",IF(C435="T0","Raw entry feed; no production route","No production route listed"))</x:f>
        <x:v>Route listed; review status/completeness</x:v>
      </x:c>
      <x:c r="AN435" s="14" t="n">
        <x:f>IF(C435="T0",0,IF(C435="T1",1,IF(C435="T2",2,IF(C435="T3",3,IF(C435="T4",4,IF(C435="Unassigned",98,99))))))</x:f>
        <x:v>3</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str">
        <x:v>Spring-grade steel stock</x:v>
      </x:c>
      <x:c r="C436" s="4" t="str">
        <x:v>T3</x:v>
      </x:c>
      <x:c r="D436" s="9" t="str">
        <x:v>Manufactured stock</x:v>
      </x:c>
      <x:c r="E436" s="9" t="str">
        <x:v>T3 material / component proposal</x:v>
      </x:c>
      <x:c r="F436" s="9" t="str">
        <x:v>New proposal</x:v>
      </x:c>
      <x:c r="G436" s="9" t="str">
        <x:v>Material stock for machinery repair.</x:v>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x:c r="Q436" s="17"/>
      <x:c r="R436" s="17"/>
      <x:c r="S436" s="17"/>
      <x:c r="T436" s="17"/>
      <x:c r="U436" s="9" t="str">
        <x:v>New October 15 brainstorming. Tier is conditional on the incomplete ingredient list; no quantities, performance ratings or installed crafting behavior assigned.</x:v>
      </x:c>
      <x:c r="V436" s="11" t="str">
        <x:v>spring-grade steel stock; t3; refined stock; machinery repair</x:v>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stock; manufactured stock; t3 material / component proposal; processed material; processed intermediate; manufactured / unresolved; machinery repair; metal; solid part; proposal; spring-grade steel stock; t3; refined stock; machinery repair; t3; not applicable; material</x:v>
      </x:c>
      <x:c r="AF436" s="4" t="str">
        <x:v>New material-tree proposal; intended application and material behavior require qualification. Lore category review: Resources -&gt; Manufactured stock. Classification only; original item status and tier retained.</x:v>
      </x:c>
      <x:c r="AG436" s="4" t="str">
        <x:v>Proposed tier: one above the highest listed material input; further ingredients may change the tier.</x:v>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status/completeness",IF(C436="T0","Raw entry feed; no production route","No production route listed"))</x:f>
        <x:v>Route listed; review status/completeness</x:v>
      </x:c>
      <x:c r="AN436" s="14" t="n">
        <x:f>IF(C436="T0",0,IF(C436="T1",1,IF(C436="T2",2,IF(C436="T3",3,IF(C436="T4",4,IF(C436="Unassigned",98,99))))))</x:f>
        <x:v>3</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str">
        <x:v>Insulated conductor stock</x:v>
      </x:c>
      <x:c r="C437" s="4" t="str">
        <x:v>T3</x:v>
      </x:c>
      <x:c r="D437" s="9" t="str">
        <x:v>Manufactured stock</x:v>
      </x:c>
      <x:c r="E437" s="9" t="str">
        <x:v>T3 material / component proposal</x:v>
      </x:c>
      <x:c r="F437" s="9" t="str">
        <x:v>New proposal</x:v>
      </x:c>
      <x:c r="G437" s="9" t="str">
        <x:v>Material stock for electrical conduction.</x:v>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x:c r="Q437" s="17"/>
      <x:c r="R437" s="17"/>
      <x:c r="S437" s="17"/>
      <x:c r="T437" s="17"/>
      <x:c r="U437" s="9" t="str">
        <x:v>New October 15 brainstorming. Tier is conditional on the incomplete ingredient list; no quantities, performance ratings or installed crafting behavior assigned.</x:v>
      </x:c>
      <x:c r="V437" s="11" t="str">
        <x:v>insulated conductor stock; t3; refined stock; electrical conduction</x:v>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insulated conductor stock; manufactured stock; t3 material / component proposal; processed material; processed intermediate; manufactured / unresolved; electrical conduction; mixed / unresolved; cord; proposal; insulated conductor stock; t3; refined stock; electrical conduction; t3; not applicable; material</x:v>
      </x:c>
      <x:c r="AF437" s="4" t="str">
        <x:v>New material-tree proposal; intended application and material behavior require qualification. Lore category review: Resources -&gt; Manufactured stock. Classification only; original item status and tier retained.</x:v>
      </x:c>
      <x:c r="AG437" s="4" t="str">
        <x:v>Proposed tier: one above the highest listed material input; further ingredients may change the tier.</x:v>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status/completeness",IF(C437="T0","Raw entry feed; no production route","No production route listed"))</x:f>
        <x:v>Route listed; review status/completeness</x:v>
      </x:c>
      <x:c r="AN437" s="14" t="n">
        <x:f>IF(C437="T0",0,IF(C437="T1",1,IF(C437="T2",2,IF(C437="T3",3,IF(C437="T4",4,IF(C437="Unassigned",98,99))))))</x:f>
        <x:v>3</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str">
        <x:v>Bonded ceramic-shell composite</x:v>
      </x:c>
      <x:c r="C438" s="4" t="str">
        <x:v>T3</x:v>
      </x:c>
      <x:c r="D438" s="9" t="str">
        <x:v>Manufactured stock</x:v>
      </x:c>
      <x:c r="E438" s="9" t="str">
        <x:v>T3 material / component proposal</x:v>
      </x:c>
      <x:c r="F438" s="9" t="str">
        <x:v>New proposal</x:v>
      </x:c>
      <x:c r="G438" s="9" t="str">
        <x:v>Material stock for protective fabrication.</x:v>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x:c r="Q438" s="17"/>
      <x:c r="R438" s="17"/>
      <x:c r="S438" s="17"/>
      <x:c r="T438" s="17"/>
      <x:c r="U438" s="9" t="str">
        <x:v>New October 15 brainstorming. Tier is conditional on the incomplete ingredient list; no quantities, performance ratings or installed crafting behavior assigned.</x:v>
      </x:c>
      <x:c r="V438" s="11" t="str">
        <x:v>bonded ceramic-shell composite; t3; refined stock; protective fabrication</x:v>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bonded ceramic-shell composite; manufactured stock; t3 material / component proposal; processed material; processed intermediate; manufactured / unresolved; protective fabrication; mixed / unresolved; panel; proposal; bonded ceramic-shell composite; t3; refined stock; protective fabrication; t3; not applicable; material</x:v>
      </x:c>
      <x:c r="AF438" s="4" t="str">
        <x:v>New material-tree proposal; intended application and material behavior require qualification. Lore category review: Resources -&gt; Manufactured stock. Classification only; original item status and tier retained.</x:v>
      </x:c>
      <x:c r="AG438" s="4" t="str">
        <x:v>Proposed tier: one above the highest listed material input; further ingredients may change the tier.</x:v>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status/completeness",IF(C438="T0","Raw entry feed; no production route","No production route listed"))</x:f>
        <x:v>Route listed; review status/completeness</x:v>
      </x:c>
      <x:c r="AN438" s="14" t="n">
        <x:f>IF(C438="T0",0,IF(C438="T1",1,IF(C438="T2",2,IF(C438="T3",3,IF(C438="T4",4,IF(C438="Unassigned",98,99))))))</x:f>
        <x:v>3</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str">
        <x:v>Ground optical glass stock</x:v>
      </x:c>
      <x:c r="C439" s="4" t="str">
        <x:v>T3</x:v>
      </x:c>
      <x:c r="D439" s="9" t="str">
        <x:v>Manufactured stock</x:v>
      </x:c>
      <x:c r="E439" s="9" t="str">
        <x:v>T3 material / component proposal</x:v>
      </x:c>
      <x:c r="F439" s="9" t="str">
        <x:v>New proposal</x:v>
      </x:c>
      <x:c r="G439" s="9" t="str">
        <x:v>Material stock for vision.</x:v>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x:c r="Q439" s="17"/>
      <x:c r="R439" s="17"/>
      <x:c r="S439" s="17"/>
      <x:c r="T439" s="17"/>
      <x:c r="U439" s="9" t="str">
        <x:v>New October 15 brainstorming. Tier is conditional on the incomplete ingredient list; no quantities, performance ratings or installed crafting behavior assigned.</x:v>
      </x:c>
      <x:c r="V439" s="11" t="str">
        <x:v>ground optical glass stock; t3; refined stock; vision</x:v>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stock; manufactured stock; t3 material / component proposal; processed material; processed intermediate; manufactured / unresolved; vision; glass; solid piece; proposal; ground optical glass stock; t3; refined stock; vision; t3; not applicable; material</x:v>
      </x:c>
      <x:c r="AF439" s="4" t="str">
        <x:v>New material-tree proposal; intended application and material behavior require qualification. Lore category review: Resources -&gt; Manufactured stock. Classification only; original item status and tier retained.</x:v>
      </x:c>
      <x:c r="AG439" s="4" t="str">
        <x:v>Proposed tier: one above the highest listed material input; further ingredients may change the tier.</x:v>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status/completeness",IF(C439="T0","Raw entry feed; no production route","No production route listed"))</x:f>
        <x:v>Route listed; review status/completeness</x:v>
      </x:c>
      <x:c r="AN439" s="14" t="n">
        <x:f>IF(C439="T0",0,IF(C439="T1",1,IF(C439="T2",2,IF(C439="T3",3,IF(C439="T4",4,IF(C439="Unassigned",98,99))))))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str">
        <x:v>Layered husk composite stock</x:v>
      </x:c>
      <x:c r="C440" s="4" t="str">
        <x:v>T3</x:v>
      </x:c>
      <x:c r="D440" s="9" t="str">
        <x:v>Manufactured stock</x:v>
      </x:c>
      <x:c r="E440" s="9" t="str">
        <x:v>T3 material / component proposal</x:v>
      </x:c>
      <x:c r="F440" s="9" t="str">
        <x:v>New proposal</x:v>
      </x:c>
      <x:c r="G440" s="9" t="str">
        <x:v>Material stock for binding and construction.</x:v>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x:c r="Q440" s="17"/>
      <x:c r="R440" s="17"/>
      <x:c r="S440" s="17"/>
      <x:c r="T440" s="17"/>
      <x:c r="U440" s="9" t="str">
        <x:v>New October 15 brainstorming. Tier is conditional on the incomplete ingredient list; no quantities, performance ratings or installed crafting behavior assigned.</x:v>
      </x:c>
      <x:c r="V440" s="11" t="str">
        <x:v>layered husk composite stock; t3; refined stock; binding and construction</x:v>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 composite stock; manufactured stock; t3 material / component proposal; processed material; processed intermediate; manufactured / unresolved; binding and construction; husk fiber; sheet; proposal; layered husk composite stock; t3; refined stock; binding and construction; t3; not applicable; material</x:v>
      </x:c>
      <x:c r="AF440" s="4" t="str">
        <x:v>New material-tree proposal; intended application and material behavior require qualification. Lore category review: Resources -&gt; Manufactured stock. Classification only; original item status and tier retained.</x:v>
      </x:c>
      <x:c r="AG440" s="4" t="str">
        <x:v>Proposed tier: one above the highest listed material input; further ingredients may change the tier.</x:v>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status/completeness",IF(C440="T0","Raw entry feed; no production route","No production route listed"))</x:f>
        <x:v>Route listed; review status/completeness</x:v>
      </x:c>
      <x:c r="AN440" s="14" t="n">
        <x:f>IF(C440="T0",0,IF(C440="T1",1,IF(C440="T2",2,IF(C440="T3",3,IF(C440="T4",4,IF(C440="Unassigned",98,99))))))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str">
        <x:v>Reinforced sealing sheet</x:v>
      </x:c>
      <x:c r="C441" s="4" t="str">
        <x:v>T3</x:v>
      </x:c>
      <x:c r="D441" s="9" t="str">
        <x:v>Manufactured stock</x:v>
      </x:c>
      <x:c r="E441" s="9" t="str">
        <x:v>T3 material / component proposal</x:v>
      </x:c>
      <x:c r="F441" s="9" t="str">
        <x:v>New proposal</x:v>
      </x:c>
      <x:c r="G441" s="9" t="str">
        <x:v>Material stock for sealing.</x:v>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x:c r="Q441" s="17"/>
      <x:c r="R441" s="17"/>
      <x:c r="S441" s="17"/>
      <x:c r="T441" s="17"/>
      <x:c r="U441" s="9" t="str">
        <x:v>New October 15 brainstorming. Tier is conditional on the incomplete ingredient list; no quantities, performance ratings or installed crafting behavior assigned.</x:v>
      </x:c>
      <x:c r="V441" s="11" t="str">
        <x:v>reinforced sealing sheet; t3; refined stock; sealing</x:v>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sealing sheet; manufactured stock; t3 material / component proposal; processed material; processed intermediate; manufactured / unresolved; sealing; mixed / unresolved; sheet; proposal; reinforced sealing sheet; t3; refined stock; sealing; t3; not applicable; material</x:v>
      </x:c>
      <x:c r="AF441" s="4" t="str">
        <x:v>New material-tree proposal; intended application and material behavior require qualification. Lore category review: Resources -&gt; Manufactured stock. Classification only; original item status and tier retained.</x:v>
      </x:c>
      <x:c r="AG441" s="4" t="str">
        <x:v>Proposed tier: one above the highest listed material input; further ingredients may change the tier.</x:v>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status/completeness",IF(C441="T0","Raw entry feed; no production route","No production route listed"))</x:f>
        <x:v>Route listed; review status/completeness</x:v>
      </x:c>
      <x:c r="AN441" s="14" t="n">
        <x:f>IF(C441="T0",0,IF(C441="T1",1,IF(C441="T2",2,IF(C441="T3",3,IF(C441="T4",4,IF(C441="Unassigned",98,99))))))</x:f>
        <x:v>3</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str">
        <x:v>Finished decorative husk stock</x:v>
      </x:c>
      <x:c r="C442" s="4" t="str">
        <x:v>T3</x:v>
      </x:c>
      <x:c r="D442" s="9" t="str">
        <x:v>Manufactured stock</x:v>
      </x:c>
      <x:c r="E442" s="9" t="str">
        <x:v>T3 material / component proposal</x:v>
      </x:c>
      <x:c r="F442" s="9" t="str">
        <x:v>New proposal</x:v>
      </x:c>
      <x:c r="G442" s="9" t="str">
        <x:v>Material stock for decoration.</x:v>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x:c r="Q442" s="17"/>
      <x:c r="R442" s="17"/>
      <x:c r="S442" s="17"/>
      <x:c r="T442" s="17"/>
      <x:c r="U442" s="9" t="str">
        <x:v>New October 15 brainstorming. Tier is conditional on the incomplete ingredient list; no quantities, performance ratings or installed crafting behavior assigned.</x:v>
      </x:c>
      <x:c r="V442" s="11" t="str">
        <x:v>finished decorative husk stock; t3; refined stock; decoration</x:v>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finished decorative husk stock; manufactured stock; t3 material / component proposal; processed material; processed intermediate; manufactured / unresolved; decoration; husk fiber; sheet; proposal; finished decorative husk stock; t3; refined stock; decoration; t3; not applicable; material</x:v>
      </x:c>
      <x:c r="AF442" s="4" t="str">
        <x:v>New material-tree proposal; intended application and material behavior require qualification. Lore category review: Resources -&gt; Manufactured stock. Classification only; original item status and tier retained.</x:v>
      </x:c>
      <x:c r="AG442" s="4" t="str">
        <x:v>Proposed tier: one above the highest listed material input; further ingredients may change the tier.</x:v>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status/completeness",IF(C442="T0","Raw entry feed; no production route","No production route listed"))</x:f>
        <x:v>Route listed; review status/completeness</x:v>
      </x:c>
      <x:c r="AN442" s="14" t="n">
        <x:f>IF(C442="T0",0,IF(C442="T1",1,IF(C442="T2",2,IF(C442="T3",3,IF(C442="T4",4,IF(C442="Unassigned",98,99))))))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str">
        <x:v>Layered protective composite stock</x:v>
      </x:c>
      <x:c r="C443" s="4" t="str">
        <x:v>T4</x:v>
      </x:c>
      <x:c r="D443" s="9" t="str">
        <x:v>Manufactured stock</x:v>
      </x:c>
      <x:c r="E443" s="9" t="str">
        <x:v>T4 material / component proposal</x:v>
      </x:c>
      <x:c r="F443" s="9" t="str">
        <x:v>New proposal</x:v>
      </x:c>
      <x:c r="G443" s="9" t="str">
        <x:v>Material stock for protective fabrication.</x:v>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x:c r="Q443" s="17"/>
      <x:c r="R443" s="17"/>
      <x:c r="S443" s="17"/>
      <x:c r="T443" s="17"/>
      <x:c r="U443" s="9" t="str">
        <x:v>New October 15 brainstorming. Tier is conditional on the incomplete ingredient list; no quantities, performance ratings or installed crafting behavior assigned.</x:v>
      </x:c>
      <x:c r="V443" s="11" t="str">
        <x:v>layered protective composite stock; t4; refined stock; protective fabrication</x:v>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composite stock; manufactured stock; t4 material / component proposal; processed material; processed intermediate; manufactured / unresolved; protective fabrication; mixed / unresolved; panel; proposal; layered protective composite stock; t4; refined stock; protective fabrication; t4; not applicable; material</x:v>
      </x:c>
      <x:c r="AF443" s="4" t="str">
        <x:v>New material-tree proposal; intended application and material behavior require qualification. Lore category review: Resources -&gt; Manufactured stock. Classification only; original item status and tier retained.</x:v>
      </x:c>
      <x:c r="AG443" s="4" t="str">
        <x:v>Proposed tier: one above the highest listed material input; further ingredients may change the tier.</x:v>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status/completeness",IF(C443="T0","Raw entry feed; no production route","No production route listed"))</x:f>
        <x:v>Route listed; review status/completeness</x:v>
      </x:c>
      <x:c r="AN443" s="14" t="n">
        <x:f>IF(C443="T0",0,IF(C443="T1",1,IF(C443="T2",2,IF(C443="T3",3,IF(C443="T4",4,IF(C443="Unassigned",98,99))))))</x:f>
        <x:v>4</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str">
        <x:v>Encapsulated conductor stock</x:v>
      </x:c>
      <x:c r="C444" s="4" t="str">
        <x:v>T4</x:v>
      </x:c>
      <x:c r="D444" s="9" t="str">
        <x:v>Manufactured stock</x:v>
      </x:c>
      <x:c r="E444" s="9" t="str">
        <x:v>T4 material / component proposal</x:v>
      </x:c>
      <x:c r="F444" s="9" t="str">
        <x:v>New proposal</x:v>
      </x:c>
      <x:c r="G444" s="9" t="str">
        <x:v>Material stock for electrical conduction.</x:v>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x:c r="Q444" s="17"/>
      <x:c r="R444" s="17"/>
      <x:c r="S444" s="17"/>
      <x:c r="T444" s="17"/>
      <x:c r="U444" s="9" t="str">
        <x:v>New October 15 brainstorming. Tier is conditional on the incomplete ingredient list; no quantities, performance ratings or installed crafting behavior assigned.</x:v>
      </x:c>
      <x:c r="V444" s="11" t="str">
        <x:v>encapsulated conductor stock; t4; refined stock; electrical conduction</x:v>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encapsulated conductor stock; manufactured stock; t4 material / component proposal; processed material; processed intermediate; manufactured / unresolved; electrical conduction; mixed / unresolved; assembly; proposal; encapsulated conductor stock; t4; refined stock; electrical conduction; t4; not applicable; material</x:v>
      </x:c>
      <x:c r="AF444" s="4" t="str">
        <x:v>New material-tree proposal; intended application and material behavior require qualification. Lore category review: Resources -&gt; Manufactured stock. Classification only; original item status and tier retained.</x:v>
      </x:c>
      <x:c r="AG444" s="4" t="str">
        <x:v>Proposed tier: one above the highest listed material input; further ingredients may change the tier.</x:v>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status/completeness",IF(C444="T0","Raw entry feed; no production route","No production route listed"))</x:f>
        <x:v>Route listed; review status/completeness</x:v>
      </x:c>
      <x:c r="AN444" s="14" t="n">
        <x:f>IF(C444="T0",0,IF(C444="T1",1,IF(C444="T2",2,IF(C444="T3",3,IF(C444="T4",4,IF(C444="Unassigned",98,99))))))</x:f>
        <x:v>4</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str">
        <x:v>T4</x:v>
      </x:c>
      <x:c r="D445" s="9" t="str">
        <x:v>Crafting components</x:v>
      </x:c>
      <x:c r="E445" s="9" t="str">
        <x:v>T4 material / component proposal</x:v>
      </x:c>
      <x:c r="F445" s="9" t="str">
        <x:v>New proposal</x:v>
      </x:c>
      <x:c r="G445" s="9" t="str">
        <x:v>Intermediate component for later equipment: vision.</x:v>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t4; not applicable; component</x:v>
      </x:c>
      <x:c r="AF445" s="4" t="str">
        <x:v>New material-tree proposal; intended application and material behavior require qualification.</x:v>
      </x:c>
      <x:c r="AG445" s="4" t="str">
        <x:v>Proposed tier: one above the highest listed material input; further ingredients may change the tier.</x:v>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status/completeness",IF(C445="T0","Raw entry feed; no production route","No production route listed"))</x:f>
        <x:v>Route listed; review status/completeness</x:v>
      </x:c>
      <x:c r="AN445" s="14" t="n">
        <x:f>IF(C445="T0",0,IF(C445="T1",1,IF(C445="T2",2,IF(C445="T3",3,IF(C445="T4",4,IF(C445="Unassigned",98,99))))))</x:f>
        <x:v>4</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str">
        <x:v>Sealed composite casing stock</x:v>
      </x:c>
      <x:c r="C446" s="4" t="str">
        <x:v>T4</x:v>
      </x:c>
      <x:c r="D446" s="9" t="str">
        <x:v>Manufactured stock</x:v>
      </x:c>
      <x:c r="E446" s="9" t="str">
        <x:v>T4 material / component proposal</x:v>
      </x:c>
      <x:c r="F446" s="9" t="str">
        <x:v>New proposal</x:v>
      </x:c>
      <x:c r="G446" s="9" t="str">
        <x:v>Material stock for equipment fabrication.</x:v>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x:c r="Q446" s="17"/>
      <x:c r="R446" s="17"/>
      <x:c r="S446" s="17"/>
      <x:c r="T446" s="17"/>
      <x:c r="U446" s="9" t="str">
        <x:v>New October 15 brainstorming. Tier is conditional on the incomplete ingredient list; no quantities, performance ratings or installed crafting behavior assigned.</x:v>
      </x:c>
      <x:c r="V446" s="11" t="str">
        <x:v>sealed composite casing stock; t4; refined stock; equipment fabrication</x:v>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sealed composite casing stock; manufactured stock; t4 material / component proposal; processed material; processed intermediate; manufactured / unresolved; equipment fabrication; mixed / unresolved; assembly; proposal; sealed composite casing stock; t4; refined stock; equipment fabrication; t4; not applicable; material</x:v>
      </x:c>
      <x:c r="AF446" s="4" t="str">
        <x:v>New material-tree proposal; intended application and material behavior require qualification. Lore category review: Resources -&gt; Manufactured stock. Classification only; original item status and tier retained.</x:v>
      </x:c>
      <x:c r="AG446" s="4" t="str">
        <x:v>Proposed tier: one above the highest listed material input; further ingredients may change the tier.</x:v>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status/completeness",IF(C446="T0","Raw entry feed; no production route","No production route listed"))</x:f>
        <x:v>Route listed; review status/completeness</x:v>
      </x:c>
      <x:c r="AN446" s="14" t="n">
        <x:f>IF(C446="T0",0,IF(C446="T1",1,IF(C446="T2",2,IF(C446="T3",3,IF(C446="T4",4,IF(C446="Unassigned",98,99))))))</x:f>
        <x:v>4</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str">
        <x:v>Preloaded spring subassembly</x:v>
      </x:c>
      <x:c r="C447" s="4" t="str">
        <x:v>T4</x:v>
      </x:c>
      <x:c r="D447" s="9" t="str">
        <x:v>Crafting components</x:v>
      </x:c>
      <x:c r="E447" s="9" t="str">
        <x:v>T4 material / component proposal</x:v>
      </x:c>
      <x:c r="F447" s="9" t="str">
        <x:v>New proposal</x:v>
      </x:c>
      <x:c r="G447" s="9" t="str">
        <x:v>Intermediate component for later equipment: machinery repair.</x:v>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x:c r="Q447" s="17"/>
      <x:c r="R447" s="17"/>
      <x:c r="S447" s="17"/>
      <x:c r="T447" s="17"/>
      <x:c r="U447" s="9" t="str">
        <x:v>New October 15 brainstorming. Tier is conditional on the incomplete ingredient list; no quantities, performance ratings or installed crafting behavior assigned.</x:v>
      </x:c>
      <x:c r="V447" s="11" t="str">
        <x:v>preloaded spring subassembly; t4; refined stock; machinery repair</x:v>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preloaded spring subassembly; crafting components; t4 material / component proposal; crafting component; processed intermediate; manufactured / unresolved; machinery repair; mixed / unresolved; assembly; proposal; preloaded spring subassembly; t4; refined stock; machinery repair; t4; not applicable; component</x:v>
      </x:c>
      <x:c r="AF447" s="4" t="str">
        <x:v>New material-tree proposal; intended application and material behavior require qualification.</x:v>
      </x:c>
      <x:c r="AG447" s="4" t="str">
        <x:v>Proposed tier: one above the highest listed material input; further ingredients may change the tier.</x:v>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status/completeness",IF(C447="T0","Raw entry feed; no production route","No production route listed"))</x:f>
        <x:v>Route listed; review status/completeness</x:v>
      </x:c>
      <x:c r="AN447" s="14" t="n">
        <x:f>IF(C447="T0",0,IF(C447="T1",1,IF(C447="T2",2,IF(C447="T3",3,IF(C447="T4",4,IF(C447="Unassigned",98,99))))))</x:f>
        <x:v>4</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str">
        <x:v>T3</x:v>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t3; not applicable; component</x:v>
      </x:c>
      <x:c r="AF448" s="4" t="str">
        <x:v>New intended workshop role; actual performance requires qualification.</x:v>
      </x:c>
      <x:c r="AG448" s="4" t="str">
        <x:v>Proposed T3: one stage above highest listed T2 ingredient; partial recipe may change.</x:v>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status/completeness",IF(C448="T0","Raw entry feed; no production route","No production route listed"))</x:f>
        <x:v>Route listed; review status/completeness</x:v>
      </x:c>
      <x:c r="AN448" s="14" t="n">
        <x:f>IF(C448="T0",0,IF(C448="T1",1,IF(C448="T2",2,IF(C448="T3",3,IF(C448="T4",4,IF(C448="Unassigned",98,99))))))</x:f>
        <x:v>3</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str">
        <x:v>T3</x:v>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t3; not applicable; component</x:v>
      </x:c>
      <x:c r="AF449" s="4" t="str">
        <x:v>New intended workshop role; actual performance requires qualification.</x:v>
      </x:c>
      <x:c r="AG449" s="4" t="str">
        <x:v>Proposed T3: one stage above highest listed T2 ingredient; partial recipe may change.</x:v>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status/completeness",IF(C449="T0","Raw entry feed; no production route","No production route listed"))</x:f>
        <x:v>Route listed; review status/completeness</x:v>
      </x:c>
      <x:c r="AN449" s="14" t="n">
        <x:f>IF(C449="T0",0,IF(C449="T1",1,IF(C449="T2",2,IF(C449="T3",3,IF(C449="T4",4,IF(C449="Unassigned",98,99))))))</x:f>
        <x:v>3</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str">
        <x:v>Drawn steel tube stock</x:v>
      </x:c>
      <x:c r="C450" s="4" t="str">
        <x:v>T3</x:v>
      </x:c>
      <x:c r="D450" s="9" t="str">
        <x:v>Manufactured stock</x:v>
      </x:c>
      <x:c r="E450" s="9" t="str">
        <x:v>T3 specialist stock / component proposal</x:v>
      </x:c>
      <x:c r="F450" s="9" t="str">
        <x:v>New proposal</x:v>
      </x:c>
      <x:c r="G450" s="9" t="str">
        <x:v>Prepared intermediate for fabrication. T4 opportunity: Sail-spar joint or valve-body subassembly; pressure and structural services need different qualification.</x:v>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x:c r="Q450" s="17"/>
      <x:c r="R450" s="17"/>
      <x:c r="S450" s="17"/>
      <x:c r="T450" s="17"/>
      <x:c r="U450" s="9" t="str">
        <x:v>T3 stock can also feed a finished item directly; no mandatory T4 step. Future assembly is a planning idea, not an added T4 recipe.</x:v>
      </x:c>
      <x:c r="V450" s="11" t="str">
        <x:v>drawn steel tube stock; tier three; fabrication</x:v>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stock; manufactured stock; t3 specialist stock / component proposal; processed material; processed intermediate; manufactured / unresolved; fabrication; metal; solid part; proposal; drawn steel tube stock; tier three; fabrication; t3; not applicable; material</x:v>
      </x:c>
      <x:c r="AF450" s="4" t="str">
        <x:v>New intended workshop role; actual performance requires qualification. Lore category review: Resources -&gt; Manufactured stock. Classification only; original item status and tier retained.</x:v>
      </x:c>
      <x:c r="AG450" s="4" t="str">
        <x:v>Proposed T3: one stage above highest listed T2 ingredient; partial recipe may change.</x:v>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status/completeness",IF(C450="T0","Raw entry feed; no production route","No production route listed"))</x:f>
        <x:v>Route listed; review status/completeness</x:v>
      </x:c>
      <x:c r="AN450" s="14" t="n">
        <x:f>IF(C450="T0",0,IF(C450="T1",1,IF(C450="T2",2,IF(C450="T3",3,IF(C450="T4",4,IF(C450="Unassigned",98,99))))))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str">
        <x:v>Braided copper grounding stock</x:v>
      </x:c>
      <x:c r="C451" s="4" t="str">
        <x:v>T3</x:v>
      </x:c>
      <x:c r="D451" s="9" t="str">
        <x:v>Manufactured stock</x:v>
      </x:c>
      <x:c r="E451" s="9" t="str">
        <x:v>T3 specialist stock / component proposal</x:v>
      </x:c>
      <x:c r="F451" s="9" t="str">
        <x:v>New proposal</x:v>
      </x:c>
      <x:c r="G451" s="9" t="str">
        <x:v>Prepared intermediate for electrical conduction. T4 opportunity: Grounding lead subassembly with fitted terminals; grounding never implies insulation or storm immunity.</x:v>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x:c r="Q451" s="17"/>
      <x:c r="R451" s="17"/>
      <x:c r="S451" s="17"/>
      <x:c r="T451" s="17"/>
      <x:c r="U451" s="9" t="str">
        <x:v>T3 stock can also feed a finished item directly; no mandatory T4 step. Future assembly is a planning idea, not an added T4 recipe.</x:v>
      </x:c>
      <x:c r="V451" s="11" t="str">
        <x:v>braided copper grounding stock; tier three; electrical conduction</x:v>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grounding stock; manufactured stock; t3 specialist stock / component proposal; processed material; processed intermediate; manufactured / unresolved; electrical conduction; metal; cord; proposal; braided copper grounding stock; tier three; electrical conduction; t3; not applicable; material</x:v>
      </x:c>
      <x:c r="AF451" s="4" t="str">
        <x:v>New intended workshop role; actual performance requires qualification. Lore category review: Resources -&gt; Manufactured stock. Classification only; original item status and tier retained.</x:v>
      </x:c>
      <x:c r="AG451" s="4" t="str">
        <x:v>Proposed T3: one stage above highest listed T2 ingredient; partial recipe may change.</x:v>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status/completeness",IF(C451="T0","Raw entry feed; no production route","No production route listed"))</x:f>
        <x:v>Route listed; review status/completeness</x:v>
      </x:c>
      <x:c r="AN451" s="14" t="n">
        <x:f>IF(C451="T0",0,IF(C451="T1",1,IF(C451="T2",2,IF(C451="T3",3,IF(C451="T4",4,IF(C451="Unassigned",98,99))))))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str">
        <x:v>T3</x:v>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t3; not applicable; component</x:v>
      </x:c>
      <x:c r="AF452" s="4" t="str">
        <x:v>New intended workshop role; actual performance requires qualification.</x:v>
      </x:c>
      <x:c r="AG452" s="4" t="str">
        <x:v>Proposed T3: one stage above highest listed T2 ingredient; partial recipe may change.</x:v>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status/completeness",IF(C452="T0","Raw entry feed; no production route","No production route listed"))</x:f>
        <x:v>Route listed; review status/completeness</x:v>
      </x:c>
      <x:c r="AN452" s="14" t="n">
        <x:f>IF(C452="T0",0,IF(C452="T1",1,IF(C452="T2",2,IF(C452="T3",3,IF(C452="T4",4,IF(C452="Unassigned",98,99))))))</x:f>
        <x:v>3</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str">
        <x:v>Woven copper mesh stock</x:v>
      </x:c>
      <x:c r="C453" s="4" t="str">
        <x:v>T3</x:v>
      </x:c>
      <x:c r="D453" s="9" t="str">
        <x:v>Manufactured stock</x:v>
      </x:c>
      <x:c r="E453" s="9" t="str">
        <x:v>T3 specialist stock / component proposal</x:v>
      </x:c>
      <x:c r="F453" s="9" t="str">
        <x:v>New proposal</x:v>
      </x:c>
      <x:c r="G453" s="9" t="str">
        <x:v>Prepared intermediate for electrical conduction. T4 opportunity: Screened radio enclosure insert; shielding behavior, joints and frequency range unresolved.</x:v>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x:c r="Q453" s="17"/>
      <x:c r="R453" s="17"/>
      <x:c r="S453" s="17"/>
      <x:c r="T453" s="17"/>
      <x:c r="U453" s="9" t="str">
        <x:v>T3 stock can also feed a finished item directly; no mandatory T4 step. Future assembly is a planning idea, not an added T4 recipe.</x:v>
      </x:c>
      <x:c r="V453" s="11" t="str">
        <x:v>woven copper mesh stock; tier three; electrical conduction</x:v>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stock; manufactured stock; t3 specialist stock / component proposal; processed material; processed intermediate; manufactured / unresolved; electrical conduction; metal; sheet; proposal; woven copper mesh stock; tier three; electrical conduction; t3; not applicable; material</x:v>
      </x:c>
      <x:c r="AF453" s="4" t="str">
        <x:v>New intended workshop role; actual performance requires qualification. Lore category review: Resources -&gt; Manufactured stock. Classification only; original item status and tier retained.</x:v>
      </x:c>
      <x:c r="AG453" s="4" t="str">
        <x:v>Proposed T3: one stage above highest listed T2 ingredient; partial recipe may change.</x:v>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status/completeness",IF(C453="T0","Raw entry feed; no production route","No production route listed"))</x:f>
        <x:v>Route listed; review status/completeness</x:v>
      </x:c>
      <x:c r="AN453" s="14" t="n">
        <x:f>IF(C453="T0",0,IF(C453="T1",1,IF(C453="T2",2,IF(C453="T3",3,IF(C453="T4",4,IF(C453="Unassigned",98,99))))))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str">
        <x:v>T3</x:v>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t3; not applicable; component</x:v>
      </x:c>
      <x:c r="AF454" s="4" t="str">
        <x:v>New intended workshop role; actual performance requires qualification.</x:v>
      </x:c>
      <x:c r="AG454" s="4" t="str">
        <x:v>Proposed T3: one stage above highest listed T2 ingredient; partial recipe may change.</x:v>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status/completeness",IF(C454="T0","Raw entry feed; no production route","No production route listed"))</x:f>
        <x:v>Route listed; review status/completeness</x:v>
      </x:c>
      <x:c r="AN454" s="14" t="n">
        <x:f>IF(C454="T0",0,IF(C454="T1",1,IF(C454="T2",2,IF(C454="T3",3,IF(C454="T4",4,IF(C454="Unassigned",98,99))))))</x:f>
        <x:v>3</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str">
        <x:v>T3</x:v>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t3; not applicable; component</x:v>
      </x:c>
      <x:c r="AF455" s="4" t="str">
        <x:v>New intended workshop role; actual performance requires qualification.</x:v>
      </x:c>
      <x:c r="AG455" s="4" t="str">
        <x:v>Proposed T3: one stage above highest listed T2 ingredient; partial recipe may change.</x:v>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status/completeness",IF(C455="T0","Raw entry feed; no production route","No production route listed"))</x:f>
        <x:v>Route listed; review status/completeness</x:v>
      </x:c>
      <x:c r="AN455" s="14" t="n">
        <x:f>IF(C455="T0",0,IF(C455="T1",1,IF(C455="T2",2,IF(C455="T3",3,IF(C455="T4",4,IF(C455="Unassigned",98,99))))))</x:f>
        <x:v>3</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str">
        <x:v>T3</x:v>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t3; not applicable; component</x:v>
      </x:c>
      <x:c r="AF456" s="4" t="str">
        <x:v>New intended workshop role; actual performance requires qualification.</x:v>
      </x:c>
      <x:c r="AG456" s="4" t="str">
        <x:v>Proposed T3: one stage above highest listed T2 ingredient; partial recipe may change.</x:v>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status/completeness",IF(C456="T0","Raw entry feed; no production route","No production route listed"))</x:f>
        <x:v>Route listed; review status/completeness</x:v>
      </x:c>
      <x:c r="AN456" s="14" t="n">
        <x:f>IF(C456="T0",0,IF(C456="T1",1,IF(C456="T2",2,IF(C456="T3",3,IF(C456="T4",4,IF(C456="Unassigned",98,99))))))</x:f>
        <x:v>3</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str">
        <x:v>Prepared intermediate for vision. T4 opportunity: Aligned optical subassembly using the existing optical branch; reflection quality remains a proposal.</x:v>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str">
        <x:v>Proposed T3: one stage above highest listed T2 ingredient; partial recipe may change.</x:v>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status/completeness",IF(C457="T0","Raw entry feed; no production route","No production route listed"))</x:f>
        <x:v>Route listed; review status/completeness</x:v>
      </x:c>
      <x:c r="AN457" s="14" t="n">
        <x:f>IF(C457="T0",0,IF(C457="T1",1,IF(C457="T2",2,IF(C457="T3",3,IF(C457="T4",4,IF(C457="Unassigned",98,99))))))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str">
        <x:v>Husk-reinforced packing stock</x:v>
      </x:c>
      <x:c r="C458" s="4" t="str">
        <x:v>T3</x:v>
      </x:c>
      <x:c r="D458" s="9" t="str">
        <x:v>Manufactured stock</x:v>
      </x:c>
      <x:c r="E458" s="9" t="str">
        <x:v>T3 specialist stock / component proposal</x:v>
      </x:c>
      <x:c r="F458" s="9" t="str">
        <x:v>New proposal</x:v>
      </x:c>
      <x:c r="G458" s="9" t="str">
        <x:v>Prepared intermediate for sealing. T4 opportunity: Dust-exclusion gland subassembly; this is not automatically a pressure seal or a canister-safe material.</x:v>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x:c r="Q458" s="17"/>
      <x:c r="R458" s="17"/>
      <x:c r="S458" s="17"/>
      <x:c r="T458" s="17"/>
      <x:c r="U458" s="9" t="str">
        <x:v>T3 stock can also feed a finished item directly; no mandatory T4 step. Future assembly is a planning idea, not an added T4 recipe.</x:v>
      </x:c>
      <x:c r="V458" s="11" t="str">
        <x:v>husk-reinforced packing stock; tier three; sealing</x:v>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stock; manufactured stock; t3 specialist stock / component proposal; processed material; processed intermediate; manufactured / unresolved; sealing; mixed / unresolved; cord; proposal; husk-reinforced packing stock; tier three; sealing; t3; not applicable; material</x:v>
      </x:c>
      <x:c r="AF458" s="4" t="str">
        <x:v>New intended workshop role; actual performance requires qualification. Lore category review: Resources -&gt; Manufactured stock. Classification only; original item status and tier retained.</x:v>
      </x:c>
      <x:c r="AG458" s="4" t="str">
        <x:v>Proposed T3: one stage above highest listed T2 ingredient; partial recipe may change.</x:v>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status/completeness",IF(C458="T0","Raw entry feed; no production route","No production route listed"))</x:f>
        <x:v>Route listed; review status/completeness</x:v>
      </x:c>
      <x:c r="AN458" s="14" t="n">
        <x:f>IF(C458="T0",0,IF(C458="T1",1,IF(C458="T2",2,IF(C458="T3",3,IF(C458="T4",4,IF(C458="Unassigned",98,99))))))</x:f>
        <x:v>3</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str">
        <x:v>T3</x:v>
      </x:c>
      <x:c r="D459" s="9" t="str">
        <x:v>Processing agents</x:v>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processing agents; t3 specialist stock / component proposal; chemical material; processed intermediate; manufactured / unresolved; lubrication; biological chemical; paste; proposal; conditioned mechanism-service grease; tier three; lubrication; t3; not applicable; material</x:v>
      </x:c>
      <x:c r="AF459" s="4" t="str">
        <x:v>New intended workshop role; actual performance requires qualification. Lore category review: Resources -&gt; Processing agents. Classification only; original item status and tier retained.</x:v>
      </x:c>
      <x:c r="AG459" s="4" t="str">
        <x:v>Proposed T3: one stage above highest listed T2 ingredient; partial recipe may change.</x:v>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status/completeness",IF(C459="T0","Raw entry feed; no production route","No production route listed"))</x:f>
        <x:v>Route listed; review status/completeness</x:v>
      </x:c>
      <x:c r="AN459" s="14" t="n">
        <x:f>IF(C459="T0",0,IF(C459="T1",1,IF(C459="T2",2,IF(C459="T3",3,IF(C459="T4",4,IF(C459="Unassigned",98,99))))))</x:f>
        <x:v>3</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str">
        <x:v>Bonded wing-seam reinforcement strips</x:v>
      </x:c>
      <x:c r="C460" s="4" t="str">
        <x:v>T3</x:v>
      </x:c>
      <x:c r="D460" s="9" t="str">
        <x:v>Manufactured stock</x:v>
      </x:c>
      <x:c r="E460" s="9" t="str">
        <x:v>T3 specialist stock / component proposal</x:v>
      </x:c>
      <x:c r="F460" s="9" t="str">
        <x:v>New proposal</x:v>
      </x:c>
      <x:c r="G460" s="9" t="str">
        <x:v>Prepared intermediate for wind propulsion. T4 opportunity: Jointed sail-panel subassembly; attachment geometry and wind loads remain to be designed.</x:v>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x:c r="Q460" s="17"/>
      <x:c r="R460" s="17"/>
      <x:c r="S460" s="17"/>
      <x:c r="T460" s="17"/>
      <x:c r="U460" s="9" t="str">
        <x:v>T3 stock can also feed a finished item directly; no mandatory T4 step. Future assembly is a planning idea, not an added T4 recipe.</x:v>
      </x:c>
      <x:c r="V460" s="11" t="str">
        <x:v>bonded wing-seam reinforcement strips; tier three; wind propulsion</x:v>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reinforcement strips; manufactured stock; t3 specialist stock / component proposal; processed material; processed intermediate; manufactured / unresolved; wind propulsion; wing membrane; membrane; proposal; bonded wing-seam reinforcement strips; tier three; wind propulsion; t3; not applicable; material</x:v>
      </x:c>
      <x:c r="AF460" s="4" t="str">
        <x:v>New intended workshop role; actual performance requires qualification. Lore category review: Resources -&gt; Manufactured stock. Classification only; original item status and tier retained.</x:v>
      </x:c>
      <x:c r="AG460" s="4" t="str">
        <x:v>Proposed T3: one stage above highest listed T2 ingredient; partial recipe may change.</x:v>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status/completeness",IF(C460="T0","Raw entry feed; no production route","No production route listed"))</x:f>
        <x:v>Route listed; review status/completeness</x:v>
      </x:c>
      <x:c r="AN460" s="14" t="n">
        <x:f>IF(C460="T0",0,IF(C460="T1",1,IF(C460="T2",2,IF(C460="T3",3,IF(C460="T4",4,IF(C460="Unassigned",98,99))))))</x:f>
        <x:v>3</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str">
        <x:v>Proposed T3: one stage above highest listed T2 ingredient; partial recipe may change.</x:v>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status/completeness",IF(C461="T0","Raw entry feed; no production route","No production route listed"))</x:f>
        <x:v>Route listed; review status/completeness</x:v>
      </x:c>
      <x:c r="AN461" s="14" t="n">
        <x:f>IF(C461="T0",0,IF(C461="T1",1,IF(C461="T2",2,IF(C461="T3",3,IF(C461="T4",4,IF(C461="Unassigned",98,99))))))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str">
        <x:v>Flexible husk joint strips</x:v>
      </x:c>
      <x:c r="C462" s="4" t="str">
        <x:v>T3</x:v>
      </x:c>
      <x:c r="D462" s="9" t="str">
        <x:v>Manufactured stock</x:v>
      </x:c>
      <x:c r="E462" s="9" t="str">
        <x:v>T3 specialist stock / component proposal</x:v>
      </x:c>
      <x:c r="F462" s="9" t="str">
        <x:v>New proposal</x:v>
      </x:c>
      <x:c r="G462" s="9" t="str">
        <x:v>Prepared intermediate for binding and construction. T4 opportunity: Articulated casing subassembly; no ordinary cloth, cheap textile supply or guaranteed fatigue life.</x:v>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x:c r="Q462" s="17"/>
      <x:c r="R462" s="17"/>
      <x:c r="S462" s="17"/>
      <x:c r="T462" s="17"/>
      <x:c r="U462" s="9" t="str">
        <x:v>T3 stock can also feed a finished item directly; no mandatory T4 step. Future assembly is a planning idea, not an added T4 recipe.</x:v>
      </x:c>
      <x:c r="V462" s="11" t="str">
        <x:v>flexible husk joint strips; tier three; binding and construction</x:v>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 joint strips; manufactured stock; t3 specialist stock / component proposal; processed material; processed intermediate; manufactured / unresolved; binding and construction; husk fiber; sheet; proposal; flexible husk joint strips; tier three; binding and construction; t3; not applicable; material</x:v>
      </x:c>
      <x:c r="AF462" s="4" t="str">
        <x:v>New intended workshop role; actual performance requires qualification. Lore category review: Resources -&gt; Manufactured stock. Classification only; original item status and tier retained.</x:v>
      </x:c>
      <x:c r="AG462" s="4" t="str">
        <x:v>Proposed T3: one stage above highest listed T2 ingredient; partial recipe may change.</x:v>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status/completeness",IF(C462="T0","Raw entry feed; no production route","No production route listed"))</x:f>
        <x:v>Route listed; review status/completeness</x:v>
      </x:c>
      <x:c r="AN462" s="14" t="n">
        <x:f>IF(C462="T0",0,IF(C462="T1",1,IF(C462="T2",2,IF(C462="T3",3,IF(C462="T4",4,IF(C462="Unassigned",98,99))))))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str">
        <x:v>Bonded abrasive-faced stock</x:v>
      </x:c>
      <x:c r="C463" s="4" t="str">
        <x:v>T3</x:v>
      </x:c>
      <x:c r="D463" s="9" t="str">
        <x:v>Manufactured stock</x:v>
      </x:c>
      <x:c r="E463" s="9" t="str">
        <x:v>T3 specialist stock / component proposal</x:v>
      </x:c>
      <x:c r="F463" s="9" t="str">
        <x:v>New proposal</x:v>
      </x:c>
      <x:c r="G463" s="9" t="str">
        <x:v>Prepared intermediate for surface finishing. T4 opportunity: Matched finishing-tool head; workshop tools are reusable prerequisites in other recipes, not consumed tier inputs.</x:v>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x:c r="Q463" s="17"/>
      <x:c r="R463" s="17"/>
      <x:c r="S463" s="17"/>
      <x:c r="T463" s="17"/>
      <x:c r="U463" s="9" t="str">
        <x:v>T3 stock can also feed a finished item directly; no mandatory T4 step. Future assembly is a planning idea, not an added T4 recipe.</x:v>
      </x:c>
      <x:c r="V463" s="11" t="str">
        <x:v>bonded abrasive-faced stock; tier three; surface finishing</x:v>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bonded abrasive-faced stock; manufactured stock; t3 specialist stock / component proposal; processed material; processed intermediate; manufactured / unresolved; surface finishing; mixed / unresolved; solid part; proposal; bonded abrasive-faced stock; tier three; surface finishing; t3; not applicable; material</x:v>
      </x:c>
      <x:c r="AF463" s="4" t="str">
        <x:v>New intended workshop role; actual performance requires qualification. Lore category review: Resources -&gt; Manufactured stock. Classification only; original item status and tier retained.</x:v>
      </x:c>
      <x:c r="AG463" s="4" t="str">
        <x:v>Proposed T3: one stage above highest listed T2 ingredient; partial recipe may change.</x:v>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status/completeness",IF(C463="T0","Raw entry feed; no production route","No production route listed"))</x:f>
        <x:v>Route listed; review status/completeness</x:v>
      </x:c>
      <x:c r="AN463" s="14" t="n">
        <x:f>IF(C463="T0",0,IF(C463="T1",1,IF(C463="T2",2,IF(C463="T3",3,IF(C463="T4",4,IF(C463="Unassigned",98,99))))))</x:f>
        <x:v>3</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str">
        <x:v>Prepared intermediate for decoration. T4 opportunity: Fitted ceremonial or civic display subassembly; no invented national preference or automatic gemstone power.</x:v>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str">
        <x:v>Proposed T3: one stage above highest listed T2 ingredient; partial recipe may change.</x:v>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status/completeness",IF(C464="T0","Raw entry feed; no production route","No production route listed"))</x:f>
        <x:v>Route listed; review status/completeness</x:v>
      </x:c>
      <x:c r="AN464" s="14" t="n">
        <x:f>IF(C464="T0",0,IF(C464="T1",1,IF(C464="T2",2,IF(C464="T3",3,IF(C464="T4",4,IF(C464="Unassigned",98,99))))))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str">
        <x:v>T3</x:v>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t3; not applicable; component</x:v>
      </x:c>
      <x:c r="AF465" s="4" t="str">
        <x:v>New intended workshop role; actual performance requires qualification.</x:v>
      </x:c>
      <x:c r="AG465" s="4" t="str">
        <x:v>Proposed T3: one stage above highest listed T2 ingredient; partial recipe may change.</x:v>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status/completeness",IF(C465="T0","Raw entry feed; no production route","No production route listed"))</x:f>
        <x:v>Route listed; review status/completeness</x:v>
      </x:c>
      <x:c r="AN465" s="14" t="n">
        <x:f>IF(C465="T0",0,IF(C465="T1",1,IF(C465="T2",2,IF(C465="T3",3,IF(C465="T4",4,IF(C465="Unassigned",98,99))))))</x:f>
        <x:v>3</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str">
        <x:v>T3</x:v>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t3; not applicable; component</x:v>
      </x:c>
      <x:c r="AF466" s="4" t="str">
        <x:v>New intended workshop role; actual performance requires qualification.</x:v>
      </x:c>
      <x:c r="AG466" s="4" t="str">
        <x:v>Proposed T3: one stage above highest listed T2 ingredient; partial recipe may change.</x:v>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status/completeness",IF(C466="T0","Raw entry feed; no production route","No production route listed"))</x:f>
        <x:v>Route listed; review status/completeness</x:v>
      </x:c>
      <x:c r="AN466" s="14" t="n">
        <x:f>IF(C466="T0",0,IF(C466="T1",1,IF(C466="T2",2,IF(C466="T3",3,IF(C466="T4",4,IF(C466="Unassigned",98,99))))))</x:f>
        <x:v>3</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str">
        <x:v>Bonded glass-ceramic lining stock</x:v>
      </x:c>
      <x:c r="C467" s="4" t="str">
        <x:v>T3</x:v>
      </x:c>
      <x:c r="D467" s="9" t="str">
        <x:v>Manufactured stock</x:v>
      </x:c>
      <x:c r="E467" s="9" t="str">
        <x:v>T3 specialist stock / component proposal</x:v>
      </x:c>
      <x:c r="F467" s="9" t="str">
        <x:v>New proposal</x:v>
      </x:c>
      <x:c r="G467" s="9" t="str">
        <x:v>Prepared intermediate for chemical processing. T4 opportunity: Fitted chemical-vessel insert subassembly; not every faunal liquid is compatible and thermal service is separate.</x:v>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x:c r="Q467" s="17"/>
      <x:c r="R467" s="17"/>
      <x:c r="S467" s="17"/>
      <x:c r="T467" s="17"/>
      <x:c r="U467" s="9" t="str">
        <x:v>T3 stock can also feed a finished item directly; no mandatory T4 step. Future assembly is a planning idea, not an added T4 recipe.</x:v>
      </x:c>
      <x:c r="V467" s="11" t="str">
        <x:v>bonded glass-ceramic lining stock; tier three; chemical processing</x:v>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stock; manufactured stock; t3 specialist stock / component proposal; processed material; processed intermediate; manufactured / unresolved; chemical processing; mixed / unresolved; panel; proposal; bonded glass-ceramic lining stock; tier three; chemical processing; t3; not applicable; material</x:v>
      </x:c>
      <x:c r="AF467" s="4" t="str">
        <x:v>New intended workshop role; actual performance requires qualification. Lore category review: Resources -&gt; Manufactured stock. Classification only; original item status and tier retained.</x:v>
      </x:c>
      <x:c r="AG467" s="4" t="str">
        <x:v>Proposed T3: one stage above highest listed T2 ingredient; partial recipe may change.</x:v>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status/completeness",IF(C467="T0","Raw entry feed; no production route","No production route listed"))</x:f>
        <x:v>Route listed; review status/completeness</x:v>
      </x:c>
      <x:c r="AN467" s="14" t="n">
        <x:f>IF(C467="T0",0,IF(C467="T1",1,IF(C467="T2",2,IF(C467="T3",3,IF(C467="T4",4,IF(C467="Unassigned",98,99))))))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str">
        <x:v>T4</x:v>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t4; not applicable; component</x:v>
      </x:c>
      <x:c r="AF468" s="4" t="str">
        <x:v>New intended workshop role; actual performance requires qualification.</x:v>
      </x:c>
      <x:c r="AG468" s="4" t="str">
        <x:v>Proposed T4: one stage above highest listed T3 ingredient; partial recipe may change.</x:v>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status/completeness",IF(C468="T0","Raw entry feed; no production route","No production route listed"))</x:f>
        <x:v>Route listed; review status/completeness</x:v>
      </x:c>
      <x:c r="AN468" s="14" t="n">
        <x:f>IF(C468="T0",0,IF(C468="T1",1,IF(C468="T2",2,IF(C468="T3",3,IF(C468="T4",4,IF(C468="Unassigned",98,99))))))</x:f>
        <x:v>4</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str">
        <x:v>T4</x:v>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t4; not applicable; component</x:v>
      </x:c>
      <x:c r="AF469" s="4" t="str">
        <x:v>New intended workshop role; actual performance requires qualification.</x:v>
      </x:c>
      <x:c r="AG469" s="4" t="str">
        <x:v>Proposed T4: one stage above highest listed T3 ingredient; partial recipe may change.</x:v>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status/completeness",IF(C469="T0","Raw entry feed; no production route","No production route listed"))</x:f>
        <x:v>Route listed; review status/completeness</x:v>
      </x:c>
      <x:c r="AN469" s="14" t="n">
        <x:f>IF(C469="T0",0,IF(C469="T1",1,IF(C469="T2",2,IF(C469="T3",3,IF(C469="T4",4,IF(C469="Unassigned",98,99))))))</x:f>
        <x:v>4</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str">
        <x:v>T4</x:v>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t4; not applicable; component</x:v>
      </x:c>
      <x:c r="AF470" s="4" t="str">
        <x:v>New intended workshop role; actual performance requires qualification.</x:v>
      </x:c>
      <x:c r="AG470" s="4" t="str">
        <x:v>Proposed T4: one stage above highest listed T3 ingredient; partial recipe may change.</x:v>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status/completeness",IF(C470="T0","Raw entry feed; no production route","No production route listed"))</x:f>
        <x:v>Route listed; review status/completeness</x:v>
      </x:c>
      <x:c r="AN470" s="14" t="n">
        <x:f>IF(C470="T0",0,IF(C470="T1",1,IF(C470="T2",2,IF(C470="T3",3,IF(C470="T4",4,IF(C470="Unassigned",98,99))))))</x:f>
        <x:v>4</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str">
        <x:v>T4</x:v>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t4; not applicable; component</x:v>
      </x:c>
      <x:c r="AF471" s="4" t="str">
        <x:v>New intended workshop role; actual performance requires qualification.</x:v>
      </x:c>
      <x:c r="AG471" s="4" t="str">
        <x:v>Proposed T4: one stage above highest listed T3 ingredient; partial recipe may change.</x:v>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status/completeness",IF(C471="T0","Raw entry feed; no production route","No production route listed"))</x:f>
        <x:v>Route listed; review status/completeness</x:v>
      </x:c>
      <x:c r="AN471" s="14" t="n">
        <x:f>IF(C471="T0",0,IF(C471="T1",1,IF(C471="T2",2,IF(C471="T3",3,IF(C471="T4",4,IF(C471="Unassigned",98,99))))))</x:f>
        <x:v>4</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str">
        <x:v>T4</x:v>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t4; not applicable; component</x:v>
      </x:c>
      <x:c r="AF472" s="4" t="str">
        <x:v>New intended workshop role; actual performance requires qualification.</x:v>
      </x:c>
      <x:c r="AG472" s="4" t="str">
        <x:v>Proposed T4: one stage above highest listed T3 ingredient; partial recipe may change.</x:v>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status/completeness",IF(C472="T0","Raw entry feed; no production route","No production route listed"))</x:f>
        <x:v>Route listed; review status/completeness</x:v>
      </x:c>
      <x:c r="AN472" s="14" t="n">
        <x:f>IF(C472="T0",0,IF(C472="T1",1,IF(C472="T2",2,IF(C472="T3",3,IF(C472="T4",4,IF(C472="Unassigned",98,99))))))</x:f>
        <x:v>4</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str">
        <x:v>T4</x:v>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t4; not applicable; component</x:v>
      </x:c>
      <x:c r="AF473" s="4" t="str">
        <x:v>New intended workshop role; actual performance requires qualification.</x:v>
      </x:c>
      <x:c r="AG473" s="4" t="str">
        <x:v>Proposed T4: one stage above highest listed T3 ingredient; partial recipe may change.</x:v>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status/completeness",IF(C473="T0","Raw entry feed; no production route","No production route listed"))</x:f>
        <x:v>Route listed; review status/completeness</x:v>
      </x:c>
      <x:c r="AN473" s="14" t="n">
        <x:f>IF(C473="T0",0,IF(C473="T1",1,IF(C473="T2",2,IF(C473="T3",3,IF(C473="T4",4,IF(C473="Unassigned",98,99))))))</x:f>
        <x:v>4</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str">
        <x:v>T4</x:v>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t4; not applicable; component</x:v>
      </x:c>
      <x:c r="AF474" s="4" t="str">
        <x:v>New intended workshop role; actual performance requires qualification.</x:v>
      </x:c>
      <x:c r="AG474" s="4" t="str">
        <x:v>Proposed T4: one stage above highest listed T3 ingredient; partial recipe may change.</x:v>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status/completeness",IF(C474="T0","Raw entry feed; no production route","No production route listed"))</x:f>
        <x:v>Route listed; review status/completeness</x:v>
      </x:c>
      <x:c r="AN474" s="14" t="n">
        <x:f>IF(C474="T0",0,IF(C474="T1",1,IF(C474="T2",2,IF(C474="T3",3,IF(C474="T4",4,IF(C474="Unassigned",98,99))))))</x:f>
        <x:v>4</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str">
        <x:v>T4</x:v>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t4; not applicable; component</x:v>
      </x:c>
      <x:c r="AF475" s="4" t="str">
        <x:v>New intended workshop role; actual performance requires qualification.</x:v>
      </x:c>
      <x:c r="AG475" s="4" t="str">
        <x:v>Proposed T4: one stage above highest listed T3 ingredient; partial recipe may change.</x:v>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status/completeness",IF(C475="T0","Raw entry feed; no production route","No production route listed"))</x:f>
        <x:v>Route listed; review status/completeness</x:v>
      </x:c>
      <x:c r="AN475" s="14" t="n">
        <x:f>IF(C475="T0",0,IF(C475="T1",1,IF(C475="T2",2,IF(C475="T3",3,IF(C475="T4",4,IF(C475="Unassigned",98,99))))))</x:f>
        <x:v>4</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str">
        <x:v>T4</x:v>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t4; not applicable; component</x:v>
      </x:c>
      <x:c r="AF476" s="4" t="str">
        <x:v>New intended workshop role; actual performance requires qualification.</x:v>
      </x:c>
      <x:c r="AG476" s="4" t="str">
        <x:v>Proposed T4: one stage above highest listed T3 ingredient; partial recipe may change.</x:v>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status/completeness",IF(C476="T0","Raw entry feed; no production route","No production route listed"))</x:f>
        <x:v>Route listed; review status/completeness</x:v>
      </x:c>
      <x:c r="AN476" s="14" t="n">
        <x:f>IF(C476="T0",0,IF(C476="T1",1,IF(C476="T2",2,IF(C476="T3",3,IF(C476="T4",4,IF(C476="Unassigned",98,99))))))</x:f>
        <x:v>4</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str">
        <x:v>T4</x:v>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t4; not applicable; component</x:v>
      </x:c>
      <x:c r="AF477" s="4" t="str">
        <x:v>New intended workshop role; actual performance requires qualification.</x:v>
      </x:c>
      <x:c r="AG477" s="4" t="str">
        <x:v>Proposed T4: one stage above highest listed T3 ingredient; partial recipe may change.</x:v>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status/completeness",IF(C477="T0","Raw entry feed; no production route","No production route listed"))</x:f>
        <x:v>Route listed; review status/completeness</x:v>
      </x:c>
      <x:c r="AN477" s="14" t="n">
        <x:f>IF(C477="T0",0,IF(C477="T1",1,IF(C477="T2",2,IF(C477="T3",3,IF(C477="T4",4,IF(C477="Unassigned",98,99))))))</x:f>
        <x:v>4</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str">
        <x:v>T4</x:v>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t4; not applicable; component</x:v>
      </x:c>
      <x:c r="AF478" s="4" t="str">
        <x:v>New intended workshop role; actual performance requires qualification.</x:v>
      </x:c>
      <x:c r="AG478" s="4" t="str">
        <x:v>Proposed T4: one stage above highest listed T3 ingredient; partial recipe may change.</x:v>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status/completeness",IF(C478="T0","Raw entry feed; no production route","No production route listed"))</x:f>
        <x:v>Route listed; review status/completeness</x:v>
      </x:c>
      <x:c r="AN478" s="14" t="n">
        <x:f>IF(C478="T0",0,IF(C478="T1",1,IF(C478="T2",2,IF(C478="T3",3,IF(C478="T4",4,IF(C478="Unassigned",98,99))))))</x:f>
        <x:v>4</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Tools</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tools;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79" s="4" t="str">
        <x:v>Proposed T4: one stage above highest listed T3 ingredient; partial recipe may change.</x:v>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t="n">
        <x:f>IF(C479="T0",0,IF(C479="T1",1,IF(C479="T2",2,IF(C479="T3",3,IF(C479="T4",4,IF(C479="Unassigned",98,99))))))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str">
        <x:v>T4</x:v>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t4; not applicable; component</x:v>
      </x:c>
      <x:c r="AF480" s="4" t="str">
        <x:v>New intended workshop role; actual performance requires qualification.</x:v>
      </x:c>
      <x:c r="AG480" s="4" t="str">
        <x:v>Proposed T4: one stage above highest listed T3 ingredient; partial recipe may change.</x:v>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status/completeness",IF(C480="T0","Raw entry feed; no production route","No production route listed"))</x:f>
        <x:v>Route listed; review status/completeness</x:v>
      </x:c>
      <x:c r="AN480" s="14" t="n">
        <x:f>IF(C480="T0",0,IF(C480="T1",1,IF(C480="T2",2,IF(C480="T3",3,IF(C480="T4",4,IF(C480="Unassigned",98,99))))))</x:f>
        <x:v>4</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str">
        <x:v>T4</x:v>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t4; not applicable; component</x:v>
      </x:c>
      <x:c r="AF481" s="4" t="str">
        <x:v>New intended workshop role; actual performance requires qualification.</x:v>
      </x:c>
      <x:c r="AG481" s="4" t="str">
        <x:v>Proposed T4: one stage above highest listed T3 ingredient; partial recipe may change.</x:v>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status/completeness",IF(C481="T0","Raw entry feed; no production route","No production route listed"))</x:f>
        <x:v>Route listed; review status/completeness</x:v>
      </x:c>
      <x:c r="AN481" s="14" t="n">
        <x:f>IF(C481="T0",0,IF(C481="T1",1,IF(C481="T2",2,IF(C481="T3",3,IF(C481="T4",4,IF(C481="Unassigned",98,99))))))</x:f>
        <x:v>4</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Tools</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tools;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x:t>
        </x:is>
      </x:c>
      <x:c r="AG482" s="4" t="str">
        <x:v>Proposed T4: one stage above highest listed T3 ingredient; partial recipe may change.</x:v>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t="n">
        <x:f>IF(C482="T0",0,IF(C482="T1",1,IF(C482="T2",2,IF(C482="T3",3,IF(C482="T4",4,IF(C482="Unassigned",98,99))))))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str">
        <x:v>T4</x:v>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t4; not applicable; component</x:v>
      </x:c>
      <x:c r="AF483" s="4" t="str">
        <x:v>New intended workshop role; actual performance requires qualification.</x:v>
      </x:c>
      <x:c r="AG483" s="4" t="str">
        <x:v>Proposed T4: one stage above highest listed T3 ingredient; partial recipe may change.</x:v>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status/completeness",IF(C483="T0","Raw entry feed; no production route","No production route listed"))</x:f>
        <x:v>Route listed; review status/completeness</x:v>
      </x:c>
      <x:c r="AN483" s="14" t="n">
        <x:f>IF(C483="T0",0,IF(C483="T1",1,IF(C483="T2",2,IF(C483="T3",3,IF(C483="T4",4,IF(C483="Unassigned",98,99))))))</x:f>
        <x:v>4</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str">
        <x:v>T4</x:v>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t4; not applicable; component</x:v>
      </x:c>
      <x:c r="AF484" s="4" t="str">
        <x:v>New intended workshop role; actual performance requires qualification.</x:v>
      </x:c>
      <x:c r="AG484" s="4" t="str">
        <x:v>Proposed T4: one stage above highest listed T3 ingredient; partial recipe may change.</x:v>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status/completeness",IF(C484="T0","Raw entry feed; no production route","No production route listed"))</x:f>
        <x:v>Route listed; review status/completeness</x:v>
      </x:c>
      <x:c r="AN484" s="14" t="n">
        <x:f>IF(C484="T0",0,IF(C484="T1",1,IF(C484="T2",2,IF(C484="T3",3,IF(C484="T4",4,IF(C484="Unassigned",98,99))))))</x:f>
        <x:v>4</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str">
        <x:v>Pressed mineral-husk insulating board</x:v>
      </x:c>
      <x:c r="C485" s="4" t="str">
        <x:v>T4</x:v>
      </x:c>
      <x:c r="D485" s="9" t="str">
        <x:v>Manufactured stock</x:v>
      </x:c>
      <x:c r="E485" s="9" t="str">
        <x:v>T4 specialist stock / component proposal</x:v>
      </x:c>
      <x:c r="F485" s="9" t="str">
        <x:v>New proposal</x:v>
      </x:c>
      <x:c r="G485" s="9" t="str">
        <x:v>Prepared intermediate for electrical insulation. Intended downstream use: Fitted enclosure barriers and insulating panels; no electrical, thermal or fire-resistance rating assigned.</x:v>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x:c r="Q485" s="17"/>
      <x:c r="R485" s="17"/>
      <x:c r="S485" s="17"/>
      <x:c r="T485" s="17"/>
      <x:c r="U485" s="9" t="str">
        <x:v>T4 is the final planned refinement tier. This remains intermediate stock or a component; fitted finished products are classified separately.</x:v>
      </x:c>
      <x:c r="V485" s="11" t="str">
        <x:v>pressed mineral-husk insulating board; tier four; electrical insulation</x:v>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insulating board; manufactured stock; t4 specialist stock / component proposal; processed material; processed intermediate; manufactured / unresolved; electrical insulation; mixed / unresolved; panel; proposal; pressed mineral-husk insulating board; tier four; electrical insulation; t4; not applicable; material</x:v>
      </x:c>
      <x:c r="AF485" s="4" t="str">
        <x:v>New intended workshop role; actual performance requires qualification. Lore category review: Resources -&gt; Manufactured stock. Classification only; original item status and tier retained.</x:v>
      </x:c>
      <x:c r="AG485" s="4" t="str">
        <x:v>Proposed T4: one stage above highest listed T3 ingredient; partial recipe may change.</x:v>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status/completeness",IF(C485="T0","Raw entry feed; no production route","No production route listed"))</x:f>
        <x:v>Route listed; review status/completeness</x:v>
      </x:c>
      <x:c r="AN485" s="14" t="n">
        <x:f>IF(C485="T0",0,IF(C485="T1",1,IF(C485="T2",2,IF(C485="T3",3,IF(C485="T4",4,IF(C485="Unassigned",98,99))))))</x:f>
        <x:v>4</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str">
        <x:v>Layered ceremonial inlay stock</x:v>
      </x:c>
      <x:c r="C486" s="4" t="str">
        <x:v>T4</x:v>
      </x:c>
      <x:c r="D486" s="9" t="str">
        <x:v>Manufactured stock</x:v>
      </x:c>
      <x:c r="E486" s="9" t="str">
        <x:v>T4 specialist stock / component proposal</x:v>
      </x:c>
      <x:c r="F486" s="9" t="str">
        <x:v>New proposal</x:v>
      </x:c>
      <x:c r="G486" s="9" t="str">
        <x:v>Prepared intermediate for decoration. Intended downstream use: Rare ceremonial trim, civic plates or costly dress fittings; no ordinary cloth or invented national preference.</x:v>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x:c r="Q486" s="17"/>
      <x:c r="R486" s="17"/>
      <x:c r="S486" s="17"/>
      <x:c r="T486" s="17"/>
      <x:c r="U486" s="9" t="str">
        <x:v>T4 is the final planned refinement tier. This remains intermediate stock or a component; fitted finished products are classified separately.</x:v>
      </x:c>
      <x:c r="V486" s="11" t="str">
        <x:v>layered ceremonial inlay stock; tier four; decoration</x:v>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ceremonial inlay stock; manufactured stock; t4 specialist stock / component proposal; processed material; processed intermediate; manufactured / unresolved; decoration; mixed / unresolved; sheet; proposal; layered ceremonial inlay stock; tier four; decoration; t4; not applicable; material</x:v>
      </x:c>
      <x:c r="AF486" s="4" t="str">
        <x:v>New intended workshop role; actual performance requires qualification. Lore category review: Resources -&gt; Manufactured stock. Classification only; original item status and tier retained.</x:v>
      </x:c>
      <x:c r="AG486" s="4" t="str">
        <x:v>Proposed T4: one stage above highest listed T3 ingredient; partial recipe may change.</x:v>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status/completeness",IF(C486="T0","Raw entry feed; no production route","No production route listed"))</x:f>
        <x:v>Route listed; review status/completeness</x:v>
      </x:c>
      <x:c r="AN486" s="14" t="n">
        <x:f>IF(C486="T0",0,IF(C486="T1",1,IF(C486="T2",2,IF(C486="T3",3,IF(C486="T4",4,IF(C486="Unassigned",98,99))))))</x:f>
        <x:v>4</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str">
        <x:v>T4</x:v>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t4; not applicable; component</x:v>
      </x:c>
      <x:c r="AF487" s="4" t="str">
        <x:v>New intended workshop role; actual performance requires qualification.</x:v>
      </x:c>
      <x:c r="AG487" s="4" t="str">
        <x:v>Proposed T4: one stage above highest listed T3 ingredient; partial recipe may change.</x:v>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status/completeness",IF(C487="T0","Raw entry feed; no production route","No production route listed"))</x:f>
        <x:v>Route listed; review status/completeness</x:v>
      </x:c>
      <x:c r="AN487" s="14" t="n">
        <x:f>IF(C487="T0",0,IF(C487="T1",1,IF(C487="T2",2,IF(C487="T3",3,IF(C487="T4",4,IF(C487="Unassigned",98,99))))))</x:f>
        <x:v>4</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str">
        <x:v>T1</x:v>
      </x:c>
      <x:c r="D488" s="4" t="str">
        <x:v>Processing agents</x:v>
      </x:c>
      <x:c r="E488" s="4" t="str">
        <x:v>Hypothetical chemical-processing precursor</x:v>
      </x:c>
      <x:c r="F488" s="4" t="str">
        <x:v>New proposal</x:v>
      </x:c>
      <x:c r="G488" s="4" t="str">
        <x:v>Candidate precursor for oxide-conversion research</x:v>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processing agents; hypothetical chemical-processing precursor; chemical material; processed intermediate; manufactured / unresolved; chemical processing; biological chemical; unresolved; proposal; oxide reactive; corrosion conversion; selected faunal fraction; t1; not applicable; material</x:v>
      </x:c>
      <x:c r="AF488" s="4" t="str">
        <x:v>Explicit new hypothetical precursor; chemical identity remains unresolved. Lore category review: Resources -&gt; Processing agents. Classification only; original item status and tier retained.</x:v>
      </x:c>
      <x:c r="AG488" s="4" t="str">
        <x:v>Proposed T1 from listed raw T0 inputs.</x:v>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status/completeness",IF(C488="T0","Raw entry feed; no production route","No production route listed"))</x:f>
        <x:v>Route listed; review status/completeness</x:v>
      </x:c>
      <x:c r="AN488" s="4" t="n">
        <x:f>IF(C488="T0",0,IF(C488="T1",1,IF(C488="T2",2,IF(C488="T3",3,IF(C488="T4",4,IF(C488="Unassigned",98,99))))))</x:f>
        <x:v>1</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str">
        <x:v>Intended use: material analysis. Porous young material, not structural stock.</x:v>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str">
        <x:v>Proposed T0 within selected partial routes; source age/depth is not a tier.</x:v>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status/completeness",IF(C489="T0","Raw entry feed; no production route","No production route listed"))</x:f>
        <x:v>Raw entry feed; no production route</x:v>
      </x:c>
      <x:c r="AN489" s="4" t="n">
        <x:f>IF(C489="T0",0,IF(C489="T1",1,IF(C489="T2",2,IF(C489="T3",3,IF(C489="T4",4,IF(C489="Unassigned",98,99))))))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str">
        <x:v>T0</x:v>
      </x:c>
      <x:c r="D490" s="4" t="str">
        <x:v>Mineral resources</x:v>
      </x:c>
      <x:c r="E490" s="4" t="str">
        <x:v>Iron Growth grade / preparation</x:v>
      </x:c>
      <x:c r="F490" s="4" t="str">
        <x:v>New proposal</x:v>
      </x:c>
      <x:c r="G490" s="4" t="str">
        <x:v>Intended use: material analysis. Selected commercial source grade; regional composition matters.</x:v>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t0; not applicable; material</x:v>
      </x:c>
      <x:c r="AF490" s="4" t="str">
        <x:v>New source-informed working item; primary category follows the resource/processing/recovery split.</x:v>
      </x:c>
      <x:c r="AG490" s="4" t="str">
        <x:v>Proposed T0 within selected partial routes; source age/depth is not a tier.</x:v>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status/completeness",IF(C490="T0","Raw entry feed; no production route","No production route listed"))</x:f>
        <x:v>Raw entry feed; no production route</x:v>
      </x:c>
      <x:c r="AN490" s="4" t="n">
        <x:f>IF(C490="T0",0,IF(C490="T1",1,IF(C490="T2",2,IF(C490="T3",3,IF(C490="T4",4,IF(C490="Unassigned",98,99))))))</x:f>
        <x:v>0</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str">
        <x:v>Old formation Iron Growth cores</x:v>
      </x:c>
      <x:c r="C491" s="4" t="str">
        <x:v>T0</x:v>
      </x:c>
      <x:c r="D491" s="4" t="str">
        <x:v>Mineral resources</x:v>
      </x:c>
      <x:c r="E491" s="4" t="str">
        <x:v>Iron Growth grade / preparation</x:v>
      </x:c>
      <x:c r="F491" s="4" t="str">
        <x:v>New proposal</x:v>
      </x:c>
      <x:c r="G491" s="4" t="str">
        <x:v>Intended use: material analysis. Rare deep material; age and depth do not turn raw feed into T4.</x:v>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x:c r="Q491" s="4"/>
      <x:c r="R491" s="4"/>
      <x:c r="S491" s="4"/>
      <x:c r="T491" s="4"/>
      <x:c r="U491" s="4" t="str">
        <x:v>Source status does not establish game canon. Industrial Phagia fractions are separate from human food; ancient recovery does not imply reproduction.</x:v>
      </x:c>
      <x:c r="V491" s="4" t="str">
        <x:v>old formation iron growth cores; material analysis; t0</x:v>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old formation iron growth cores; mineral resources; iron growth grade / preparation; raw material; raw; geological; material analysis; iron growth; solid piece; proposal; old formation iron growth cores; material analysis; t0; t0; not applicable; material</x:v>
      </x:c>
      <x:c r="AF491" s="4" t="str">
        <x:v>New source-informed working item; primary category follows the resource/processing/recovery split.</x:v>
      </x:c>
      <x:c r="AG491" s="4" t="str">
        <x:v>Proposed T0 within selected partial routes; source age/depth is not a tier.</x:v>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status/completeness",IF(C491="T0","Raw entry feed; no production route","No production route listed"))</x:f>
        <x:v>Raw entry feed; no production route</x:v>
      </x:c>
      <x:c r="AN491" s="4" t="n">
        <x:f>IF(C491="T0",0,IF(C491="T1",1,IF(C491="T2",2,IF(C491="T3",3,IF(C491="T4",4,IF(C491="Unassigned",98,99))))))</x:f>
        <x:v>0</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str">
        <x:v>T0</x:v>
      </x:c>
      <x:c r="D492" s="4" t="str">
        <x:v>Mineral resources</x:v>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mineral resources; iron growth grade / preparation; raw material; raw; geological; material analysis; iron growth; solid piece; proposal; ruin-associated iron growth specimens; material analysis; t0; t0; not applicable; material</x:v>
      </x:c>
      <x:c r="AF492" s="4" t="str">
        <x:v>New source-informed working item; primary category follows the resource/processing/recovery split.</x:v>
      </x:c>
      <x:c r="AG492" s="4" t="str">
        <x:v>Proposed T0 within selected partial routes; source age/depth is not a tier.</x:v>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Raw entry feed; no production route</x:v>
      </x:c>
      <x:c r="AN492" s="4" t="n">
        <x:f>IF(C492="T0",0,IF(C492="T1",1,IF(C492="T2",2,IF(C492="T3",3,IF(C492="T4",4,IF(C492="Unassigned",98,99))))))</x:f>
        <x:v>0</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str">
        <x:v>Assayed Iron Growth feedstock</x:v>
      </x:c>
      <x:c r="C493" s="4" t="str">
        <x:v>T1</x:v>
      </x:c>
      <x:c r="D493" s="4" t="str">
        <x:v>Manufactured stock</x:v>
      </x:c>
      <x:c r="E493" s="4" t="str">
        <x:v>Iron Growth grade / preparation</x:v>
      </x:c>
      <x:c r="F493" s="4" t="str">
        <x:v>New proposal</x:v>
      </x:c>
      <x:c r="G493" s="4" t="str">
        <x:v>Intended use: metal refining. Select and prepare a composition-identified feed lot; analytical tools and acceptance limits remain unspecified.</x:v>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x:c r="Q493" s="4"/>
      <x:c r="R493" s="4"/>
      <x:c r="S493" s="4"/>
      <x:c r="T493" s="4"/>
      <x:c r="U493" s="4" t="str">
        <x:v>Source status does not establish game canon. Industrial Phagia fractions are separate from human food; ancient recovery does not imply reproduction.</x:v>
      </x:c>
      <x:c r="V493" s="4" t="str">
        <x:v>assayed iron growth feedstock; metal refining; t1</x:v>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assayed iron growth feedstock; manufactured stock; iron growth grade / preparation; processed material; processed intermediate; manufactured / unresolved; metal refining; iron growth; solid piece; proposal; assayed iron growth feedstock; metal refining; t1; t1; not applicable; material</x:v>
      </x:c>
      <x:c r="AF493" s="4" t="str">
        <x:v>New source-informed working item; primary category follows the resource/processing/recovery split.</x:v>
      </x:c>
      <x:c r="AG493" s="4" t="str">
        <x:v>Proposed T1 within selected partial routes; source age/depth is not a tier.</x:v>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status/completeness",IF(C493="T0","Raw entry feed; no production route","No production route listed"))</x:f>
        <x:v>Route listed; review status/completeness</x:v>
      </x:c>
      <x:c r="AN493" s="4" t="n">
        <x:f>IF(C493="T0",0,IF(C493="T1",1,IF(C493="T2",2,IF(C493="T3",3,IF(C493="T4",4,IF(C493="Unassigned",98,99))))))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str">
        <x:v>Canister-grade Growth alloy stock</x:v>
      </x:c>
      <x:c r="C494" s="4" t="str">
        <x:v>T2</x:v>
      </x:c>
      <x:c r="D494" s="4" t="str">
        <x:v>Manufactured stock</x:v>
      </x:c>
      <x:c r="E494" s="4" t="str">
        <x:v>Iron Growth grade / preparation</x:v>
      </x:c>
      <x:c r="F494" s="4" t="str">
        <x:v>New proposal</x:v>
      </x:c>
      <x:c r="G494" s="4" t="str">
        <x:v>Intended use: fabrication. Explore a contemporary selected Growth-alloy grade from assayed feed; proposed additives, compatibility and service properties require qualification.</x:v>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x:c r="Q494" s="4"/>
      <x:c r="R494" s="4"/>
      <x:c r="S494" s="4"/>
      <x:c r="T494" s="4"/>
      <x:c r="U494" s="4" t="str">
        <x:v>Source status does not establish game canon. Industrial Phagia fractions are separate from human food; ancient recovery does not imply reproduction.</x:v>
      </x:c>
      <x:c r="V494" s="4" t="str">
        <x:v>canister-grade growth alloy stock; fabrication; t2</x:v>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canister-grade growth alloy stock; manufactured stock; iron growth grade / preparation; processed material; processed intermediate; manufactured / unresolved; fabrication; iron growth; solid piece; proposal; canister-grade growth alloy stock; fabrication; t2; t2; not applicable; material</x:v>
      </x:c>
      <x:c r="AF494" s="4" t="str">
        <x:v>New source-informed working item; primary category follows the resource/processing/recovery split.</x:v>
      </x:c>
      <x:c r="AG494" s="4" t="str">
        <x:v>Proposed T2 within selected partial routes; source age/depth is not a tier.</x:v>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status/completeness",IF(C494="T0","Raw entry feed; no production route","No production route listed"))</x:f>
        <x:v>Route listed; review status/completeness</x:v>
      </x:c>
      <x:c r="AN494" s="4" t="n">
        <x:f>IF(C494="T0",0,IF(C494="T1",1,IF(C494="T2",2,IF(C494="T3",3,IF(C494="T4",4,IF(C494="Unassigned",98,99))))))</x:f>
        <x:v>2</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str">
        <x:v>T3</x:v>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t3; not applicable; component</x:v>
      </x:c>
      <x:c r="AF495" s="4" t="str">
        <x:v>New source-informed working item; primary category follows the resource/processing/recovery split.</x:v>
      </x:c>
      <x:c r="AG495" s="4" t="str">
        <x:v>Proposed T3 within selected partial routes; source age/depth is not a tier.</x:v>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status/completeness",IF(C495="T0","Raw entry feed; no production route","No production route listed"))</x:f>
        <x:v>Route listed; review status/completeness</x:v>
      </x:c>
      <x:c r="AN495" s="4" t="n">
        <x:f>IF(C495="T0",0,IF(C495="T1",1,IF(C495="T2",2,IF(C495="T3",3,IF(C495="T4",4,IF(C495="Unassigned",98,99))))))</x:f>
        <x:v>3</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str">
        <x:v>T4</x:v>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t4; not applicable; component</x:v>
      </x:c>
      <x:c r="AF496" s="4" t="str">
        <x:v>New source-informed working item; primary category follows the resource/processing/recovery split.</x:v>
      </x:c>
      <x:c r="AG496" s="4" t="str">
        <x:v>Proposed T4 within selected partial routes; source age/depth is not a tier.</x:v>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status/completeness",IF(C496="T0","Raw entry feed; no production route","No production route listed"))</x:f>
        <x:v>Route listed; review status/completeness</x:v>
      </x:c>
      <x:c r="AN496" s="4" t="n">
        <x:f>IF(C496="T0",0,IF(C496="T1",1,IF(C496="T2",2,IF(C496="T3",3,IF(C496="T4",4,IF(C496="Unassigned",98,99))))))</x:f>
        <x:v>4</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str">
        <x:v>T0</x:v>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t0; not applicable; material</x:v>
      </x:c>
      <x:c r="AF497" s="4" t="str">
        <x:v>New source-informed working item; primary category follows the resource/processing/recovery split.</x:v>
      </x:c>
      <x:c r="AG497" s="4" t="str">
        <x:v>Proposed T0 within selected partial routes; source age/depth is not a tier.</x:v>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status/completeness",IF(C497="T0","Raw entry feed; no production route","No production route listed"))</x:f>
        <x:v>Raw entry feed; no production route</x:v>
      </x:c>
      <x:c r="AN497" s="4" t="n">
        <x:f>IF(C497="T0",0,IF(C497="T1",1,IF(C497="T2",2,IF(C497="T3",3,IF(C497="T4",4,IF(C497="Unassigned",98,99))))))</x:f>
        <x:v>0</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str">
        <x:v>T1</x:v>
      </x:c>
      <x:c r="D498" s="4" t="str">
        <x:v>Processing agents</x:v>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processing agents; lore-informed stock / fitted part; chemical material; processed intermediate; manufactured / unresolved; chemical processing; mineral; particles; proposal; prepared alkaline mineral concentrate; chemical processing; t1; t1; not applicable; material</x:v>
      </x:c>
      <x:c r="AF498" s="4" t="str">
        <x:v>New source-informed working item; primary category follows the resource/processing/recovery split.</x:v>
      </x:c>
      <x:c r="AG498" s="4" t="str">
        <x:v>Proposed T1 within selected partial routes; source age/depth is not a tier.</x:v>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status/completeness",IF(C498="T0","Raw entry feed; no production route","No production route listed"))</x:f>
        <x:v>Route listed; review status/completeness</x:v>
      </x:c>
      <x:c r="AN498" s="4" t="n">
        <x:f>IF(C498="T0",0,IF(C498="T1",1,IF(C498="T2",2,IF(C498="T3",3,IF(C498="T4",4,IF(C498="Unassigned",98,99))))))</x:f>
        <x:v>1</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str">
        <x:v>T1</x:v>
      </x:c>
      <x:c r="D499" s="4" t="str">
        <x:v>Processing agents</x:v>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processing agents; lore-informed stock / fitted part; chemical material; processed intermediate; manufactured / unresolved; chemical processing; mineral; particles; proposal; prepared sulfur process charge; chemical processing; t1; t1; not applicable; material</x:v>
      </x:c>
      <x:c r="AF499" s="4" t="str">
        <x:v>New source-informed working item; primary category follows the resource/processing/recovery split.</x:v>
      </x:c>
      <x:c r="AG499" s="4" t="str">
        <x:v>Proposed T1 within selected partial routes; source age/depth is not a tier.</x:v>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status/completeness",IF(C499="T0","Raw entry feed; no production route","No production route listed"))</x:f>
        <x:v>Route listed; review status/completeness</x:v>
      </x:c>
      <x:c r="AN499" s="4" t="n">
        <x:f>IF(C499="T0",0,IF(C499="T1",1,IF(C499="T2",2,IF(C499="T3",3,IF(C499="T4",4,IF(C499="Unassigned",98,99))))))</x:f>
        <x:v>1</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str">
        <x:v>Proposed T0 within selected partial routes; source age/depth is not a tier.</x:v>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status/completeness",IF(C500="T0","Raw entry feed; no production route","No production route listed"))</x:f>
        <x:v>Raw entry feed; no production route</x:v>
      </x:c>
      <x:c r="AN500" s="4" t="n">
        <x:f>IF(C500="T0",0,IF(C500="T1",1,IF(C500="T2",2,IF(C500="T3",3,IF(C500="T4",4,IF(C500="Unassigned",98,99))))))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str">
        <x:v>T1</x:v>
      </x:c>
      <x:c r="D501" s="4" t="str">
        <x:v>Processing agents</x:v>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processing agents; contained phagia industrial fraction; chemical material; processed intermediate; living culture; chemical processing; biological chemical; unresolved; proposal; selected phagia enzyme fraction; chemical processing; t1; t1; not applicable; material</x:v>
      </x:c>
      <x:c r="AF501" s="4" t="str">
        <x:v>New source-informed working item; primary category follows the resource/processing/recovery split.</x:v>
      </x:c>
      <x:c r="AG501" s="4" t="str">
        <x:v>Proposed T1 within selected partial routes; source age/depth is not a tier.</x:v>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status/completeness",IF(C501="T0","Raw entry feed; no production route","No production route listed"))</x:f>
        <x:v>Route listed; review status/completeness</x:v>
      </x:c>
      <x:c r="AN501" s="4" t="n">
        <x:f>IF(C501="T0",0,IF(C501="T1",1,IF(C501="T2",2,IF(C501="T3",3,IF(C501="T4",4,IF(C501="Unassigned",98,99))))))</x:f>
        <x:v>1</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str">
        <x:v>T1</x:v>
      </x:c>
      <x:c r="D502" s="4" t="str">
        <x:v>Processing agents</x:v>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processing agents; contained phagia industrial fraction; chemical material; processed intermediate; living culture; surface finishing; biological chemical; unresolved; proposal; selected phagia mild-acid fraction; surface finishing; t1; t1; not applicable; material</x:v>
      </x:c>
      <x:c r="AF502" s="4" t="str">
        <x:v>New source-informed working item; primary category follows the resource/processing/recovery split.</x:v>
      </x:c>
      <x:c r="AG502" s="4" t="str">
        <x:v>Proposed T1 within selected partial routes; source age/depth is not a tier.</x:v>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status/completeness",IF(C502="T0","Raw entry feed; no production route","No production route listed"))</x:f>
        <x:v>Route listed; review status/completeness</x:v>
      </x:c>
      <x:c r="AN502" s="4" t="n">
        <x:f>IF(C502="T0",0,IF(C502="T1",1,IF(C502="T2",2,IF(C502="T3",3,IF(C502="T4",4,IF(C502="Unassigned",98,99))))))</x:f>
        <x:v>1</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str">
        <x:v>T1</x:v>
      </x:c>
      <x:c r="D503" s="4" t="str">
        <x:v>Processing agents</x:v>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processing agents; contained phagia industrial fraction; chemical material; processed intermediate; living culture; binding and construction; biological chemical; unresolved; proposal; concentrated phagia adhesive base; binding and construction; t1; t1; not applicable; material</x:v>
      </x:c>
      <x:c r="AF503" s="4" t="str">
        <x:v>New source-informed working item; primary category follows the resource/processing/recovery split.</x:v>
      </x:c>
      <x:c r="AG503" s="4" t="str">
        <x:v>Proposed T1 within selected partial routes; source age/depth is not a tier.</x:v>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status/completeness",IF(C503="T0","Raw entry feed; no production route","No production route listed"))</x:f>
        <x:v>Route listed; review status/completeness</x:v>
      </x:c>
      <x:c r="AN503" s="4" t="n">
        <x:f>IF(C503="T0",0,IF(C503="T1",1,IF(C503="T2",2,IF(C503="T3",3,IF(C503="T4",4,IF(C503="Unassigned",98,99))))))</x:f>
        <x:v>1</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str">
        <x:v>T2</x:v>
      </x:c>
      <x:c r="D504" s="4" t="str">
        <x:v>Processing agents</x:v>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processing agents; lore-informed stock / fitted part; chemical material; processed intermediate; manufactured / unresolved; chemical processing; biological and mineral mixture; unresolved; proposal; chitin-cleaning process charge; chemical processing; t2; t2; not applicable; material</x:v>
      </x:c>
      <x:c r="AF504" s="4" t="str">
        <x:v>New source-informed working item; primary category follows the resource/processing/recovery split.</x:v>
      </x:c>
      <x:c r="AG504" s="4" t="str">
        <x:v>Proposed T2 within selected partial routes; source age/depth is not a tier.</x:v>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status/completeness",IF(C504="T0","Raw entry feed; no production route","No production route listed"))</x:f>
        <x:v>Route listed; review status/completeness</x:v>
      </x:c>
      <x:c r="AN504" s="4" t="n">
        <x:f>IF(C504="T0",0,IF(C504="T1",1,IF(C504="T2",2,IF(C504="T3",3,IF(C504="T4",4,IF(C504="Unassigned",98,99))))))</x:f>
        <x:v>2</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str">
        <x:v>T2</x:v>
      </x:c>
      <x:c r="D505" s="4" t="str">
        <x:v>Processing agents</x:v>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processing agents; lore-informed stock / fitted part; chemical material; processed intermediate; manufactured / unresolved; binding and construction; biological chemical; unresolved; proposal; concentrated chitin binder residue; binding and construction; t2; t2; not applicable; material</x:v>
      </x:c>
      <x:c r="AF505" s="4" t="str">
        <x:v>New source-informed working item; primary category follows the resource/processing/recovery split.</x:v>
      </x:c>
      <x:c r="AG505" s="4" t="str">
        <x:v>Proposed T2 within selected partial routes; source age/depth is not a tier.</x:v>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status/completeness",IF(C505="T0","Raw entry feed; no production route","No production route listed"))</x:f>
        <x:v>Route listed; review status/completeness</x:v>
      </x:c>
      <x:c r="AN505" s="4" t="n">
        <x:f>IF(C505="T0",0,IF(C505="T1",1,IF(C505="T2",2,IF(C505="T3",3,IF(C505="T4",4,IF(C505="Unassigned",98,99))))))</x:f>
        <x:v>2</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str">
        <x:v>T1</x:v>
      </x:c>
      <x:c r="D506" s="4" t="str">
        <x:v>Processing agents</x:v>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processing agents; lore-informed stock / fitted part; chemical material; processed intermediate; manufactured / unresolved; binding and construction; biological chemical; unresolved; proposal; rendered membrane bonding stock; binding and construction; t1; t1; not applicable; material</x:v>
      </x:c>
      <x:c r="AF506" s="4" t="str">
        <x:v>New source-informed working item; primary category follows the resource/processing/recovery split.</x:v>
      </x:c>
      <x:c r="AG506" s="4" t="str">
        <x:v>Proposed T1 within selected partial routes; source age/depth is not a tier.</x:v>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status/completeness",IF(C506="T0","Raw entry feed; no production route","No production route listed"))</x:f>
        <x:v>Route listed; review status/completeness</x:v>
      </x:c>
      <x:c r="AN506" s="4" t="n">
        <x:f>IF(C506="T0",0,IF(C506="T1",1,IF(C506="T2",2,IF(C506="T3",3,IF(C506="T4",4,IF(C506="Unassigned",98,99))))))</x:f>
        <x:v>1</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str">
        <x:v>T1</x:v>
      </x:c>
      <x:c r="D507" s="4" t="str">
        <x:v>Processing agents</x:v>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processing agents; lore-informed stock / fitted part; chemical material; processed intermediate; manufactured / unresolved; chemical processing; biological and mineral mixture; particles; proposal; separated ichor mineral sediment; chemical processing; t1; t1; not applicable; material</x:v>
      </x:c>
      <x:c r="AF507" s="4" t="str">
        <x:v>New source-informed working item; primary category follows the resource/processing/recovery split.</x:v>
      </x:c>
      <x:c r="AG507" s="4" t="str">
        <x:v>Proposed T1 within selected partial routes; source age/depth is not a tier.</x:v>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status/completeness",IF(C507="T0","Raw entry feed; no production route","No production route listed"))</x:f>
        <x:v>Route listed; review status/completeness</x:v>
      </x:c>
      <x:c r="AN507" s="4" t="n">
        <x:f>IF(C507="T0",0,IF(C507="T1",1,IF(C507="T2",2,IF(C507="T3",3,IF(C507="T4",4,IF(C507="Unassigned",98,99))))))</x:f>
        <x:v>1</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str">
        <x:v>T0</x:v>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t0; not applicable; material</x:v>
      </x:c>
      <x:c r="AF508" s="4" t="str">
        <x:v>New source-informed working item; primary category follows the resource/processing/recovery split.</x:v>
      </x:c>
      <x:c r="AG508" s="4" t="str">
        <x:v>Proposed T0 within selected partial routes; source age/depth is not a tier.</x:v>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status/completeness",IF(C508="T0","Raw entry feed; no production route","No production route listed"))</x:f>
        <x:v>Raw entry feed; no production route</x:v>
      </x:c>
      <x:c r="AN508" s="4" t="n">
        <x:f>IF(C508="T0",0,IF(C508="T1",1,IF(C508="T2",2,IF(C508="T3",3,IF(C508="T4",4,IF(C508="Unassigned",98,99))))))</x:f>
        <x:v>0</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str">
        <x:v>Dried electroactive-fiber reinforcement stock</x:v>
      </x:c>
      <x:c r="C509" s="4" t="str">
        <x:v>T1</x:v>
      </x:c>
      <x:c r="D509" s="4" t="str">
        <x:v>Manufactured stock</x:v>
      </x:c>
      <x:c r="E509" s="4" t="str">
        <x:v>Lore-informed stock / fitted part</x:v>
      </x:c>
      <x:c r="F509" s="4" t="str">
        <x:v>New proposal</x:v>
      </x:c>
      <x:c r="G509" s="4" t="str">
        <x:v>Intended use: binding and construction. Explore conditioning for passive reinforcement; preserved motion or electrical activity is not assumed.</x:v>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x:c r="Q509" s="4"/>
      <x:c r="R509" s="4"/>
      <x:c r="S509" s="4"/>
      <x:c r="T509" s="4"/>
      <x:c r="U509" s="4" t="str">
        <x:v>Source status does not establish game canon. Industrial Phagia fractions are separate from human food; ancient recovery does not imply reproduction.</x:v>
      </x:c>
      <x:c r="V509" s="4" t="str">
        <x:v>dried electroactive-fiber reinforcement stock; binding and construction; t1</x:v>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dried electroactive-fiber reinforcement stock; manufactured stock; lore-informed stock / fitted part; processed material; processed intermediate; manufactured / unresolved; binding and construction; faunal fiber; bundle; proposal; dried electroactive-fiber reinforcement stock; binding and construction; t1; t1; not applicable; material</x:v>
      </x:c>
      <x:c r="AF509" s="4" t="str">
        <x:v>New source-informed working item; primary category follows the resource/processing/recovery split.</x:v>
      </x:c>
      <x:c r="AG509" s="4" t="str">
        <x:v>Proposed T1 within selected partial routes; source age/depth is not a tier.</x:v>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status/completeness",IF(C509="T0","Raw entry feed; no production route","No production route listed"))</x:f>
        <x:v>Route listed; review status/completeness</x:v>
      </x:c>
      <x:c r="AN509" s="4" t="n">
        <x:f>IF(C509="T0",0,IF(C509="T1",1,IF(C509="T2",2,IF(C509="T3",3,IF(C509="T4",4,IF(C509="Unassigned",98,99))))))</x:f>
        <x:v>1</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str">
        <x:v>T2</x:v>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t2; not applicable; material</x:v>
      </x:c>
      <x:c r="AF510" s="4" t="str">
        <x:v>New source-informed working item; primary category follows the resource/processing/recovery split.</x:v>
      </x:c>
      <x:c r="AG510" s="4" t="str">
        <x:v>Proposed T2 within selected partial routes; source age/depth is not a tier.</x:v>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status/completeness",IF(C510="T0","Raw entry feed; no production route","No production route listed"))</x:f>
        <x:v>Route listed; review status/completeness</x:v>
      </x:c>
      <x:c r="AN510" s="4" t="n">
        <x:f>IF(C510="T0",0,IF(C510="T1",1,IF(C510="T2",2,IF(C510="T3",3,IF(C510="T4",4,IF(C510="Unassigned",98,99))))))</x:f>
        <x:v>2</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ht="115" customHeight="1">
      <x:c r="A511" s="4"/>
      <x:c r="B511" s="4"/>
      <x:c r="C511" s="4"/>
      <x:c r="D511" s="4"/>
      <x:c r="E511" s="4"/>
      <x:c r="F511" s="4"/>
      <x:c r="G511" s="4"/>
      <x:c r="H511" s="4"/>
      <x:c r="I511" s="4"/>
      <x:c r="J511" s="4"/>
      <x:c r="M511" s="4"/>
      <x:c r="N511" s="4"/>
      <x:c r="O511" s="4"/>
      <x:c r="P511" s="4"/>
      <x:c r="V511" s="4"/>
      <x:c r="W511" s="4"/>
      <x:c r="X511" s="4"/>
      <x:c r="Y511" s="4"/>
      <x:c r="Z511" s="4"/>
      <x:c r="AA511" s="4"/>
      <x:c r="AB511" s="4"/>
      <x:c r="AC511" s="4"/>
      <x:c r="AD511" s="4"/>
      <x:c r="AE511" s="4"/>
      <x:c r="AF511" s="4"/>
      <x:c r="AG511" s="4"/>
      <x:c r="AH511" s="4"/>
      <x:c r="AI511" s="4"/>
      <x:c r="AJ511" s="4"/>
      <x:c r="AK511" s="4"/>
      <x:c r="AL511" s="4"/>
      <x:c r="AM511" s="4"/>
      <x:c r="AN511" s="4"/>
      <x:c r="AZ511"/>
      <x:c r="BA511"/>
      <x:c r="BB511"/>
      <x:c r="BC511"/>
      <x:c r="BD511"/>
      <x:c r="BE511"/>
      <x:c r="BF511"/>
      <x:c r="BG511"/>
      <x:c r="BH511"/>
      <x:c r="BI511"/>
      <x:c r="BJ511"/>
      <x:c r="BK511"/>
      <x:c r="BL511"/>
      <x:c r="BM511"/>
      <x:c r="BN511"/>
      <x:c r="BO511"/>
      <x:c r="BP511"/>
      <x:c r="BQ511"/>
      <x:c r="BR511"/>
      <x:c r="BS511"/>
      <x:c r="BT511"/>
      <x:c r="BU511"/>
      <x:c r="BV511"/>
      <x:c r="BW511"/>
      <x:c r="BX511"/>
      <x:c r="BY511"/>
      <x:c r="BZ511"/>
      <x:c r="CA511"/>
      <x:c r="CB511"/>
      <x:c r="CC511"/>
    </x:row>
    <x:row r="512" ht="115" customHeight="1">
      <x:c r="A512" s="4" t="str">
        <x:v>proposal.lore.beetle_liner</x:v>
      </x:c>
      <x:c r="B512" s="4" t="str">
        <x:v>Insulating beetle-harness liner</x:v>
      </x:c>
      <x:c r="C512" s="4" t="str">
        <x:v>T3</x:v>
      </x:c>
      <x:c r="D512" s="4" t="str">
        <x:v>Crafting components</x:v>
      </x:c>
      <x:c r="E512" s="4" t="str">
        <x:v>Lore-informed stock / fitted part</x:v>
      </x:c>
      <x:c r="F512" s="4" t="str">
        <x:v>New proposal</x:v>
      </x:c>
      <x:c r="G512" s="4" t="str">
        <x:v>Intended use: animal husbandry. Fit a candidate insulating liner for a particular domestic harness; flexibility, charge service, chafing and comfort need qualification.</x:v>
      </x:c>
      <x:c r="H512" s="4" t="str">
        <x:v>None</x:v>
      </x:c>
      <x:c r="I512" s="4" t="str">
        <x:v>Workshop / cargo item; storage and fit unresolved</x:v>
      </x:c>
      <x:c r="J512" s="4"/>
      <x:c r="K512" s="4"/>
      <x:c r="L512" s="4" t="str">
        <x:v>Prepare from linked candidate inputs</x:v>
      </x:c>
      <x:c r="M512" s="4" t="str">
        <x:v>Fit a candidate insulating liner for a particular domestic harness; flexibility, charge service, chafing and comfort need qualification.</x:v>
      </x:c>
      <x:c r="N512" s="4" t="str">
        <x:v>Not implemented</x:v>
      </x:c>
      <x:c r="O512" s="4" t="str">
        <x:v>New game proposal from proposal-stage lore. Quantities, yields, tools, process conditions and performance remain open. No free environmental liquid or ordinary cloth.</x:v>
      </x:c>
      <x:c r="P512" s="4"/>
      <x:c r="Q512" s="4"/>
      <x:c r="R512" s="4"/>
      <x:c r="S512" s="4"/>
      <x:c r="T512" s="4"/>
      <x:c r="U512" s="4" t="str">
        <x:v>Source status does not establish game canon. Industrial Phagia fractions are separate from human food; ancient recovery does not imply reproduction.</x:v>
      </x:c>
      <x:c r="V512" s="4" t="str">
        <x:v>insulating beetle-harness liner; animal husbandry; t3</x:v>
      </x:c>
      <x:c r="W512"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2" s="4" t="str">
        <x:v>Crafting component</x:v>
      </x:c>
      <x:c r="Y512" s="4" t="str">
        <x:v>Processed intermediate</x:v>
      </x:c>
      <x:c r="Z512" s="4" t="str">
        <x:v>Manufactured / unresolved</x:v>
      </x:c>
      <x:c r="AA512" s="4" t="str">
        <x:v>Animal husbandry</x:v>
      </x:c>
      <x:c r="AB512" s="4" t="str">
        <x:v>Mixed / unresolved</x:v>
      </x:c>
      <x:c r="AC512" s="4" t="str">
        <x:v>Panel</x:v>
      </x:c>
      <x:c r="AD512" s="4" t="str">
        <x:v>Proposal</x:v>
      </x:c>
      <x:c r="AE512" s="4" t="str">
        <x:f>LOWER(A512&amp;"; "&amp;B512&amp;"; "&amp;D512&amp;"; "&amp;E512&amp;"; "&amp;X512&amp;"; "&amp;Y512&amp;"; "&amp;Z512&amp;"; "&amp;AA512&amp;"; "&amp;AB512&amp;"; "&amp;AC512&amp;"; "&amp;AD512&amp;"; "&amp;V512&amp;"; "&amp;C512&amp;"; "&amp;AH512&amp;"; "&amp;AI512)</x:f>
        <x:v>proposal.lore.beetle_liner; insulating beetle-harness liner; crafting components; lore-informed stock / fitted part; crafting component; processed intermediate; manufactured / unresolved; animal husbandry; mixed / unresolved; panel; proposal; insulating beetle-harness liner; animal husbandry; t3; t3; not applicable; component</x:v>
      </x:c>
      <x:c r="AF512" s="4" t="str">
        <x:v>New source-informed working item; primary category follows the resource/processing/recovery split.</x:v>
      </x:c>
      <x:c r="AG512" s="4" t="str">
        <x:v>Proposed T3 within selected partial routes; source age/depth is not a tier.</x:v>
      </x:c>
      <x:c r="AH512" s="4" t="str">
        <x:v>Not applicable</x:v>
      </x:c>
      <x:c r="AI512" s="4" t="str">
        <x:v>Component</x:v>
      </x:c>
      <x:c r="AJ512" s="4" t="n">
        <x:f>COUNTIFS('Material routes'!$D$6:$D$2205,A512,'Material routes'!$C$6:$C$2205,"Output")</x:f>
        <x:v>1</x:v>
      </x:c>
      <x:c r="AK512" s="4" t="n">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t="n">
        <x:f>COUNTIFS('Material routes'!$D$6:$D$2205,A512,'Material routes'!$C$6:$C$2205,"Tool candidate")</x:f>
        <x:v>0</x:v>
      </x:c>
      <x:c r="AM512" s="4" t="str">
        <x:f>IF(AJ512&gt;0,"Route listed; review status/completeness",IF(C512="T0","Raw entry feed; no production route","No production route listed"))</x:f>
        <x:v>Route listed; review status/completeness</x:v>
      </x:c>
      <x:c r="AN512" s="4" t="n">
        <x:f>IF(C512="T0",0,IF(C512="T1",1,IF(C512="T2",2,IF(C512="T3",3,IF(C512="T4",4,IF(C512="Unassigned",98,99))))))</x:f>
        <x:v>3</x:v>
      </x:c>
      <x:c r="AZ512"/>
      <x:c r="BA512"/>
      <x:c r="BB512"/>
      <x:c r="BC512"/>
      <x:c r="BD512"/>
      <x:c r="BE512"/>
      <x:c r="BF512"/>
      <x:c r="BG512"/>
      <x:c r="BH512"/>
      <x:c r="BI512"/>
      <x:c r="BJ512"/>
      <x:c r="BK512"/>
      <x:c r="BL512"/>
      <x:c r="BM512"/>
      <x:c r="BN512"/>
      <x:c r="BO512"/>
      <x:c r="BP512"/>
      <x:c r="BQ512"/>
      <x:c r="BR512"/>
      <x:c r="BS512"/>
      <x:c r="BT512"/>
      <x:c r="BU512"/>
      <x:c r="BV512"/>
      <x:c r="BW512"/>
      <x:c r="BX512"/>
      <x:c r="BY512"/>
      <x:c r="BZ512"/>
      <x:c r="CA512"/>
      <x:c r="CB512"/>
      <x:c r="CC512"/>
    </x:row>
    <x:row r="513" ht="115" customHeight="1">
      <x:c r="A513" s="4" t="str">
        <x:v>proposal.lore.shell_scraper</x:v>
      </x:c>
      <x:c r="B513" s="4" t="str">
        <x:v>Domestic shell-trimming scraper</x:v>
      </x:c>
      <x:c r="C513" s="4" t="str">
        <x:v>Not applicable</x:v>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not applicable;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str">
        <x:v>Finished endpoint; no material refinement tier.</x:v>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t="n">
        <x:f>IF(C513="T0",0,IF(C513="T1",1,IF(C513="T2",2,IF(C513="T3",3,IF(C513="T4",4,IF(C513="Unassigned",98,99))))))</x:f>
        <x:v>99</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str">
        <x:v>Drawn iron conductor stock</x:v>
      </x:c>
      <x:c r="C514" s="4" t="str">
        <x:v>T2</x:v>
      </x:c>
      <x:c r="D514" s="4" t="str">
        <x:v>Manufactured stock</x:v>
      </x:c>
      <x:c r="E514" s="4" t="str">
        <x:v>Lore-informed stock / fitted part</x:v>
      </x:c>
      <x:c r="F514" s="4" t="str">
        <x:v>New proposal</x:v>
      </x:c>
      <x:c r="G514" s="4" t="str">
        <x:v>Intended use: electrical conduction. Prepare selected iron into conductor feed; intended for bulky practical systems. No current capacity or efficiency assigned.</x:v>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x:c r="Q514" s="4"/>
      <x:c r="R514" s="4"/>
      <x:c r="S514" s="4"/>
      <x:c r="T514" s="4"/>
      <x:c r="U514" s="4" t="str">
        <x:v>Source status does not establish game canon. Industrial Phagia fractions are separate from human food; ancient recovery does not imply reproduction.</x:v>
      </x:c>
      <x:c r="V514" s="4" t="str">
        <x:v>drawn iron conductor stock; electrical conduction; t2</x:v>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conductor stock; manufactured stock; lore-informed stock / fitted part; processed material; processed intermediate; manufactured / unresolved; electrical conduction; metal; cord; proposal; drawn iron conductor stock; electrical conduction; t2; t2; not applicable; material</x:v>
      </x:c>
      <x:c r="AF514" s="4" t="str">
        <x:v>New source-informed working item; primary category follows the resource/processing/recovery split.</x:v>
      </x:c>
      <x:c r="AG514" s="4" t="str">
        <x:v>Proposed T2 within selected partial routes; source age/depth is not a tier.</x:v>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status/completeness",IF(C514="T0","Raw entry feed; no production route","No production route listed"))</x:f>
        <x:v>Route listed; review status/completeness</x:v>
      </x:c>
      <x:c r="AN514" s="4" t="n">
        <x:f>IF(C514="T0",0,IF(C514="T1",1,IF(C514="T2",2,IF(C514="T3",3,IF(C514="T4",4,IF(C514="Unassigned",98,99))))))</x:f>
        <x:v>2</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str">
        <x:v>T2</x:v>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t2; not applicable; component</x:v>
      </x:c>
      <x:c r="AF515" s="4" t="str">
        <x:v>New source-informed working item; primary category follows the resource/processing/recovery split.</x:v>
      </x:c>
      <x:c r="AG515" s="4" t="str">
        <x:v>Proposed T2 within selected partial routes; source age/depth is not a tier.</x:v>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status/completeness",IF(C515="T0","Raw entry feed; no production route","No production route listed"))</x:f>
        <x:v>Route listed; review status/completeness</x:v>
      </x:c>
      <x:c r="AN515" s="4" t="n">
        <x:f>IF(C515="T0",0,IF(C515="T1",1,IF(C515="T2",2,IF(C515="T3",3,IF(C515="T4",4,IF(C515="Unassigned",98,99))))))</x:f>
        <x:v>2</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str">
        <x:v>T3</x:v>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t3; not applicable; component</x:v>
      </x:c>
      <x:c r="AF516" s="4" t="str">
        <x:v>New source-informed working item; primary category follows the resource/processing/recovery split.</x:v>
      </x:c>
      <x:c r="AG516" s="4" t="str">
        <x:v>Proposed T3 within selected partial routes; source age/depth is not a tier.</x:v>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status/completeness",IF(C516="T0","Raw entry feed; no production route","No production route listed"))</x:f>
        <x:v>Route listed; review status/completeness</x:v>
      </x:c>
      <x:c r="AN516" s="4" t="n">
        <x:f>IF(C516="T0",0,IF(C516="T1",1,IF(C516="T2",2,IF(C516="T3",3,IF(C516="T4",4,IF(C516="Unassigned",98,99))))))</x:f>
        <x:v>3</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str">
        <x:v>Rough iron rivet stock</x:v>
      </x:c>
      <x:c r="C517" s="4" t="str">
        <x:v>T2</x:v>
      </x:c>
      <x:c r="D517" s="4" t="str">
        <x:v>Manufactured stock</x:v>
      </x:c>
      <x:c r="E517" s="4" t="str">
        <x:v>Lore-informed stock / fitted part</x:v>
      </x:c>
      <x:c r="F517" s="4" t="str">
        <x:v>New proposal</x:v>
      </x:c>
      <x:c r="G517" s="4" t="str">
        <x:v>Intended use: fabrication. Form first iron stock into unfinished rivet feed; grade, dimensions and subsequent fitting remain open.</x:v>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x:c r="Q517" s="4"/>
      <x:c r="R517" s="4"/>
      <x:c r="S517" s="4"/>
      <x:c r="T517" s="4"/>
      <x:c r="U517" s="4" t="str">
        <x:v>Source status does not establish game canon. Industrial Phagia fractions are separate from human food; ancient recovery does not imply reproduction.</x:v>
      </x:c>
      <x:c r="V517" s="4" t="str">
        <x:v>rough iron rivet stock; fabrication; t2</x:v>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rough iron rivet stock; manufactured stock; lore-informed stock / fitted part; processed material; processed intermediate; manufactured / unresolved; fabrication; metal; solid part; proposal; rough iron rivet stock; fabrication; t2; t2; not applicable; material</x:v>
      </x:c>
      <x:c r="AF517" s="4" t="str">
        <x:v>New source-informed working item; primary category follows the resource/processing/recovery split.</x:v>
      </x:c>
      <x:c r="AG517" s="4" t="str">
        <x:v>Proposed T2 within selected partial routes; source age/depth is not a tier.</x:v>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status/completeness",IF(C517="T0","Raw entry feed; no production route","No production route listed"))</x:f>
        <x:v>Route listed; review status/completeness</x:v>
      </x:c>
      <x:c r="AN517" s="4" t="n">
        <x:f>IF(C517="T0",0,IF(C517="T1",1,IF(C517="T2",2,IF(C517="T3",3,IF(C517="T4",4,IF(C517="Unassigned",98,99))))))</x:f>
        <x:v>2</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str">
        <x:v>T3</x:v>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t3; not applicable; component</x:v>
      </x:c>
      <x:c r="AF518" s="4" t="str">
        <x:v>New source-informed working item; primary category follows the resource/processing/recovery split.</x:v>
      </x:c>
      <x:c r="AG518" s="4" t="str">
        <x:v>Proposed T3 within selected partial routes; source age/depth is not a tier.</x:v>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status/completeness",IF(C518="T0","Raw entry feed; no production route","No production route listed"))</x:f>
        <x:v>Route listed; review status/completeness</x:v>
      </x:c>
      <x:c r="AN518" s="4" t="n">
        <x:f>IF(C518="T0",0,IF(C518="T1",1,IF(C518="T2",2,IF(C518="T3",3,IF(C518="T4",4,IF(C518="Unassigned",98,99))))))</x:f>
        <x:v>3</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str">
        <x:v>T3</x:v>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t3; not applicable; component</x:v>
      </x:c>
      <x:c r="AF519" s="4" t="str">
        <x:v>New source-informed working item; primary category follows the resource/processing/recovery split.</x:v>
      </x:c>
      <x:c r="AG519" s="4" t="str">
        <x:v>Proposed T3 within selected partial routes; source age/depth is not a tier.</x:v>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status/completeness",IF(C519="T0","Raw entry feed; no production route","No production route listed"))</x:f>
        <x:v>Route listed; review status/completeness</x:v>
      </x:c>
      <x:c r="AN519" s="4" t="n">
        <x:f>IF(C519="T0",0,IF(C519="T1",1,IF(C519="T2",2,IF(C519="T3",3,IF(C519="T4",4,IF(C519="Unassigned",98,99))))))</x:f>
        <x:v>3</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str">
        <x:v>Not applicable</x:v>
      </x:c>
      <x:c r="D520" s="4" t="str">
        <x:v>Field supplies</x:v>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field supplies; lore-informed stock / fitted part; assay sample; finished item; manufactured / unresolved; material analysis; mixed / unresolved; bundle; proposal; growth assay reference packet; material analysis; not applicable; not applicable; t2; finished item</x:v>
      </x:c>
      <x:c r="AF520" s="4" t="str">
        <x:v>New source-informed working item; primary category follows the resource/processing/recovery split.</x:v>
      </x:c>
      <x:c r="AG520" s="4" t="str">
        <x:v>Finished endpoint; no material refinement tier.</x:v>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status/completeness",IF(C520="T0","Raw entry feed; no production route","No production route listed"))</x:f>
        <x:v>Route listed; review status/completeness</x:v>
      </x:c>
      <x:c r="AN520" s="4" t="n">
        <x:f>IF(C520="T0",0,IF(C520="T1",1,IF(C520="T2",2,IF(C520="T3",3,IF(C520="T4",4,IF(C520="Unassigned",98,99))))))</x:f>
        <x:v>99</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str">
        <x:v>Not applicable</x:v>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not applicable; not applicable; material</x:v>
      </x:c>
      <x:c r="AF521" s="4" t="str">
        <x:v>New source-informed working item; primary category follows the resource/processing/recovery split.</x:v>
      </x:c>
      <x:c r="AG521" s="4" t="str">
        <x:v>Ancient recovery; manufacturing tier remains outside the contemporary graph.</x:v>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t="n">
        <x:f>IF(C521="T0",0,IF(C521="T1",1,IF(C521="T2",2,IF(C521="T3",3,IF(C521="T4",4,IF(C521="Unassigned",98,99))))))</x:f>
        <x:v>99</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str">
        <x:v>Not applicable</x:v>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not applicable; not applicable; material</x:v>
      </x:c>
      <x:c r="AF522" s="4" t="str">
        <x:v>New source-informed working item; primary category follows the resource/processing/recovery split.</x:v>
      </x:c>
      <x:c r="AG522" s="4" t="str">
        <x:v>Ancient recovery; manufacturing tier remains outside the contemporary graph.</x:v>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t="n">
        <x:f>IF(C522="T0",0,IF(C522="T1",1,IF(C522="T2",2,IF(C522="T3",3,IF(C522="T4",4,IF(C522="Unassigned",98,99))))))</x:f>
        <x:v>99</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str">
        <x:v>T0</x:v>
      </x:c>
      <x:c r="D523" s="4" t="str">
        <x:v>Mineral resources</x:v>
      </x:c>
      <x:c r="E523" s="4" t="str">
        <x:v>Raw material</x:v>
      </x:c>
      <x:c r="F523" s="4" t="str">
        <x:v>New proposal</x:v>
      </x:c>
      <x:c r="G523" s="4" t="str">
        <x:v>Scarce candidate feed for specialty steel and electrical contacts</x:v>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t0;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str">
        <x:v>Selected candidate processing route places this stock at T0. Raw entry is T0; source rarity does not raise tier.</x:v>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status/completeness",IF(C523="T0","Raw entry feed; no production route","No production route listed"))</x:f>
        <x:v>Raw entry feed; no production route</x:v>
      </x:c>
      <x:c r="AN523" s="4" t="n">
        <x:f>IF(C523="T0",0,IF(C523="T1",1,IF(C523="T2",2,IF(C523="T3",3,IF(C523="T4",4,IF(C523="Unassigned",98,99))))))</x:f>
        <x:v>0</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str">
        <x:v>T0</x:v>
      </x:c>
      <x:c r="D524" s="4" t="str">
        <x:v>Mineral resources</x:v>
      </x:c>
      <x:c r="E524" s="4" t="str">
        <x:v>Raw material</x:v>
      </x:c>
      <x:c r="F524" s="4" t="str">
        <x:v>New proposal</x:v>
      </x:c>
      <x:c r="G524" s="4" t="str">
        <x:v>Candidate bronze alloying feed</x:v>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t0;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str">
        <x:v>Selected candidate processing route places this stock at T0. Raw entry is T0; source rarity does not raise tier.</x:v>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status/completeness",IF(C524="T0","Raw entry feed; no production route","No production route listed"))</x:f>
        <x:v>Raw entry feed; no production route</x:v>
      </x:c>
      <x:c r="AN524" s="4" t="n">
        <x:f>IF(C524="T0",0,IF(C524="T1",1,IF(C524="T2",2,IF(C524="T3",3,IF(C524="T4",4,IF(C524="Unassigned",98,99))))))</x:f>
        <x:v>0</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str">
        <x:v>T0</x:v>
      </x:c>
      <x:c r="D525" s="4" t="str">
        <x:v>Mineral resources</x:v>
      </x:c>
      <x:c r="E525" s="4" t="str">
        <x:v>Raw material</x:v>
      </x:c>
      <x:c r="F525" s="4" t="str">
        <x:v>New proposal</x:v>
      </x:c>
      <x:c r="G525" s="4" t="str">
        <x:v>Candidate alloy and refractory feed</x:v>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t0;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str">
        <x:v>Selected candidate processing route places this stock at T0. Raw entry is T0; source rarity does not raise tier.</x:v>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status/completeness",IF(C525="T0","Raw entry feed; no production route","No production route listed"))</x:f>
        <x:v>Raw entry feed; no production route</x:v>
      </x:c>
      <x:c r="AN525" s="4" t="n">
        <x:f>IF(C525="T0",0,IF(C525="T1",1,IF(C525="T2",2,IF(C525="T3",3,IF(C525="T4",4,IF(C525="Unassigned",98,99))))))</x:f>
        <x:v>0</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str">
        <x:v>T0</x:v>
      </x:c>
      <x:c r="D526" s="4" t="str">
        <x:v>Mineral resources</x:v>
      </x:c>
      <x:c r="E526" s="4" t="str">
        <x:v>Raw material</x:v>
      </x:c>
      <x:c r="F526" s="4" t="str">
        <x:v>New proposal</x:v>
      </x:c>
      <x:c r="G526" s="4" t="str">
        <x:v>Candidate pigment and specialist mineral feed</x:v>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t0;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str">
        <x:v>Selected candidate processing route places this stock at T0. Raw entry is T0; source rarity does not raise tier.</x:v>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status/completeness",IF(C526="T0","Raw entry feed; no production route","No production route listed"))</x:f>
        <x:v>Raw entry feed; no production route</x:v>
      </x:c>
      <x:c r="AN526" s="4" t="n">
        <x:f>IF(C526="T0",0,IF(C526="T1",1,IF(C526="T2",2,IF(C526="T3",3,IF(C526="T4",4,IF(C526="Unassigned",98,99))))))</x:f>
        <x:v>0</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ht="115" customHeight="1">
      <x:c r="A527" s="4" t="str">
        <x:v>proposal.collection.kaolin_pocket_clay</x:v>
      </x:c>
      <x:c r="B527" s="4" t="str">
        <x:v>Kaolin pocket clay</x:v>
      </x:c>
      <x:c r="C527" s="4" t="str">
        <x:v>T0</x:v>
      </x:c>
      <x:c r="D527" s="4" t="str">
        <x:v>Mineral resources</x:v>
      </x:c>
      <x:c r="E527" s="4" t="str">
        <x:v>Raw material</x:v>
      </x:c>
      <x:c r="F527" s="4" t="str">
        <x:v>New proposal</x:v>
      </x:c>
      <x:c r="G527" s="4" t="str">
        <x:v>Fine ceramic body feed from isolated dry deposits</x:v>
      </x:c>
      <x:c r="H527" s="4" t="str">
        <x:v>None</x:v>
      </x:c>
      <x:c r="I527" s="4" t="str">
        <x:v>Physical inventory / cargo item; dimensions and packing unresolved</x:v>
      </x:c>
      <x:c r="J527" s="4"/>
      <x:c r="K527" s="4"/>
      <x:c r="L527" s="4" t="str">
        <x:v>Collect the specified candidate source</x:v>
      </x:c>
      <x:c r="M527" s="4" t="str">
        <x:v>Select and segregate source material; preparation and yield unresolved</x:v>
      </x:c>
      <x:c r="N527" s="4" t="str">
        <x:v>Not implemented</x:v>
      </x:c>
      <x:c r="O527" s="4" t="str">
        <x:v>Specific dimensions, yield, fit, performance and service conditions remain open.</x:v>
      </x:c>
      <x:c r="P527" s="4"/>
      <x:c r="Q527" s="4"/>
      <x:c r="R527" s="4"/>
      <x:c r="S527" s="4"/>
      <x:c r="T527" s="4"/>
      <x:c r="U527" s="4" t="str">
        <x:v>Candidate inputs are partial. Resolve tools, supporting materials, energy, recovery and compatibility before recipes become craftable.</x:v>
      </x:c>
      <x:c r="V527" s="4" t="str">
        <x:v>kaolin pocket clay; collection expansion; raw material</x:v>
      </x:c>
      <x:c r="W527" s="4" t="str">
        <x:v>New item proposal, October 15, 2026. Setting reference (source proposal): https://github.com/sleepyseamonster/Arc-Dust/blob/f6f98515c005dc3c73cccd9cbc031691745740c6/02-Arc-Dust-Worldbuilding/world/materials/industrial-material-palette.md</x:v>
      </x:c>
      <x:c r="X527" s="4" t="str">
        <x:v>Raw material</x:v>
      </x:c>
      <x:c r="Y527" s="4" t="str">
        <x:v>Raw</x:v>
      </x:c>
      <x:c r="Z527" s="4" t="str">
        <x:v>Geological</x:v>
      </x:c>
      <x:c r="AA527" s="4" t="str">
        <x:v>Fabrication</x:v>
      </x:c>
      <x:c r="AB527" s="4" t="str">
        <x:v>Mineral</x:v>
      </x:c>
      <x:c r="AC527" s="4" t="str">
        <x:v>Particles</x:v>
      </x:c>
      <x:c r="AD527" s="4" t="str">
        <x:v>Proposal</x:v>
      </x:c>
      <x:c r="AE527" s="4" t="str">
        <x:f>LOWER(A527&amp;"; "&amp;B527&amp;"; "&amp;D527&amp;"; "&amp;E527&amp;"; "&amp;X527&amp;"; "&amp;Y527&amp;"; "&amp;Z527&amp;"; "&amp;AA527&amp;"; "&amp;AB527&amp;"; "&amp;AC527&amp;"; "&amp;AD527&amp;"; "&amp;V527&amp;"; "&amp;C527&amp;"; "&amp;AH527&amp;"; "&amp;AI527)</x:f>
        <x:v>proposal.collection.kaolin_pocket_clay; kaolin pocket clay; mineral resources; raw material; raw material; raw; geological; fabrication; mineral; particles; proposal; kaolin pocket clay; collection expansion; raw material; t0; not applicable; material</x:v>
      </x:c>
      <x:c r="AF527" s="4" t="str">
        <x:v>Collection expansion classification. Distinct type, use and material family; new item proposal unless author direction is marked. October 15 audit: classification/handling clarified; item identity, design status and material tier preserved.</x:v>
      </x:c>
      <x:c r="AG527" s="4" t="str">
        <x:v>Selected candidate processing route places this stock at T0. Raw entry is T0; source rarity does not raise tier.</x:v>
      </x:c>
      <x:c r="AH527" s="4" t="str">
        <x:v>Not applicable</x:v>
      </x:c>
      <x:c r="AI527" s="4" t="str">
        <x:v>Material</x:v>
      </x:c>
      <x:c r="AJ527" s="4" t="n">
        <x:f>COUNTIFS('Material routes'!$D$6:$D$2205,A527,'Material routes'!$C$6:$C$2205,"Output")</x:f>
        <x:v>0</x:v>
      </x:c>
      <x:c r="AK527" s="4" t="n">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1</x:v>
      </x:c>
      <x:c r="AL527" s="4" t="n">
        <x:f>COUNTIFS('Material routes'!$D$6:$D$2205,A527,'Material routes'!$C$6:$C$2205,"Tool candidate")</x:f>
        <x:v>0</x:v>
      </x:c>
      <x:c r="AM527" s="4" t="str">
        <x:f>IF(AJ527&gt;0,"Route listed; review status/completeness",IF(C527="T0","Raw entry feed; no production route","No production route listed"))</x:f>
        <x:v>Raw entry feed; no production route</x:v>
      </x:c>
      <x:c r="AN527" s="4" t="n">
        <x:f>IF(C527="T0",0,IF(C527="T1",1,IF(C527="T2",2,IF(C527="T3",3,IF(C527="T4",4,IF(C527="Unassigned",98,99))))))</x:f>
        <x:v>0</x:v>
      </x:c>
      <x:c r="AZ527"/>
      <x:c r="BA527"/>
      <x:c r="BB527"/>
      <x:c r="BC527"/>
      <x:c r="BD527"/>
      <x:c r="BE527"/>
      <x:c r="BF527"/>
      <x:c r="BG527"/>
      <x:c r="BH527"/>
      <x:c r="BI527"/>
      <x:c r="BJ527"/>
      <x:c r="BK527"/>
      <x:c r="BL527"/>
      <x:c r="BM527"/>
      <x:c r="BN527"/>
      <x:c r="BO527"/>
      <x:c r="BP527"/>
      <x:c r="BQ527"/>
      <x:c r="BR527"/>
      <x:c r="BS527"/>
      <x:c r="BT527"/>
      <x:c r="BU527"/>
      <x:c r="BV527"/>
      <x:c r="BW527"/>
      <x:c r="BX527"/>
      <x:c r="BY527"/>
      <x:c r="BZ527"/>
      <x:c r="CA527"/>
      <x:c r="CB527"/>
      <x:c r="CC527"/>
    </x:row>
    <x:row r="528" ht="115" customHeight="1">
      <x:c r="A528" s="4" t="str">
        <x:v>proposal.collection.bentonitic_clay_lumps</x:v>
      </x:c>
      <x:c r="B528" s="4" t="str">
        <x:v>Bentonitic clay lumps</x:v>
      </x:c>
      <x:c r="C528" s="4" t="str">
        <x:v>T0</x:v>
      </x:c>
      <x:c r="D528" s="4" t="str">
        <x:v>Mineral resources</x:v>
      </x:c>
      <x:c r="E528" s="4" t="str">
        <x:v>Raw material</x:v>
      </x:c>
      <x:c r="F528" s="4" t="str">
        <x:v>New proposal</x:v>
      </x:c>
      <x:c r="G528" s="4" t="str">
        <x:v>Candidate mineral binder and sealing feed</x:v>
      </x:c>
      <x:c r="H528" s="4" t="str">
        <x:v>None</x:v>
      </x:c>
      <x:c r="I528" s="4" t="str">
        <x:v>Physical inventory / cargo item; dimensions and packing unresolved</x:v>
      </x:c>
      <x:c r="J528" s="4"/>
      <x:c r="K528" s="4"/>
      <x:c r="L528" s="4" t="str">
        <x:v>Collect the specified candidate source</x:v>
      </x:c>
      <x:c r="M528" s="4" t="str">
        <x:v>Select and segregate source material; preparation and yield unresolved</x:v>
      </x:c>
      <x:c r="N528" s="4" t="str">
        <x:v>Not implemented</x:v>
      </x:c>
      <x:c r="O528" s="4" t="str">
        <x:v>Specific dimensions, yield, fit, performance and service conditions remain open.</x:v>
      </x:c>
      <x:c r="P528" s="4"/>
      <x:c r="Q528" s="4"/>
      <x:c r="R528" s="4"/>
      <x:c r="S528" s="4"/>
      <x:c r="T528" s="4"/>
      <x:c r="U528" s="4" t="str">
        <x:v>Candidate inputs are partial. Resolve tools, supporting materials, energy, recovery and compatibility before recipes become craftable.</x:v>
      </x:c>
      <x:c r="V528" s="4" t="str">
        <x:v>bentonitic clay lumps; collection expansion; raw material</x:v>
      </x:c>
      <x:c r="W528" s="4" t="str">
        <x:v>New item proposal, October 15, 2026. Setting reference (source proposal): https://github.com/sleepyseamonster/Arc-Dust/blob/f6f98515c005dc3c73cccd9cbc031691745740c6/02-Arc-Dust-Worldbuilding/world/materials/industrial-material-palette.md</x:v>
      </x:c>
      <x:c r="X528" s="4" t="str">
        <x:v>Raw material</x:v>
      </x:c>
      <x:c r="Y528" s="4" t="str">
        <x:v>Raw</x:v>
      </x:c>
      <x:c r="Z528" s="4" t="str">
        <x:v>Geological</x:v>
      </x:c>
      <x:c r="AA528" s="4" t="str">
        <x:v>Fabrication</x:v>
      </x:c>
      <x:c r="AB528" s="4" t="str">
        <x:v>Mineral</x:v>
      </x:c>
      <x:c r="AC528" s="4" t="str">
        <x:v>Particles</x:v>
      </x:c>
      <x:c r="AD528" s="4" t="str">
        <x:v>Proposal</x:v>
      </x:c>
      <x:c r="AE528" s="4" t="str">
        <x:f>LOWER(A528&amp;"; "&amp;B528&amp;"; "&amp;D528&amp;"; "&amp;E528&amp;"; "&amp;X528&amp;"; "&amp;Y528&amp;"; "&amp;Z528&amp;"; "&amp;AA528&amp;"; "&amp;AB528&amp;"; "&amp;AC528&amp;"; "&amp;AD528&amp;"; "&amp;V528&amp;"; "&amp;C528&amp;"; "&amp;AH528&amp;"; "&amp;AI528)</x:f>
        <x:v>proposal.collection.bentonitic_clay_lumps; bentonitic clay lumps; mineral resources; raw material; raw material; raw; geological; fabrication; mineral; particles; proposal; bentonitic clay lumps; collection expansion; raw material; t0; not applicable; material</x:v>
      </x:c>
      <x:c r="AF528" s="4" t="str">
        <x:v>Collection expansion classification. Distinct type, use and material family; new item proposal unless author direction is marked. October 15 audit: classification/handling clarified; item identity, design status and material tier preserved.</x:v>
      </x:c>
      <x:c r="AG528" s="4" t="str">
        <x:v>Selected candidate processing route places this stock at T0. Raw entry is T0; source rarity does not raise tier.</x:v>
      </x:c>
      <x:c r="AH528" s="4" t="str">
        <x:v>Not applicable</x:v>
      </x:c>
      <x:c r="AI528" s="4" t="str">
        <x:v>Material</x:v>
      </x:c>
      <x:c r="AJ528" s="4" t="n">
        <x:f>COUNTIFS('Material routes'!$D$6:$D$2205,A528,'Material routes'!$C$6:$C$2205,"Output")</x:f>
        <x:v>0</x:v>
      </x:c>
      <x:c r="AK528" s="4" t="n">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t="n">
        <x:f>COUNTIFS('Material routes'!$D$6:$D$2205,A528,'Material routes'!$C$6:$C$2205,"Tool candidate")</x:f>
        <x:v>0</x:v>
      </x:c>
      <x:c r="AM528" s="4" t="str">
        <x:f>IF(AJ528&gt;0,"Route listed; review status/completeness",IF(C528="T0","Raw entry feed; no production route","No production route listed"))</x:f>
        <x:v>Raw entry feed; no production route</x:v>
      </x:c>
      <x:c r="AN528" s="4" t="n">
        <x:f>IF(C528="T0",0,IF(C528="T1",1,IF(C528="T2",2,IF(C528="T3",3,IF(C528="T4",4,IF(C528="Unassigned",98,99))))))</x:f>
        <x:v>0</x:v>
      </x:c>
      <x:c r="AZ528"/>
      <x:c r="BA528"/>
      <x:c r="BB528"/>
      <x:c r="BC528"/>
      <x:c r="BD528"/>
      <x:c r="BE528"/>
      <x:c r="BF528"/>
      <x:c r="BG528"/>
      <x:c r="BH528"/>
      <x:c r="BI528"/>
      <x:c r="BJ528"/>
      <x:c r="BK528"/>
      <x:c r="BL528"/>
      <x:c r="BM528"/>
      <x:c r="BN528"/>
      <x:c r="BO528"/>
      <x:c r="BP528"/>
      <x:c r="BQ528"/>
      <x:c r="BR528"/>
      <x:c r="BS528"/>
      <x:c r="BT528"/>
      <x:c r="BU528"/>
      <x:c r="BV528"/>
      <x:c r="BW528"/>
      <x:c r="BX528"/>
      <x:c r="BY528"/>
      <x:c r="BZ528"/>
      <x:c r="CA528"/>
      <x:c r="CB528"/>
      <x:c r="CC528"/>
    </x:row>
    <x:row r="529" ht="115" customHeight="1">
      <x:c r="A529" s="4" t="str">
        <x:v>proposal.collection.magnesite_nodules</x:v>
      </x:c>
      <x:c r="B529" s="4" t="str">
        <x:v>Magnesite nodules</x:v>
      </x:c>
      <x:c r="C529" s="4" t="str">
        <x:v>T0</x:v>
      </x:c>
      <x:c r="D529" s="4" t="str">
        <x:v>Mineral resources</x:v>
      </x:c>
      <x:c r="E529" s="4" t="str">
        <x:v>Raw material</x:v>
      </x:c>
      <x:c r="F529" s="4" t="str">
        <x:v>New proposal</x:v>
      </x:c>
      <x:c r="G529" s="4" t="str">
        <x:v>Candidate refractory and magnesium process feed</x:v>
      </x:c>
      <x:c r="H529" s="4" t="str">
        <x:v>None</x:v>
      </x:c>
      <x:c r="I529" s="4" t="str">
        <x:v>Physical inventory / cargo item; dimensions and packing unresolved</x:v>
      </x:c>
      <x:c r="J529" s="4"/>
      <x:c r="K529" s="4"/>
      <x:c r="L529" s="4" t="str">
        <x:v>Collect the specified candidate source</x:v>
      </x:c>
      <x:c r="M529" s="4" t="str">
        <x:v>Select and segregate source material; preparation and yield unresolved</x:v>
      </x:c>
      <x:c r="N529" s="4" t="str">
        <x:v>Not implemented</x:v>
      </x:c>
      <x:c r="O529" s="4" t="str">
        <x:v>Specific dimensions, yield, fit, performance and service conditions remain open.</x:v>
      </x:c>
      <x:c r="P529" s="4"/>
      <x:c r="Q529" s="4"/>
      <x:c r="R529" s="4"/>
      <x:c r="S529" s="4"/>
      <x:c r="T529" s="4"/>
      <x:c r="U529" s="4" t="str">
        <x:v>Candidate inputs are partial. Resolve tools, supporting materials, energy, recovery and compatibility before recipes become craftable.</x:v>
      </x:c>
      <x:c r="V529" s="4" t="str">
        <x:v>magnesite nodules; collection expansion; raw material</x:v>
      </x:c>
      <x:c r="W529" s="4" t="str">
        <x:v>New item proposal, October 15, 2026. Setting reference (source proposal): https://github.com/sleepyseamonster/Arc-Dust/blob/f6f98515c005dc3c73cccd9cbc031691745740c6/02-Arc-Dust-Worldbuilding/world/materials/industrial-material-palette.md</x:v>
      </x:c>
      <x:c r="X529" s="4" t="str">
        <x:v>Raw material</x:v>
      </x:c>
      <x:c r="Y529" s="4" t="str">
        <x:v>Raw</x:v>
      </x:c>
      <x:c r="Z529" s="4" t="str">
        <x:v>Geological</x:v>
      </x:c>
      <x:c r="AA529" s="4" t="str">
        <x:v>Fabrication</x:v>
      </x:c>
      <x:c r="AB529" s="4" t="str">
        <x:v>Mineral</x:v>
      </x:c>
      <x:c r="AC529" s="4" t="str">
        <x:v>Rock</x:v>
      </x:c>
      <x:c r="AD529" s="4" t="str">
        <x:v>Proposal</x:v>
      </x:c>
      <x:c r="AE529" s="4" t="str">
        <x:f>LOWER(A529&amp;"; "&amp;B529&amp;"; "&amp;D529&amp;"; "&amp;E529&amp;"; "&amp;X529&amp;"; "&amp;Y529&amp;"; "&amp;Z529&amp;"; "&amp;AA529&amp;"; "&amp;AB529&amp;"; "&amp;AC529&amp;"; "&amp;AD529&amp;"; "&amp;V529&amp;"; "&amp;C529&amp;"; "&amp;AH529&amp;"; "&amp;AI529)</x:f>
        <x:v>proposal.collection.magnesite_nodules; magnesite nodules; mineral resources; raw material; raw material; raw; geological; fabrication; mineral; rock; proposal; magnesite nodules; collection expansion; raw material; t0; not applicable; material</x:v>
      </x:c>
      <x:c r="AF529" s="4" t="str">
        <x:v>Collection expansion classification. Distinct type, use and material family; new item proposal unless author direction is marked. October 15 audit: classification/handling clarified; item identity, design status and material tier preserved.</x:v>
      </x:c>
      <x:c r="AG529" s="4" t="str">
        <x:v>Selected candidate processing route places this stock at T0. Raw entry is T0; source rarity does not raise tier.</x:v>
      </x:c>
      <x:c r="AH529" s="4" t="str">
        <x:v>Not applicable</x:v>
      </x:c>
      <x:c r="AI529" s="4" t="str">
        <x:v>Material</x:v>
      </x:c>
      <x:c r="AJ529" s="4" t="n">
        <x:f>COUNTIFS('Material routes'!$D$6:$D$2205,A529,'Material routes'!$C$6:$C$2205,"Output")</x:f>
        <x:v>0</x:v>
      </x:c>
      <x:c r="AK529" s="4" t="n">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1</x:v>
      </x:c>
      <x:c r="AL529" s="4" t="n">
        <x:f>COUNTIFS('Material routes'!$D$6:$D$2205,A529,'Material routes'!$C$6:$C$2205,"Tool candidate")</x:f>
        <x:v>0</x:v>
      </x:c>
      <x:c r="AM529" s="4" t="str">
        <x:f>IF(AJ529&gt;0,"Route listed; review status/completeness",IF(C529="T0","Raw entry feed; no production route","No production route listed"))</x:f>
        <x:v>Raw entry feed; no production route</x:v>
      </x:c>
      <x:c r="AN529" s="4" t="n">
        <x:f>IF(C529="T0",0,IF(C529="T1",1,IF(C529="T2",2,IF(C529="T3",3,IF(C529="T4",4,IF(C529="Unassigned",98,99))))))</x:f>
        <x:v>0</x:v>
      </x:c>
      <x:c r="AZ529"/>
      <x:c r="BA529"/>
      <x:c r="BB529"/>
      <x:c r="BC529"/>
      <x:c r="BD529"/>
      <x:c r="BE529"/>
      <x:c r="BF529"/>
      <x:c r="BG529"/>
      <x:c r="BH529"/>
      <x:c r="BI529"/>
      <x:c r="BJ529"/>
      <x:c r="BK529"/>
      <x:c r="BL529"/>
      <x:c r="BM529"/>
      <x:c r="BN529"/>
      <x:c r="BO529"/>
      <x:c r="BP529"/>
      <x:c r="BQ529"/>
      <x:c r="BR529"/>
      <x:c r="BS529"/>
      <x:c r="BT529"/>
      <x:c r="BU529"/>
      <x:c r="BV529"/>
      <x:c r="BW529"/>
      <x:c r="BX529"/>
      <x:c r="BY529"/>
      <x:c r="BZ529"/>
      <x:c r="CA529"/>
      <x:c r="CB529"/>
      <x:c r="CC529"/>
    </x:row>
    <x:row r="530" ht="115" customHeight="1">
      <x:c r="A530" s="4" t="str">
        <x:v>proposal.collection.dolomite_fragments</x:v>
      </x:c>
      <x:c r="B530" s="4" t="str">
        <x:v>Dolomite fragments</x:v>
      </x:c>
      <x:c r="C530" s="4" t="str">
        <x:v>T0</x:v>
      </x:c>
      <x:c r="D530" s="4" t="str">
        <x:v>Mineral resources</x:v>
      </x:c>
      <x:c r="E530" s="4" t="str">
        <x:v>Raw material</x:v>
      </x:c>
      <x:c r="F530" s="4" t="str">
        <x:v>New proposal</x:v>
      </x:c>
      <x:c r="G530" s="4" t="str">
        <x:v>Candidate lime and kiln flux feed</x:v>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t0;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str">
        <x:v>Selected candidate processing route places this stock at T0. Raw entry is T0; source rarity does not raise tier.</x:v>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status/completeness",IF(C530="T0","Raw entry feed; no production route","No production route listed"))</x:f>
        <x:v>Raw entry feed; no production route</x:v>
      </x:c>
      <x:c r="AN530" s="4" t="n">
        <x:f>IF(C530="T0",0,IF(C530="T1",1,IF(C530="T2",2,IF(C530="T3",3,IF(C530="T4",4,IF(C530="Unassigned",98,99))))))</x:f>
        <x:v>0</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str">
        <x:v>T0</x:v>
      </x:c>
      <x:c r="D531" s="4" t="str">
        <x:v>Mineral resources</x:v>
      </x:c>
      <x:c r="E531" s="4" t="str">
        <x:v>Raw material</x:v>
      </x:c>
      <x:c r="F531" s="4" t="str">
        <x:v>New proposal</x:v>
      </x:c>
      <x:c r="G531" s="4" t="str">
        <x:v>Candidate industrial salt feed, separate from culinary grades</x:v>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t0;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str">
        <x:v>Selected candidate processing route places this stock at T0. Raw entry is T0; source rarity does not raise tier.</x:v>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status/completeness",IF(C531="T0","Raw entry feed; no production route","No production route listed"))</x:f>
        <x:v>Raw entry feed; no production route</x:v>
      </x:c>
      <x:c r="AN531" s="4" t="n">
        <x:f>IF(C531="T0",0,IF(C531="T1",1,IF(C531="T2",2,IF(C531="T3",3,IF(C531="T4",4,IF(C531="Unassigned",98,99))))))</x:f>
        <x:v>0</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ht="115" customHeight="1">
      <x:c r="A532" s="4" t="str">
        <x:v>proposal.collection.potash_mineral_crust</x:v>
      </x:c>
      <x:c r="B532" s="4" t="str">
        <x:v>Potash mineral crust</x:v>
      </x:c>
      <x:c r="C532" s="4" t="str">
        <x:v>T0</x:v>
      </x:c>
      <x:c r="D532" s="4" t="str">
        <x:v>Mineral resources</x:v>
      </x:c>
      <x:c r="E532" s="4" t="str">
        <x:v>Raw material</x:v>
      </x:c>
      <x:c r="F532" s="4" t="str">
        <x:v>New proposal</x:v>
      </x:c>
      <x:c r="G532" s="4" t="str">
        <x:v>Candidate industrial alkali feed</x:v>
      </x:c>
      <x:c r="H532" s="4" t="str">
        <x:v>None</x:v>
      </x:c>
      <x:c r="I532" s="4" t="str">
        <x:v>Physical inventory / cargo item; dimensions and packing unresolved</x:v>
      </x:c>
      <x:c r="J532" s="4"/>
      <x:c r="K532" s="4"/>
      <x:c r="L532" s="4" t="str">
        <x:v>Collect the specified candidate source</x:v>
      </x:c>
      <x:c r="M532" s="4" t="str">
        <x:v>Select and segregate source material; preparation and yield unresolved</x:v>
      </x:c>
      <x:c r="N532" s="4" t="str">
        <x:v>Not implemented</x:v>
      </x:c>
      <x:c r="O532" s="4" t="str">
        <x:v>Specific dimensions, yield, fit, performance and service conditions remain open.</x:v>
      </x:c>
      <x:c r="P532" s="4"/>
      <x:c r="Q532" s="4"/>
      <x:c r="R532" s="4"/>
      <x:c r="S532" s="4"/>
      <x:c r="T532" s="4"/>
      <x:c r="U532" s="4" t="str">
        <x:v>Candidate inputs are partial. Resolve tools, supporting materials, energy, recovery and compatibility before recipes become craftable.</x:v>
      </x:c>
      <x:c r="V532" s="4" t="str">
        <x:v>potash mineral crust; collection expansion; raw material</x:v>
      </x:c>
      <x:c r="W532" s="4" t="str">
        <x:v>New item proposal, October 15, 2026. Setting reference (source proposal): https://github.com/sleepyseamonster/Arc-Dust/blob/f6f98515c005dc3c73cccd9cbc031691745740c6/02-Arc-Dust-Worldbuilding/world/materials/industrial-material-palette.md</x:v>
      </x:c>
      <x:c r="X532" s="4" t="str">
        <x:v>Raw material</x:v>
      </x:c>
      <x:c r="Y532" s="4" t="str">
        <x:v>Raw</x:v>
      </x:c>
      <x:c r="Z532" s="4" t="str">
        <x:v>Geological</x:v>
      </x:c>
      <x:c r="AA532" s="4" t="str">
        <x:v>Fabrication</x:v>
      </x:c>
      <x:c r="AB532" s="4" t="str">
        <x:v>Mineral</x:v>
      </x:c>
      <x:c r="AC532" s="4" t="str">
        <x:v>Rock</x:v>
      </x:c>
      <x:c r="AD532" s="4" t="str">
        <x:v>Proposal</x:v>
      </x:c>
      <x:c r="AE532" s="4" t="str">
        <x:f>LOWER(A532&amp;"; "&amp;B532&amp;"; "&amp;D532&amp;"; "&amp;E532&amp;"; "&amp;X532&amp;"; "&amp;Y532&amp;"; "&amp;Z532&amp;"; "&amp;AA532&amp;"; "&amp;AB532&amp;"; "&amp;AC532&amp;"; "&amp;AD532&amp;"; "&amp;V532&amp;"; "&amp;C532&amp;"; "&amp;AH532&amp;"; "&amp;AI532)</x:f>
        <x:v>proposal.collection.potash_mineral_crust; potash mineral crust; mineral resources; raw material; raw material; raw; geological; fabrication; mineral; rock; proposal; potash mineral crust; collection expansion; raw material; t0; not applicable; material</x:v>
      </x:c>
      <x:c r="AF532" s="4" t="str">
        <x:v>Collection expansion classification. Distinct type, use and material family; new item proposal unless author direction is marked. October 15 audit: classification/handling clarified; item identity, design status and material tier preserved.</x:v>
      </x:c>
      <x:c r="AG532" s="4" t="str">
        <x:v>Selected candidate processing route places this stock at T0. Raw entry is T0; source rarity does not raise tier.</x:v>
      </x:c>
      <x:c r="AH532" s="4" t="str">
        <x:v>Not applicable</x:v>
      </x:c>
      <x:c r="AI532" s="4" t="str">
        <x:v>Material</x:v>
      </x:c>
      <x:c r="AJ532" s="4" t="n">
        <x:f>COUNTIFS('Material routes'!$D$6:$D$2205,A532,'Material routes'!$C$6:$C$2205,"Output")</x:f>
        <x:v>0</x:v>
      </x:c>
      <x:c r="AK532" s="4" t="n">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t="n">
        <x:f>COUNTIFS('Material routes'!$D$6:$D$2205,A532,'Material routes'!$C$6:$C$2205,"Tool candidate")</x:f>
        <x:v>0</x:v>
      </x:c>
      <x:c r="AM532" s="4" t="str">
        <x:f>IF(AJ532&gt;0,"Route listed; review status/completeness",IF(C532="T0","Raw entry feed; no production route","No production route listed"))</x:f>
        <x:v>Raw entry feed; no production route</x:v>
      </x:c>
      <x:c r="AN532" s="4" t="n">
        <x:f>IF(C532="T0",0,IF(C532="T1",1,IF(C532="T2",2,IF(C532="T3",3,IF(C532="T4",4,IF(C532="Unassigned",98,99))))))</x:f>
        <x:v>0</x:v>
      </x:c>
      <x:c r="AZ532"/>
      <x:c r="BA532"/>
      <x:c r="BB532"/>
      <x:c r="BC532"/>
      <x:c r="BD532"/>
      <x:c r="BE532"/>
      <x:c r="BF532"/>
      <x:c r="BG532"/>
      <x:c r="BH532"/>
      <x:c r="BI532"/>
      <x:c r="BJ532"/>
      <x:c r="BK532"/>
      <x:c r="BL532"/>
      <x:c r="BM532"/>
      <x:c r="BN532"/>
      <x:c r="BO532"/>
      <x:c r="BP532"/>
      <x:c r="BQ532"/>
      <x:c r="BR532"/>
      <x:c r="BS532"/>
      <x:c r="BT532"/>
      <x:c r="BU532"/>
      <x:c r="BV532"/>
      <x:c r="BW532"/>
      <x:c r="BX532"/>
      <x:c r="BY532"/>
      <x:c r="BZ532"/>
      <x:c r="CA532"/>
      <x:c r="CB532"/>
      <x:c r="CC532"/>
    </x:row>
    <x:row r="533" ht="115" customHeight="1">
      <x:c r="A533" s="4" t="str">
        <x:v>proposal.collection.dense_heat_holding_stone</x:v>
      </x:c>
      <x:c r="B533" s="4" t="str">
        <x:v>Dense heat-holding stone</x:v>
      </x:c>
      <x:c r="C533" s="4" t="str">
        <x:v>T0</x:v>
      </x:c>
      <x:c r="D533" s="4" t="str">
        <x:v>Mineral resources</x:v>
      </x:c>
      <x:c r="E533" s="4" t="str">
        <x:v>Raw material</x:v>
      </x:c>
      <x:c r="F533" s="4" t="str">
        <x:v>New proposal</x:v>
      </x:c>
      <x:c r="G533" s="4" t="str">
        <x:v>Candidate thermal mass for cooking and heat storage</x:v>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mineral resources;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str">
        <x:v>Selected candidate processing route places this stock at T0. Raw entry is T0; source rarity does not raise tier.</x:v>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status/completeness",IF(C533="T0","Raw entry feed; no production route","No production route listed"))</x:f>
        <x:v>Raw entry feed; no production route</x:v>
      </x:c>
      <x:c r="AN533" s="4" t="n">
        <x:f>IF(C533="T0",0,IF(C533="T1",1,IF(C533="T2",2,IF(C533="T3",3,IF(C533="T4",4,IF(C533="Unassigned",98,99))))))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ht="115" customHeight="1">
      <x:c r="A534" s="4" t="str">
        <x:v>proposal.collection.contained_culinary_phagia_culture</x:v>
      </x:c>
      <x:c r="B534" s="4" t="str">
        <x:v>Contained culinary Phagia culture</x:v>
      </x:c>
      <x:c r="C534" s="4" t="str">
        <x:v>T0</x:v>
      </x:c>
      <x:c r="D534" s="4" t="inlineStr">
        <x:is>
          <x:t xml:space="preserve">Cooking ingredients</x:t>
        </x:is>
      </x:c>
      <x:c r="E534" s="4" t="str">
        <x:v>Raw material</x:v>
      </x:c>
      <x:c r="F534" s="4" t="str">
        <x:v>New proposal</x:v>
      </x:c>
      <x:c r="G534" s="4" t="str">
        <x:v>Food-production source stock kept separate from industrial byproducts</x:v>
      </x:c>
      <x:c r="H534" s="4" t="str">
        <x:v>None</x:v>
      </x:c>
      <x:c r="I534" s="4" t="str">
        <x:v>Physical inventory / cargo item; dimensions and packing unresolved</x:v>
      </x:c>
      <x:c r="J534" s="4"/>
      <x:c r="K534" s="4"/>
      <x:c r="L534" s="4" t="str">
        <x:v>Collect the specified candidate source</x:v>
      </x:c>
      <x:c r="M534" s="4" t="str">
        <x:v>Select and segregate source material; preparation and yield unresolved</x:v>
      </x:c>
      <x:c r="N534" s="4" t="str">
        <x:v>Not implemented</x:v>
      </x:c>
      <x:c r="O534" s="4" t="str">
        <x:v>Culinary proposal. Select species/food-designated culture and validate edibility; industrial fractions are excluded. No nutritional, medical or preservation claim.</x:v>
      </x:c>
      <x:c r="P534" s="4"/>
      <x:c r="Q534" s="4"/>
      <x:c r="R534" s="4"/>
      <x:c r="S534" s="4"/>
      <x:c r="T534" s="4"/>
      <x:c r="U534" s="4" t="str">
        <x:v>Candidate inputs are partial. Resolve tools, supporting materials, energy, recovery and compatibility before recipes become craftable.</x:v>
      </x:c>
      <x:c r="V534" s="4" t="str">
        <x:v>contained culinary phagia culture; collection expansion; raw material</x:v>
      </x:c>
      <x:c r="W534" s="4" t="str">
        <x:v>New item proposal, October 15, 2026. Setting reference (source proposal): https://github.com/sleepyseamonster/Arc-Dust/blob/f6f98515c005dc3c73cccd9cbc031691745740c6/02-Arc-Dust-Worldbuilding/world/materials/industrial-material-palette.md</x:v>
      </x:c>
      <x:c r="X534" s="4" t="str">
        <x:v>Raw material</x:v>
      </x:c>
      <x:c r="Y534" s="4" t="str">
        <x:v>Raw</x:v>
      </x:c>
      <x:c r="Z534" s="4" t="str">
        <x:v>Living culture</x:v>
      </x:c>
      <x:c r="AA534" s="4" t="str">
        <x:v>Food preparation</x:v>
      </x:c>
      <x:c r="AB534" s="4" t="str">
        <x:v>Phagia preparation</x:v>
      </x:c>
      <x:c r="AC534" s="4" t="str">
        <x:v>Paste</x:v>
      </x:c>
      <x:c r="AD534" s="4" t="str">
        <x:v>Proposal</x:v>
      </x:c>
      <x:c r="AE534" s="4" t="str">
        <x:f>LOWER(A534&amp;"; "&amp;B534&amp;"; "&amp;D534&amp;"; "&amp;E534&amp;"; "&amp;X534&amp;"; "&amp;Y534&amp;"; "&amp;Z534&amp;"; "&amp;AA534&amp;"; "&amp;AB534&amp;"; "&amp;AC534&amp;"; "&amp;AD534&amp;"; "&amp;V534&amp;"; "&amp;C534&amp;"; "&amp;AH534&amp;"; "&amp;AI534)</x:f>
        <x:v>proposal.collection.contained_culinary_phagia_culture; contained culinary phagia culture; cooking ingredients; raw material; raw material; raw; living culture; food preparation; phagia preparation; paste; proposal; contained culinary phagia culture; collection expansion; raw material; t0; not applicable; material</x:v>
      </x:c>
      <x:c r="AF534" s="4" t="inlineStr">
        <x:is>
          <x:t xml:space="preserve">Collection expansion classification. Distinct type, use and material family; new item proposal unless author direction is marked. Author correction, October 15, 2026: cooking ingredient, separate from ready-to-consume servings.</x:t>
        </x:is>
      </x:c>
      <x:c r="AG534" s="4" t="str">
        <x:v>Selected candidate processing route places this stock at T0. Raw entry is T0; source rarity does not raise tier.</x:v>
      </x:c>
      <x:c r="AH534" s="4" t="str">
        <x:v>Not applicable</x:v>
      </x:c>
      <x:c r="AI534" s="4" t="str">
        <x:v>Material</x:v>
      </x:c>
      <x:c r="AJ534" s="4" t="n">
        <x:f>COUNTIFS('Material routes'!$D$6:$D$2205,A534,'Material routes'!$C$6:$C$2205,"Output")</x:f>
        <x:v>0</x:v>
      </x:c>
      <x:c r="AK534" s="4" t="n">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7</x:v>
      </x:c>
      <x:c r="AL534" s="4" t="n">
        <x:f>COUNTIFS('Material routes'!$D$6:$D$2205,A534,'Material routes'!$C$6:$C$2205,"Tool candidate")</x:f>
        <x:v>0</x:v>
      </x:c>
      <x:c r="AM534" s="4" t="str">
        <x:f>IF(AJ534&gt;0,"Route listed; review status/completeness",IF(C534="T0","Raw entry feed; no production route","No production route listed"))</x:f>
        <x:v>Raw entry feed; no production route</x:v>
      </x:c>
      <x:c r="AN534" s="4" t="n">
        <x:f>IF(C534="T0",0,IF(C534="T1",1,IF(C534="T2",2,IF(C534="T3",3,IF(C534="T4",4,IF(C534="Unassigned",98,99))))))</x:f>
        <x:v>0</x:v>
      </x:c>
      <x:c r="AZ534"/>
      <x:c r="BA534"/>
      <x:c r="BB534"/>
      <x:c r="BC534"/>
      <x:c r="BD534"/>
      <x:c r="BE534"/>
      <x:c r="BF534"/>
      <x:c r="BG534"/>
      <x:c r="BH534"/>
      <x:c r="BI534"/>
      <x:c r="BJ534"/>
      <x:c r="BK534"/>
      <x:c r="BL534"/>
      <x:c r="BM534"/>
      <x:c r="BN534"/>
      <x:c r="BO534"/>
      <x:c r="BP534"/>
      <x:c r="BQ534"/>
      <x:c r="BR534"/>
      <x:c r="BS534"/>
      <x:c r="BT534"/>
      <x:c r="BU534"/>
      <x:c r="BV534"/>
      <x:c r="BW534"/>
      <x:c r="BX534"/>
      <x:c r="BY534"/>
      <x:c r="BZ534"/>
      <x:c r="CA534"/>
      <x:c r="CB534"/>
      <x:c r="CC534"/>
    </x:row>
    <x:row r="535" ht="115" customHeight="1">
      <x:c r="A535" s="4" t="str">
        <x:v>proposal.collection.selected_edible_fauna_gland_tissue</x:v>
      </x:c>
      <x:c r="B535" s="4" t="str">
        <x:v>Selected edible-fauna gland tissue</x:v>
      </x:c>
      <x:c r="C535" s="4" t="str">
        <x:v>T0</x:v>
      </x:c>
      <x:c r="D535" s="4" t="inlineStr">
        <x:is>
          <x:t xml:space="preserve">Cooking ingredients</x:t>
        </x:is>
      </x:c>
      <x:c r="E535" s="4" t="str">
        <x:v>Raw material</x:v>
      </x:c>
      <x:c r="F535" s="4" t="str">
        <x:v>New proposal</x:v>
      </x:c>
      <x:c r="G535" s="4" t="str">
        <x:v>Species-specific culinary hypothesis requiring edibility review</x:v>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x:c r="Q535" s="4"/>
      <x:c r="R535" s="4"/>
      <x:c r="S535" s="4"/>
      <x:c r="T535" s="4"/>
      <x:c r="U535" s="4" t="str">
        <x:v>Candidate inputs are partial. Resolve tools, supporting materials, energy, recovery and compatibility before recipes become craftable.</x:v>
      </x:c>
      <x:c r="V535" s="4" t="str">
        <x:v>selected edible-fauna gland tissue; collection expansion; raw material</x:v>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selected edible-fauna gland tissue; cooking ingredients; raw material; raw material; raw; fauna; food preparation; faunal tissue; solid piece; proposal; selected edible-fauna gland tissue; collection expansion; raw material;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str">
        <x:v>Selected candidate processing route places this stock at T0. Raw entry is T0; source rarity does not raise tier.</x:v>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status/completeness",IF(C535="T0","Raw entry feed; no production route","No production route listed"))</x:f>
        <x:v>Raw entry feed; no production route</x:v>
      </x:c>
      <x:c r="AN535" s="4" t="n">
        <x:f>IF(C535="T0",0,IF(C535="T1",1,IF(C535="T2",2,IF(C535="T3",3,IF(C535="T4",4,IF(C535="Unassigned",98,99))))))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str">
        <x:v>Sorted nickel alloying feed</x:v>
      </x:c>
      <x:c r="C536" s="4" t="str">
        <x:v>T1</x:v>
      </x:c>
      <x:c r="D536" s="4" t="str">
        <x:v>Manufactured stock</x:v>
      </x:c>
      <x:c r="E536" s="4" t="str">
        <x:v>Processed material</x:v>
      </x:c>
      <x:c r="F536" s="4" t="str">
        <x:v>New proposal</x:v>
      </x:c>
      <x:c r="G536" s="4" t="str">
        <x:v>Selected alloying fraction, composition unresolved</x:v>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x:c r="Q536" s="4"/>
      <x:c r="R536" s="4"/>
      <x:c r="S536" s="4"/>
      <x:c r="T536" s="4"/>
      <x:c r="U536" s="4" t="str">
        <x:v>Candidate inputs are partial. Resolve tools, supporting materials, energy, recovery and compatibility before recipes become craftable.</x:v>
      </x:c>
      <x:c r="V536" s="4" t="str">
        <x:v>sorted nickel alloying feed; collection expansion; processed material</x:v>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sorted nickel alloying feed; manufactured stock; processed material; processed material; processed intermediate; manufactured / unresolved; fabrication; mineral; particles; proposal; sorted nickel alloying feed; collection expansion; processed material;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str">
        <x:v>Selected candidate processing route places this stock at T1. Raw entry is T0; source rarity does not raise tier.</x:v>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status/completeness",IF(C536="T0","Raw entry feed; no production route","No production route listed"))</x:f>
        <x:v>Route listed; review status/completeness</x:v>
      </x:c>
      <x:c r="AN536" s="4" t="n">
        <x:f>IF(C536="T0",0,IF(C536="T1",1,IF(C536="T2",2,IF(C536="T3",3,IF(C536="T4",4,IF(C536="Unassigned",98,99))))))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str">
        <x:v>Sorted tin smelter feed</x:v>
      </x:c>
      <x:c r="C537" s="4" t="str">
        <x:v>T1</x:v>
      </x:c>
      <x:c r="D537" s="4" t="str">
        <x:v>Manufactured stock</x:v>
      </x:c>
      <x:c r="E537" s="4" t="str">
        <x:v>Processed material</x:v>
      </x:c>
      <x:c r="F537" s="4" t="str">
        <x:v>New proposal</x:v>
      </x:c>
      <x:c r="G537" s="4" t="str">
        <x:v>Concentrated candidate bronze feed</x:v>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x:c r="Q537" s="4"/>
      <x:c r="R537" s="4"/>
      <x:c r="S537" s="4"/>
      <x:c r="T537" s="4"/>
      <x:c r="U537" s="4" t="str">
        <x:v>Candidate inputs are partial. Resolve tools, supporting materials, energy, recovery and compatibility before recipes become craftable.</x:v>
      </x:c>
      <x:c r="V537" s="4" t="str">
        <x:v>sorted tin smelter feed; collection expansion; processed material</x:v>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sorted tin smelter feed; manufactured stock; processed material; processed material; processed intermediate; manufactured / unresolved; fabrication; mineral; particles; proposal; sorted tin smelter feed; collection expansion; processed material;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str">
        <x:v>Selected candidate processing route places this stock at T1. Raw entry is T0; source rarity does not raise tier.</x:v>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status/completeness",IF(C537="T0","Raw entry feed; no production route","No production route listed"))</x:f>
        <x:v>Route listed; review status/completeness</x:v>
      </x:c>
      <x:c r="AN537" s="4" t="n">
        <x:f>IF(C537="T0",0,IF(C537="T1",1,IF(C537="T2",2,IF(C537="T3",3,IF(C537="T4",4,IF(C537="Unassigned",98,99))))))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str">
        <x:v>Prepared kaolin body stock</x:v>
      </x:c>
      <x:c r="C538" s="4" t="str">
        <x:v>T2</x:v>
      </x:c>
      <x:c r="D538" s="4" t="str">
        <x:v>Manufactured stock</x:v>
      </x:c>
      <x:c r="E538" s="4" t="str">
        <x:v>Processed material</x:v>
      </x:c>
      <x:c r="F538" s="4" t="str">
        <x:v>New proposal</x:v>
      </x:c>
      <x:c r="G538" s="4" t="str">
        <x:v>Fine ceramic shaping mixture</x:v>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x:c r="Q538" s="4"/>
      <x:c r="R538" s="4"/>
      <x:c r="S538" s="4"/>
      <x:c r="T538" s="4"/>
      <x:c r="U538" s="4" t="str">
        <x:v>Candidate inputs are partial. Resolve tools, supporting materials, energy, recovery and compatibility before recipes become craftable.</x:v>
      </x:c>
      <x:c r="V538" s="4" t="str">
        <x:v>prepared kaolin body stock; collection expansion; processed material</x:v>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prepared kaolin body stock; manufactured stock; processed material; processed material; processed intermediate; manufactured / unresolved; fabrication; ceramic feed mixture; particles; proposal; prepared kaolin body stock; collection expansion; processed material; t2;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str">
        <x:v>Selected candidate processing route places this stock at T2. Raw entry is T0; source rarity does not raise tier.</x:v>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status/completeness",IF(C538="T0","Raw entry feed; no production route","No production route listed"))</x:f>
        <x:v>Route listed; review status/completeness</x:v>
      </x:c>
      <x:c r="AN538" s="4" t="n">
        <x:f>IF(C538="T0",0,IF(C538="T1",1,IF(C538="T2",2,IF(C538="T3",3,IF(C538="T4",4,IF(C538="Unassigned",98,99))))))</x:f>
        <x:v>2</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str">
        <x:v>Graded magnesite refractory meal</x:v>
      </x:c>
      <x:c r="C539" s="4" t="str">
        <x:v>T1</x:v>
      </x:c>
      <x:c r="D539" s="4" t="str">
        <x:v>Manufactured stock</x:v>
      </x:c>
      <x:c r="E539" s="4" t="str">
        <x:v>Processed material</x:v>
      </x:c>
      <x:c r="F539" s="4" t="str">
        <x:v>New proposal</x:v>
      </x:c>
      <x:c r="G539" s="4" t="str">
        <x:v>Candidate high-temperature vessel feed</x:v>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x:c r="Q539" s="4"/>
      <x:c r="R539" s="4"/>
      <x:c r="S539" s="4"/>
      <x:c r="T539" s="4"/>
      <x:c r="U539" s="4" t="str">
        <x:v>Candidate inputs are partial. Resolve tools, supporting materials, energy, recovery and compatibility before recipes become craftable.</x:v>
      </x:c>
      <x:c r="V539" s="4" t="str">
        <x:v>graded magnesite refractory meal; collection expansion; processed material</x:v>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meal; manufactured stock; processed material; processed material; processed intermediate; manufactured / unresolved; fabrication; mineral; particles; proposal; graded magnesite refractory meal; collection expansion; processed material;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str">
        <x:v>Selected candidate processing route places this stock at T1. Raw entry is T0; source rarity does not raise tier.</x:v>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status/completeness",IF(C539="T0","Raw entry feed; no production route","No production route listed"))</x:f>
        <x:v>Route listed; review status/completeness</x:v>
      </x:c>
      <x:c r="AN539" s="4" t="n">
        <x:f>IF(C539="T0",0,IF(C539="T1",1,IF(C539="T2",2,IF(C539="T3",3,IF(C539="T4",4,IF(C539="Unassigned",98,99))))))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str">
        <x:v>Drawn bronze strip stock</x:v>
      </x:c>
      <x:c r="C540" s="4" t="str">
        <x:v>T2</x:v>
      </x:c>
      <x:c r="D540" s="4" t="str">
        <x:v>Manufactured stock</x:v>
      </x:c>
      <x:c r="E540" s="4" t="str">
        <x:v>Processed material</x:v>
      </x:c>
      <x:c r="F540" s="4" t="str">
        <x:v>New proposal</x:v>
      </x:c>
      <x:c r="G540" s="4" t="str">
        <x:v>Spring, decorative and contact stock distinct from bearing bronze</x:v>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x:c r="Q540" s="4"/>
      <x:c r="R540" s="4"/>
      <x:c r="S540" s="4"/>
      <x:c r="T540" s="4"/>
      <x:c r="U540" s="4" t="str">
        <x:v>Candidate inputs are partial. Resolve tools, supporting materials, energy, recovery and compatibility before recipes become craftable.</x:v>
      </x:c>
      <x:c r="V540" s="4" t="str">
        <x:v>drawn bronze strip stock; collection expansion; processed material</x:v>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drawn bronze strip stock; manufactured stock; processed material; processed material; processed intermediate; manufactured / unresolved; fabrication; metal; strip; proposal; drawn bronze strip stock; collection expansion; processed material;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str">
        <x:v>Selected candidate processing route places this stock at T2. Raw entry is T0; source rarity does not raise tier.</x:v>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status/completeness",IF(C540="T0","Raw entry feed; no production route","No production route listed"))</x:f>
        <x:v>Route listed; review status/completeness</x:v>
      </x:c>
      <x:c r="AN540" s="4" t="n">
        <x:f>IF(C540="T0",0,IF(C540="T1",1,IF(C540="T2",2,IF(C540="T3",3,IF(C540="T4",4,IF(C540="Unassigned",98,99))))))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str">
        <x:v>T3</x:v>
      </x:c>
      <x:c r="D541" s="4" t="str">
        <x:v>Manufactured stock</x:v>
      </x:c>
      <x:c r="E541" s="4" t="str">
        <x:v>Processed material</x:v>
      </x:c>
      <x:c r="F541" s="4" t="str">
        <x:v>New proposal</x:v>
      </x:c>
      <x:c r="G541" s="4" t="str">
        <x:v>Thin sheet for housings, utensils and instruments</x:v>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t3;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str">
        <x:v>Selected candidate processing route places this stock at T3. Raw entry is T0; source rarity does not raise tier.</x:v>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status/completeness",IF(C541="T0","Raw entry feed; no production route","No production route listed"))</x:f>
        <x:v>Route listed; review status/completeness</x:v>
      </x:c>
      <x:c r="AN541" s="4" t="n">
        <x:f>IF(C541="T0",0,IF(C541="T1",1,IF(C541="T2",2,IF(C541="T3",3,IF(C541="T4",4,IF(C541="Unassigned",98,99))))))</x:f>
        <x:v>3</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str">
        <x:v>Pressed chitin friction stock</x:v>
      </x:c>
      <x:c r="C542" s="4" t="str">
        <x:v>T2</x:v>
      </x:c>
      <x:c r="D542" s="4" t="str">
        <x:v>Manufactured stock</x:v>
      </x:c>
      <x:c r="E542" s="4" t="str">
        <x:v>Processed material</x:v>
      </x:c>
      <x:c r="F542" s="4" t="str">
        <x:v>New proposal</x:v>
      </x:c>
      <x:c r="G542" s="4" t="str">
        <x:v>Replaceable dry friction surface for brakes and clutches</x:v>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x:c r="Q542" s="4"/>
      <x:c r="R542" s="4"/>
      <x:c r="S542" s="4"/>
      <x:c r="T542" s="4"/>
      <x:c r="U542" s="4" t="str">
        <x:v>Candidate inputs are partial. Resolve tools, supporting materials, energy, recovery and compatibility before recipes become craftable.</x:v>
      </x:c>
      <x:c r="V542" s="4" t="str">
        <x:v>pressed chitin friction stock; collection expansion; processed material</x:v>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chitin friction stock; manufactured stock; processed material; processed material; processed intermediate; manufactured / unresolved; fabrication; shell and mineral; solid piece; proposal; pressed chitin friction stock; collection expansion; processed material; t2;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str">
        <x:v>Selected candidate processing route places this stock at T2. Raw entry is T0; source rarity does not raise tier.</x:v>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status/completeness",IF(C542="T0","Raw entry feed; no production route","No production route listed"))</x:f>
        <x:v>Route listed; review status/completeness</x:v>
      </x:c>
      <x:c r="AN542" s="4" t="n">
        <x:f>IF(C542="T0",0,IF(C542="T1",1,IF(C542="T2",2,IF(C542="T3",3,IF(C542="T4",4,IF(C542="Unassigned",98,99))))))</x:f>
        <x:v>2</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str">
        <x:v>Calibrated ceramic mounting saddle</x:v>
      </x:c>
      <x:c r="C543" s="4" t="str">
        <x:v>T4</x:v>
      </x:c>
      <x:c r="D543" s="4" t="str">
        <x:v>Crafting components</x:v>
      </x:c>
      <x:c r="E543" s="4" t="str">
        <x:v>Crafting component</x:v>
      </x:c>
      <x:c r="F543" s="4" t="str">
        <x:v>New proposal</x:v>
      </x:c>
      <x:c r="G543" s="4" t="str">
        <x:v>Locates a vessel or instrument on a metal support</x:v>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x:c r="Q543" s="4"/>
      <x:c r="R543" s="4"/>
      <x:c r="S543" s="4"/>
      <x:c r="T543" s="4"/>
      <x:c r="U543" s="4" t="str">
        <x:v>Candidate inputs are partial. Resolve tools, supporting materials, energy, recovery and compatibility before recipes become craftable.</x:v>
      </x:c>
      <x:c r="V543" s="4" t="str">
        <x:v>calibrated ceramic mounting saddle; collection expansion; crafting component</x:v>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calibrated ceramic mounting saddle; crafting components; crafting component; crafting component; processed intermediate; manufactured / unresolved; equipment fabrication; ceramic and metal; assembly; proposal; calibrated ceramic mounting saddle; collection expansion; crafting component; t4; not applicable; component</x:v>
      </x:c>
      <x:c r="AF543" s="4" t="str">
        <x:v>Collection expansion classification. Distinct type, use and material family; new item proposal unless author direction is marked.</x:v>
      </x:c>
      <x:c r="AG543" s="4" t="str">
        <x:v>Selected candidate processing route places this stock at T4. Raw entry is T0; source rarity does not raise tier.</x:v>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status/completeness",IF(C543="T0","Raw entry feed; no production route","No production route listed"))</x:f>
        <x:v>Route listed; review status/completeness</x:v>
      </x:c>
      <x:c r="AN543" s="4" t="n">
        <x:f>IF(C543="T0",0,IF(C543="T1",1,IF(C543="T2",2,IF(C543="T3",3,IF(C543="T4",4,IF(C543="Unassigned",98,99))))))</x:f>
        <x:v>4</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str">
        <x:v>T2</x:v>
      </x:c>
      <x:c r="D544" s="4" t="str">
        <x:v>Processing agents</x:v>
      </x:c>
      <x:c r="E544" s="4" t="str">
        <x:v>Chemical material</x:v>
      </x:c>
      <x:c r="F544" s="4" t="str">
        <x:v>New proposal</x:v>
      </x:c>
      <x:c r="G544" s="4" t="str">
        <x:v>Seats glass in a protective cage without claiming pressure compatibility</x:v>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processing agents; chemical material; chemical material; processed intermediate; manufactured / unresolved; surface finishing; biological and mineral mixture; paste; proposal; glass-joint bedding paste; collection expansion; chemical material; t2; not applicable; material</x:v>
      </x:c>
      <x:c r="AF544" s="4" t="str">
        <x:v>Collection expansion classification. Distinct type, use and material family; new item proposal unless author direction is marked.</x:v>
      </x:c>
      <x:c r="AG544" s="4" t="str">
        <x:v>Selected candidate processing route places this stock at T2. Raw entry is T0; source rarity does not raise tier.</x:v>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status/completeness",IF(C544="T0","Raw entry feed; no production route","No production route listed"))</x:f>
        <x:v>Route listed; review status/completeness</x:v>
      </x:c>
      <x:c r="AN544" s="4" t="n">
        <x:f>IF(C544="T0",0,IF(C544="T1",1,IF(C544="T2",2,IF(C544="T3",3,IF(C544="T4",4,IF(C544="Unassigned",98,99))))))</x:f>
        <x:v>2</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ht="115" customHeight="1">
      <x:c r="A545" s="4" t="str">
        <x:v>proposal.collection.husk_paper_surface_sizing</x:v>
      </x:c>
      <x:c r="B545" s="4" t="str">
        <x:v>Husk-paper surface sizing</x:v>
      </x:c>
      <x:c r="C545" s="4" t="str">
        <x:v>T2</x:v>
      </x:c>
      <x:c r="D545" s="4" t="str">
        <x:v>Processing agents</x:v>
      </x:c>
      <x:c r="E545" s="4" t="str">
        <x:v>Chemical material</x:v>
      </x:c>
      <x:c r="F545" s="4" t="str">
        <x:v>New proposal</x:v>
      </x:c>
      <x:c r="G545" s="4" t="str">
        <x:v>Reduces surface shedding on document leaves</x:v>
      </x:c>
      <x:c r="H545" s="4" t="str">
        <x:v>None</x:v>
      </x:c>
      <x:c r="I545" s="4" t="str">
        <x:v>Matched sealed vessel; compatibility and contamination unresolved</x:v>
      </x:c>
      <x:c r="J545" s="4"/>
      <x:c r="K545" s="4"/>
      <x:c r="L545" s="4" t="str">
        <x:v>Candidate preparation: design.collection.husk_paper_surface_sizing. Full inputs are in Crafting browser.</x:v>
      </x:c>
      <x:c r="M545" s="4" t="str">
        <x:v>Candidate workshop or contained preparation route; detailed tools, quantities and conditions unresolved</x:v>
      </x:c>
      <x:c r="N545" s="4" t="str">
        <x:v>Not implemented</x:v>
      </x:c>
      <x:c r="O545" s="4" t="str">
        <x:v>Specific dimensions, yield, fit, performance and service conditions remain open.</x:v>
      </x:c>
      <x:c r="P545" s="4"/>
      <x:c r="Q545" s="4"/>
      <x:c r="R545" s="4"/>
      <x:c r="S545" s="4"/>
      <x:c r="T545" s="4"/>
      <x:c r="U545" s="4" t="str">
        <x:v>Candidate inputs are partial. Resolve tools, supporting materials, energy, recovery and compatibility before recipes become craftable.</x:v>
      </x:c>
      <x:c r="V545" s="4" t="str">
        <x:v>husk-paper surface sizing; collection expansion; chemical material</x:v>
      </x:c>
      <x:c r="W545" s="4" t="str">
        <x:v>New item proposal, October 15, 2026. Setting reference (source proposal): https://github.com/sleepyseamonster/Arc-Dust/blob/f6f98515c005dc3c73cccd9cbc031691745740c6/02-Arc-Dust-Worldbuilding/world/materials/industrial-material-palette.md</x:v>
      </x:c>
      <x:c r="X545" s="4" t="str">
        <x:v>Chemical material</x:v>
      </x:c>
      <x:c r="Y545" s="4" t="str">
        <x:v>Processed intermediate</x:v>
      </x:c>
      <x:c r="Z545" s="4" t="str">
        <x:v>Manufactured / unresolved</x:v>
      </x:c>
      <x:c r="AA545" s="4" t="str">
        <x:v>Surface finishing</x:v>
      </x:c>
      <x:c r="AB545" s="4" t="str">
        <x:v>Biological and mineral mixture</x:v>
      </x:c>
      <x:c r="AC545" s="4" t="str">
        <x:v>Paste</x:v>
      </x:c>
      <x:c r="AD545" s="4" t="str">
        <x:v>Proposal</x:v>
      </x:c>
      <x:c r="AE545" s="4" t="str">
        <x:f>LOWER(A545&amp;"; "&amp;B545&amp;"; "&amp;D545&amp;"; "&amp;E545&amp;"; "&amp;X545&amp;"; "&amp;Y545&amp;"; "&amp;Z545&amp;"; "&amp;AA545&amp;"; "&amp;AB545&amp;"; "&amp;AC545&amp;"; "&amp;AD545&amp;"; "&amp;V545&amp;"; "&amp;C545&amp;"; "&amp;AH545&amp;"; "&amp;AI545)</x:f>
        <x:v>proposal.collection.husk_paper_surface_sizing; husk-paper surface sizing; processing agents; chemical material; chemical material; processed intermediate; manufactured / unresolved; surface finishing; biological and mineral mixture; paste; proposal; husk-paper surface sizing; collection expansion; chemical material; t2; not applicable; material</x:v>
      </x:c>
      <x:c r="AF545" s="4" t="str">
        <x:v>Collection expansion classification. Distinct type, use and material family; new item proposal unless author direction is marked.</x:v>
      </x:c>
      <x:c r="AG545" s="4" t="str">
        <x:v>Selected candidate processing route places this stock at T2. Raw entry is T0; source rarity does not raise tier.</x:v>
      </x:c>
      <x:c r="AH545" s="4" t="str">
        <x:v>Not applicable</x:v>
      </x:c>
      <x:c r="AI545" s="4" t="str">
        <x:v>Material</x:v>
      </x:c>
      <x:c r="AJ545" s="4" t="n">
        <x:f>COUNTIFS('Material routes'!$D$6:$D$2205,A545,'Material routes'!$C$6:$C$2205,"Output")</x:f>
        <x:v>1</x:v>
      </x:c>
      <x:c r="AK545" s="4" t="n">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t="n">
        <x:f>COUNTIFS('Material routes'!$D$6:$D$2205,A545,'Material routes'!$C$6:$C$2205,"Tool candidate")</x:f>
        <x:v>0</x:v>
      </x:c>
      <x:c r="AM545" s="4" t="str">
        <x:f>IF(AJ545&gt;0,"Route listed; review status/completeness",IF(C545="T0","Raw entry feed; no production route","No production route listed"))</x:f>
        <x:v>Route listed; review status/completeness</x:v>
      </x:c>
      <x:c r="AN545" s="4" t="n">
        <x:f>IF(C545="T0",0,IF(C545="T1",1,IF(C545="T2",2,IF(C545="T3",3,IF(C545="T4",4,IF(C545="Unassigned",98,99))))))</x:f>
        <x:v>2</x:v>
      </x:c>
      <x:c r="AZ545"/>
      <x:c r="BA545"/>
      <x:c r="BB545"/>
      <x:c r="BC545"/>
      <x:c r="BD545"/>
      <x:c r="BE545"/>
      <x:c r="BF545"/>
      <x:c r="BG545"/>
      <x:c r="BH545"/>
      <x:c r="BI545"/>
      <x:c r="BJ545"/>
      <x:c r="BK545"/>
      <x:c r="BL545"/>
      <x:c r="BM545"/>
      <x:c r="BN545"/>
      <x:c r="BO545"/>
      <x:c r="BP545"/>
      <x:c r="BQ545"/>
      <x:c r="BR545"/>
      <x:c r="BS545"/>
      <x:c r="BT545"/>
      <x:c r="BU545"/>
      <x:c r="BV545"/>
      <x:c r="BW545"/>
      <x:c r="BX545"/>
      <x:c r="BY545"/>
      <x:c r="BZ545"/>
      <x:c r="CA545"/>
      <x:c r="CB545"/>
      <x:c r="CC545"/>
    </x:row>
    <x:row r="546" ht="115" customHeight="1">
      <x:c r="A546" s="4" t="str">
        <x:v>proposal.collection.shell_pigment_suspension</x:v>
      </x:c>
      <x:c r="B546" s="4" t="str">
        <x:v>Shell-pigment suspension</x:v>
      </x:c>
      <x:c r="C546" s="4" t="str">
        <x:v>T2</x:v>
      </x:c>
      <x:c r="D546" s="4" t="str">
        <x:v>Processing agents</x:v>
      </x:c>
      <x:c r="E546" s="4" t="str">
        <x:v>Chemical material</x:v>
      </x:c>
      <x:c r="F546" s="4" t="str">
        <x:v>New proposal</x:v>
      </x:c>
      <x:c r="G546" s="4" t="str">
        <x:v>Carries mineral color onto shell objects</x:v>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processing agents; chemical material; chemical material; processed intermediate; manufactured / unresolved; surface finishing; biological and mineral mixture; liquid; proposal; shell-pigment suspension; collection expansion; chemical material; t2; not applicable; material</x:v>
      </x:c>
      <x:c r="AF546" s="4" t="str">
        <x:v>Collection expansion classification. Distinct type, use and material family; new item proposal unless author direction is marked. October 15 audit: classification/handling clarified; item identity, design status and material tier preserved.</x:v>
      </x:c>
      <x:c r="AG546" s="4" t="str">
        <x:v>Selected candidate processing route places this stock at T2. Raw entry is T0; source rarity does not raise tier.</x:v>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status/completeness",IF(C546="T0","Raw entry feed; no production route","No production route listed"))</x:f>
        <x:v>Route listed; review status/completeness</x:v>
      </x:c>
      <x:c r="AN546" s="4" t="n">
        <x:f>IF(C546="T0",0,IF(C546="T1",1,IF(C546="T2",2,IF(C546="T3",3,IF(C546="T4",4,IF(C546="Unassigned",98,99))))))</x:f>
        <x:v>2</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str">
        <x:v>T2</x:v>
      </x:c>
      <x:c r="D547" s="4" t="str">
        <x:v>Processing agents</x:v>
      </x:c>
      <x:c r="E547" s="4" t="str">
        <x:v>Chemical material</x:v>
      </x:c>
      <x:c r="F547" s="4" t="str">
        <x:v>New proposal</x:v>
      </x:c>
      <x:c r="G547" s="4" t="str">
        <x:v>Candidate residue-removal agent for exposed contacts</x:v>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processing agents; chemical material; chemical material; processed intermediate; manufactured / unresolved; surface finishing; biological and mineral mixture; paste; proposal; mineral contact-cleaning charge; collection expansion; chemical material; t2; not applicable; material</x:v>
      </x:c>
      <x:c r="AF547" s="4" t="str">
        <x:v>Collection expansion classification. Distinct type, use and material family; new item proposal unless author direction is marked.</x:v>
      </x:c>
      <x:c r="AG547" s="4" t="str">
        <x:v>Selected candidate processing route places this stock at T2. Raw entry is T0; source rarity does not raise tier.</x:v>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status/completeness",IF(C547="T0","Raw entry feed; no production route","No production route listed"))</x:f>
        <x:v>Route listed; review status/completeness</x:v>
      </x:c>
      <x:c r="AN547" s="4" t="n">
        <x:f>IF(C547="T0",0,IF(C547="T1",1,IF(C547="T2",2,IF(C547="T3",3,IF(C547="T4",4,IF(C547="Unassigned",98,99))))))</x:f>
        <x:v>2</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str">
        <x:v>Not applicable</x:v>
      </x:c>
      <x:c r="D548" s="4" t="inlineStr">
        <x:is>
          <x:t xml:space="preserve">Tools</x:t>
        </x:is>
      </x:c>
      <x:c r="E548" s="4" t="str">
        <x:v>Tool</x:v>
      </x:c>
      <x:c r="F548" s="4" t="str">
        <x:v>New proposal</x:v>
      </x:c>
      <x:c r="G548" s="4" t="str">
        <x:v>Bores small workshop holes with replaceable cutting tips</x:v>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tools; tool; tool; finished item; manufactured / unresolved; fabrication; metal; assembly; proposal; hand-cranked metal drill; collection expansion; tool; not applicable;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48" s="4" t="str">
        <x:v>Finished endpoint or currency. Material tier is separate from finished input tier.</x:v>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t="n">
        <x:f>IF(C548="T0",0,IF(C548="T1",1,IF(C548="T2",2,IF(C548="T3",3,IF(C548="T4",4,IF(C548="Unassigned",98,99))))))</x:f>
        <x:v>99</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ht="115" customHeight="1">
      <x:c r="A549" s="4"/>
      <x:c r="B549" s="4"/>
      <x:c r="C549" s="4"/>
      <x:c r="D549" s="4"/>
      <x:c r="E549" s="4"/>
      <x:c r="F549" s="4"/>
      <x:c r="G549" s="4"/>
      <x:c r="H549" s="4"/>
      <x:c r="I549" s="4"/>
      <x:c r="J549" s="4"/>
      <x:c r="M549" s="4"/>
      <x:c r="N549" s="4"/>
      <x:c r="O549" s="4"/>
      <x:c r="P549" s="4"/>
      <x:c r="V549" s="4"/>
      <x:c r="W549" s="4"/>
      <x:c r="X549" s="4"/>
      <x:c r="Y549" s="4"/>
      <x:c r="Z549" s="4"/>
      <x:c r="AA549" s="4"/>
      <x:c r="AB549" s="4"/>
      <x:c r="AC549" s="4"/>
      <x:c r="AD549" s="4"/>
      <x:c r="AE549" s="4"/>
      <x:c r="AF549" s="4"/>
      <x:c r="AG549" s="4"/>
      <x:c r="AH549" s="4"/>
      <x:c r="AI549" s="4"/>
      <x:c r="AJ549" s="4"/>
      <x:c r="AK549" s="4"/>
      <x:c r="AL549" s="4"/>
      <x:c r="AM549" s="4"/>
      <x:c r="AN549" s="4"/>
      <x:c r="AZ549"/>
      <x:c r="BA549"/>
      <x:c r="BB549"/>
      <x:c r="BC549"/>
      <x:c r="BD549"/>
      <x:c r="BE549"/>
      <x:c r="BF549"/>
      <x:c r="BG549"/>
      <x:c r="BH549"/>
      <x:c r="BI549"/>
      <x:c r="BJ549"/>
      <x:c r="BK549"/>
      <x:c r="BL549"/>
      <x:c r="BM549"/>
      <x:c r="BN549"/>
      <x:c r="BO549"/>
      <x:c r="BP549"/>
      <x:c r="BQ549"/>
      <x:c r="BR549"/>
      <x:c r="BS549"/>
      <x:c r="BT549"/>
      <x:c r="BU549"/>
      <x:c r="BV549"/>
      <x:c r="BW549"/>
      <x:c r="BX549"/>
      <x:c r="BY549"/>
      <x:c r="BZ549"/>
      <x:c r="CA549"/>
      <x:c r="CB549"/>
      <x:c r="CC549"/>
    </x:row>
    <x:row r="550" ht="115" customHeight="1">
      <x:c r="A550" s="4" t="str">
        <x:v>proposal.collection.husk_sheet_cutting_shears</x:v>
      </x:c>
      <x:c r="B550" s="4" t="str">
        <x:v>Husk-sheet cutting shears</x:v>
      </x:c>
      <x:c r="C550" s="4" t="str">
        <x:v>Not applicable</x:v>
      </x:c>
      <x:c r="D550" s="4" t="inlineStr">
        <x:is>
          <x:t xml:space="preserve">Tools</x:t>
        </x:is>
      </x:c>
      <x:c r="E550" s="4" t="str">
        <x:v>Tool</x:v>
      </x:c>
      <x:c r="F550" s="4" t="str">
        <x:v>New proposal</x:v>
      </x:c>
      <x:c r="G550" s="4" t="str">
        <x:v>Cuts prepared husk sheets and thin hides</x:v>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tools; tool; tool; finished item; manufactured / unresolved; fabrication; metal; assembly; proposal; husk-sheet cutting shears; collection expansion; tool; not applicable;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550" s="4" t="str">
        <x:v>Finished endpoint or currency. Material tier is separate from finished input tier.</x:v>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t="n">
        <x:f>IF(C550="T0",0,IF(C550="T1",1,IF(C550="T2",2,IF(C550="T3",3,IF(C550="T4",4,IF(C550="Unassigned",98,99))))))</x:f>
        <x:v>99</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str">
        <x:v>Not applicable</x:v>
      </x:c>
      <x:c r="D551" s="4" t="str">
        <x:v>Containers</x:v>
      </x:c>
      <x:c r="E551" s="4" t="str">
        <x:v>Container</x:v>
      </x:c>
      <x:c r="F551" s="4" t="str">
        <x:v>New proposal</x:v>
      </x:c>
      <x:c r="G551" s="4" t="str">
        <x:v>Carries separated workshop reagents in individual sealed wells</x:v>
      </x:c>
      <x:c r="H551" s="4" t="str">
        <x:v>None</x:v>
      </x:c>
      <x:c r="I551" s="4" t="str">
        <x:v>Physical inventory / cargo item; dimensions and packing unresolved</x:v>
      </x:c>
      <x:c r="J551" s="4"/>
      <x:c r="K551" s="4"/>
      <x:c r="L551" s="4" t="str">
        <x:v>Candidate preparation: design.collection.divided_ceramic_reagent_caddy. Full inputs are in Crafting browser.</x:v>
      </x:c>
      <x:c r="M551" s="4" t="str">
        <x:v>Candidate workshop or contained preparation route; detailed tools, quantities and conditions unresolved</x:v>
      </x:c>
      <x:c r="N551" s="4" t="str">
        <x:v>Not implemented</x:v>
      </x:c>
      <x:c r="O551" s="4" t="str">
        <x:v>Specific dimensions, yield, fit, performance and service conditions remain open.</x:v>
      </x:c>
      <x:c r="P551" s="4"/>
      <x:c r="Q551" s="4"/>
      <x:c r="R551" s="4"/>
      <x:c r="S551" s="4"/>
      <x:c r="T551" s="4"/>
      <x:c r="U551" s="4" t="str">
        <x:v>Candidate inputs are partial. Resolve tools, supporting materials, energy, recovery and compatibility before recipes become craftable.</x:v>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str">
        <x:v>Container</x:v>
      </x:c>
      <x:c r="Y551" s="4" t="str">
        <x:v>Finished item</x:v>
      </x:c>
      <x:c r="Z551" s="4" t="str">
        <x:v>Manufactured / unresolved</x:v>
      </x:c>
      <x:c r="AA551" s="4" t="str">
        <x:v>Liquid and bulk containment</x:v>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containers; container; container; finished item; manufactured / unresolved; liquid and bulk containment; ceramic; assembly; proposal; divided ceramic reagent caddy; collection expansion; container; not applicable; t3; finished item</x:v>
      </x:c>
      <x:c r="AF551" s="4" t="str">
        <x:v>Collection expansion classification. Distinct type, use and material family; new item proposal unless author direction is marked.</x:v>
      </x:c>
      <x:c r="AG551" s="4" t="str">
        <x:v>Finished endpoint or currency. Material tier is separate from finished input tier.</x:v>
      </x:c>
      <x:c r="AH551" s="4" t="str">
        <x:v>T3</x:v>
      </x:c>
      <x:c r="AI551" s="4" t="str">
        <x:v>Finished item</x:v>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str">
        <x:f>IF(AJ551&gt;0,"Route listed; review status/completeness",IF(C551="T0","Raw entry feed; no production route","No production route listed"))</x:f>
        <x:v>Route listed; review status/completeness</x:v>
      </x:c>
      <x:c r="AN551" s="4" t="n">
        <x:f>IF(C551="T0",0,IF(C551="T1",1,IF(C551="T2",2,IF(C551="T3",3,IF(C551="T4",4,IF(C551="Unassigned",98,99))))))</x:f>
        <x:v>99</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str">
        <x:v>T4</x:v>
      </x:c>
      <x:c r="D552" s="4" t="str">
        <x:v>Crafting components</x:v>
      </x:c>
      <x:c r="E552" s="4" t="str">
        <x:v>Container part</x:v>
      </x:c>
      <x:c r="F552" s="4" t="str">
        <x:v>New proposal</x:v>
      </x:c>
      <x:c r="G552" s="4" t="str">
        <x:v>Removable service closure for a compatible vessel</x:v>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t4;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str">
        <x:v>Selected candidate processing route places this stock at T4. Raw entry is T0; source rarity does not raise tier.</x:v>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status/completeness",IF(C552="T0","Raw entry feed; no production route","No production route listed"))</x:f>
        <x:v>Route listed; review status/completeness</x:v>
      </x:c>
      <x:c r="AN552" s="4" t="n">
        <x:f>IF(C552="T0",0,IF(C552="T1",1,IF(C552="T2",2,IF(C552="T3",3,IF(C552="T4",4,IF(C552="Unassigned",98,99))))))</x:f>
        <x:v>4</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str">
        <x:v>T4</x:v>
      </x:c>
      <x:c r="D553" s="4" t="str">
        <x:v>Crafting components</x:v>
      </x:c>
      <x:c r="E553" s="4" t="str">
        <x:v>Container part</x:v>
      </x:c>
      <x:c r="F553" s="4" t="str">
        <x:v>New proposal</x:v>
      </x:c>
      <x:c r="G553" s="4" t="str">
        <x:v>Protects a fragile bottle with a fitted metal frame</x:v>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t4;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str">
        <x:v>Selected candidate processing route places this stock at T4. Raw entry is T0; source rarity does not raise tier.</x:v>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status/completeness",IF(C553="T0","Raw entry feed; no production route","No production route listed"))</x:f>
        <x:v>Route listed; review status/completeness</x:v>
      </x:c>
      <x:c r="AN553" s="4" t="n">
        <x:f>IF(C553="T0",0,IF(C553="T1",1,IF(C553="T2",2,IF(C553="T3",3,IF(C553="T4",4,IF(C553="Unassigned",98,99))))))</x:f>
        <x:v>4</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str">
        <x:v>T3</x:v>
      </x:c>
      <x:c r="D554" s="4" t="str">
        <x:v>Crafting components</x:v>
      </x:c>
      <x:c r="E554" s="4" t="str">
        <x:v>Container part</x:v>
      </x:c>
      <x:c r="F554" s="4" t="str">
        <x:v>New proposal</x:v>
      </x:c>
      <x:c r="G554" s="4" t="str">
        <x:v>Candidate grit-excluding vent path, without filtration claims</x:v>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t3;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str">
        <x:v>Selected candidate processing route places this stock at T3. Raw entry is T0; source rarity does not raise tier.</x:v>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status/completeness",IF(C554="T0","Raw entry feed; no production route","No production route listed"))</x:f>
        <x:v>Route listed; review status/completeness</x:v>
      </x:c>
      <x:c r="AN554" s="4" t="n">
        <x:f>IF(C554="T0",0,IF(C554="T1",1,IF(C554="T2",2,IF(C554="T3",3,IF(C554="T4",4,IF(C554="Unassigned",98,99))))))</x:f>
        <x:v>3</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str">
        <x:v>T4</x:v>
      </x:c>
      <x:c r="D555" s="4" t="str">
        <x:v>Crafting components</x:v>
      </x:c>
      <x:c r="E555" s="4" t="str">
        <x:v>Container part</x:v>
      </x:c>
      <x:c r="F555" s="4" t="str">
        <x:v>New proposal</x:v>
      </x:c>
      <x:c r="G555" s="4" t="str">
        <x:v>Retains a matched stopper during travel</x:v>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t4;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str">
        <x:v>Selected candidate processing route places this stock at T4. Raw entry is T0; source rarity does not raise tier.</x:v>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status/completeness",IF(C555="T0","Raw entry feed; no production route","No production route listed"))</x:f>
        <x:v>Route listed; review status/completeness</x:v>
      </x:c>
      <x:c r="AN555" s="4" t="n">
        <x:f>IF(C555="T0",0,IF(C555="T1",1,IF(C555="T2",2,IF(C555="T3",3,IF(C555="T4",4,IF(C555="Unassigned",98,99))))))</x:f>
        <x:v>4</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str">
        <x:v>Not applicable</x:v>
      </x:c>
      <x:c r="D556" s="4" t="inlineStr">
        <x:is>
          <x:t xml:space="preserve">Clothing</x:t>
        </x:is>
      </x:c>
      <x:c r="E556" s="4" t="str">
        <x:v>Wearable</x:v>
      </x:c>
      <x:c r="F556" s="4" t="str">
        <x:v>New proposal</x:v>
      </x:c>
      <x:c r="G556" s="4" t="str">
        <x:v>Simple dust-facing wrap with no certified filtration claim</x:v>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str">
        <x:v>Design-dependent; processed biological materials remain costly</x:v>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not applicable;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str">
        <x:v>Finished endpoint or currency. Material tier is separate from finished input tier.</x:v>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status/completeness",IF(C556="T0","Raw entry feed; no production route","No production route listed"))</x:f>
        <x:v>Route listed; review status/completeness</x:v>
      </x:c>
      <x:c r="AN556" s="4" t="n">
        <x:f>IF(C556="T0",0,IF(C556="T1",1,IF(C556="T2",2,IF(C556="T3",3,IF(C556="T4",4,IF(C556="Unassigned",98,99))))))</x:f>
        <x:v>99</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str">
        <x:v>Not applicable</x:v>
      </x:c>
      <x:c r="D557" s="4" t="inlineStr">
        <x:is>
          <x:t xml:space="preserve">Armor</x:t>
        </x:is>
      </x:c>
      <x:c r="E557" s="4" t="str">
        <x:v>Wearable</x:v>
      </x:c>
      <x:c r="F557" s="4" t="str">
        <x:v>New proposal</x:v>
      </x:c>
      <x:c r="G557" s="4" t="str">
        <x:v>Everyday metal shoulder covering with minimal hide ties</x:v>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str">
        <x:v>Design-dependent; processed biological materials remain costly</x:v>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not applicable;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str">
        <x:v>Finished endpoint or currency. Material tier is separate from finished input tier.</x:v>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status/completeness",IF(C557="T0","Raw entry feed; no production route","No production route listed"))</x:f>
        <x:v>Route listed; review status/completeness</x:v>
      </x:c>
      <x:c r="AN557" s="4" t="n">
        <x:f>IF(C557="T0",0,IF(C557="T1",1,IF(C557="T2",2,IF(C557="T3",3,IF(C557="T4",4,IF(C557="Unassigned",98,99))))))</x:f>
        <x:v>99</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ht="115" customHeight="1">
      <x:c r="A558" s="4" t="str">
        <x:v>proposal.collection.shell_rib_gaiters</x:v>
      </x:c>
      <x:c r="B558" s="4" t="str">
        <x:v>Shell-rib gaiters</x:v>
      </x:c>
      <x:c r="C558" s="4" t="str">
        <x:v>Not applicable</x:v>
      </x:c>
      <x:c r="D558" s="4" t="inlineStr">
        <x:is>
          <x:t xml:space="preserve">Clothing</x:t>
        </x:is>
      </x:c>
      <x:c r="E558" s="4" t="str">
        <x:v>Wearable</x:v>
      </x:c>
      <x:c r="F558" s="4" t="str">
        <x:v>New proposal</x:v>
      </x:c>
      <x:c r="G558" s="4" t="str">
        <x:v>Lower-leg covering against grit and brush contact</x:v>
      </x:c>
      <x:c r="H558" s="4" t="str">
        <x:v>None</x:v>
      </x:c>
      <x:c r="I558" s="4" t="str">
        <x:v>Physical inventory / cargo item; dimensions and packing unresolved</x:v>
      </x:c>
      <x:c r="J558" s="4"/>
      <x:c r="K558" s="4"/>
      <x:c r="L558" s="4" t="str">
        <x:v>Candidate preparation: design.collection.shell_rib_gaiters. Full inputs are in Crafting browser.</x:v>
      </x:c>
      <x:c r="M558" s="4" t="str">
        <x:v>Candidate workshop or contained preparation route; detailed tools, quantities and conditions unresolved</x:v>
      </x:c>
      <x:c r="N558" s="4" t="str">
        <x:v>Not implemented</x:v>
      </x:c>
      <x:c r="O558" s="4" t="str">
        <x:v>Specific dimensions, yield, fit, performance and service conditions remain open.</x:v>
      </x:c>
      <x:c r="P558" s="4" t="str">
        <x:v>Design-dependent; processed biological materials remain costly</x:v>
      </x:c>
      <x:c r="Q558" s="4"/>
      <x:c r="R558" s="4"/>
      <x:c r="S558" s="4"/>
      <x:c r="T558" s="4"/>
      <x:c r="U558" s="4" t="str">
        <x:v>Candidate inputs are partial. Resolve tools, supporting materials, energy, recovery and compatibility before recipes become craftable.</x:v>
      </x:c>
      <x:c r="V558" s="4" t="str">
        <x:v>shell-rib gaiters; collection expansion; wearable</x:v>
      </x:c>
      <x:c r="W558" s="4" t="str">
        <x:v>New item proposal, October 15, 2026. Setting reference (source proposal): https://github.com/sleepyseamonster/Arc-Dust/blob/f6f98515c005dc3c73cccd9cbc031691745740c6/02-Arc-Dust-Worldbuilding/world/materials/industrial-material-palette.md</x:v>
      </x:c>
      <x:c r="X558" s="4" t="str">
        <x:v>Wearable</x:v>
      </x:c>
      <x:c r="Y558" s="4" t="str">
        <x:v>Finished item</x:v>
      </x:c>
      <x:c r="Z558" s="4" t="str">
        <x:v>Manufactured / unresolved</x:v>
      </x:c>
      <x:c r="AA558" s="4" t="str">
        <x:v>Protection</x:v>
      </x:c>
      <x:c r="AB558" s="4" t="str">
        <x:v>Shell / chitin</x:v>
      </x:c>
      <x:c r="AC558" s="4" t="str">
        <x:v>Garment</x:v>
      </x:c>
      <x:c r="AD558" s="4" t="str">
        <x:v>Proposal</x:v>
      </x:c>
      <x:c r="AE558" s="4" t="str">
        <x:f>LOWER(A558&amp;"; "&amp;B558&amp;"; "&amp;D558&amp;"; "&amp;E558&amp;"; "&amp;X558&amp;"; "&amp;Y558&amp;"; "&amp;Z558&amp;"; "&amp;AA558&amp;"; "&amp;AB558&amp;"; "&amp;AC558&amp;"; "&amp;AD558&amp;"; "&amp;V558&amp;"; "&amp;C558&amp;"; "&amp;AH558&amp;"; "&amp;AI558)</x:f>
        <x:v>proposal.collection.shell_rib_gaiters; shell-rib gaiters; clothing; wearable; wearable; finished item; manufactured / unresolved; protection; shell / chitin; garment; proposal; shell-rib gaiters; collection expansion; wearable; not applicable; t1; finished item</x:v>
      </x:c>
      <x:c r="AF558"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8" s="4" t="str">
        <x:v>Finished endpoint or currency. Material tier is separate from finished input tier.</x:v>
      </x:c>
      <x:c r="AH558" s="4" t="str">
        <x:v>T1</x:v>
      </x:c>
      <x:c r="AI558" s="4" t="str">
        <x:v>Finished item</x:v>
      </x:c>
      <x:c r="AJ558" s="4" t="n">
        <x:f>COUNTIFS('Material routes'!$D$6:$D$2205,A558,'Material routes'!$C$6:$C$2205,"Output")</x:f>
        <x:v>1</x:v>
      </x:c>
      <x:c r="AK558" s="4" t="n">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t="n">
        <x:f>COUNTIFS('Material routes'!$D$6:$D$2205,A558,'Material routes'!$C$6:$C$2205,"Tool candidate")</x:f>
        <x:v>0</x:v>
      </x:c>
      <x:c r="AM558" s="4" t="str">
        <x:f>IF(AJ558&gt;0,"Route listed; review status/completeness",IF(C558="T0","Raw entry feed; no production route","No production route listed"))</x:f>
        <x:v>Route listed; review status/completeness</x:v>
      </x:c>
      <x:c r="AN558" s="4" t="n">
        <x:f>IF(C558="T0",0,IF(C558="T1",1,IF(C558="T2",2,IF(C558="T3",3,IF(C558="T4",4,IF(C558="Unassigned",98,99))))))</x:f>
        <x:v>99</x:v>
      </x:c>
      <x:c r="AZ558"/>
      <x:c r="BA558"/>
      <x:c r="BB558"/>
      <x:c r="BC558"/>
      <x:c r="BD558"/>
      <x:c r="BE558"/>
      <x:c r="BF558"/>
      <x:c r="BG558"/>
      <x:c r="BH558"/>
      <x:c r="BI558"/>
      <x:c r="BJ558"/>
      <x:c r="BK558"/>
      <x:c r="BL558"/>
      <x:c r="BM558"/>
      <x:c r="BN558"/>
      <x:c r="BO558"/>
      <x:c r="BP558"/>
      <x:c r="BQ558"/>
      <x:c r="BR558"/>
      <x:c r="BS558"/>
      <x:c r="BT558"/>
      <x:c r="BU558"/>
      <x:c r="BV558"/>
      <x:c r="BW558"/>
      <x:c r="BX558"/>
      <x:c r="BY558"/>
      <x:c r="BZ558"/>
      <x:c r="CA558"/>
      <x:c r="CB558"/>
      <x:c r="CC558"/>
    </x:row>
    <x:row r="559" ht="115" customHeight="1">
      <x:c r="A559" s="4" t="str">
        <x:v>proposal.collection.minimal_hide_tool_belt</x:v>
      </x:c>
      <x:c r="B559" s="4" t="str">
        <x:v>Minimal-hide tool belt</x:v>
      </x:c>
      <x:c r="C559" s="4" t="str">
        <x:v>Not applicable</x:v>
      </x:c>
      <x:c r="D559" s="4" t="inlineStr">
        <x:is>
          <x:t xml:space="preserve">Attachments</x:t>
        </x:is>
      </x:c>
      <x:c r="E559" s="4" t="str">
        <x:v>Wearable</x:v>
      </x:c>
      <x:c r="F559" s="4" t="str">
        <x:v>New proposal</x:v>
      </x:c>
      <x:c r="G559" s="4" t="str">
        <x:v>Carries hand tools on narrow scarce hide strips</x:v>
      </x:c>
      <x:c r="H559" s="4" t="str">
        <x:v>None</x:v>
      </x:c>
      <x:c r="I559" s="4" t="str">
        <x:v>Physical inventory / cargo item; dimensions and packing unresolved</x:v>
      </x:c>
      <x:c r="J559" s="4"/>
      <x:c r="K559" s="4"/>
      <x:c r="L559" s="4" t="str">
        <x:v>Candidate preparation: design.collection.minimal_hide_tool_belt. Full inputs are in Crafting browser.</x:v>
      </x:c>
      <x:c r="M559" s="4" t="str">
        <x:v>Candidate workshop or contained preparation route; detailed tools, quantities and conditions unresolved</x:v>
      </x:c>
      <x:c r="N559" s="4" t="str">
        <x:v>Not implemented</x:v>
      </x:c>
      <x:c r="O559" s="4" t="str">
        <x:v>Specific dimensions, yield, fit, performance and service conditions remain open.</x:v>
      </x:c>
      <x:c r="P559" s="4" t="str">
        <x:v>Design-dependent; processed biological materials remain costly</x:v>
      </x:c>
      <x:c r="Q559" s="4"/>
      <x:c r="R559" s="4"/>
      <x:c r="S559" s="4"/>
      <x:c r="T559" s="4"/>
      <x:c r="U559" s="4" t="str">
        <x:v>Candidate inputs are partial. Resolve tools, supporting materials, energy, recovery and compatibility before recipes become craftable.</x:v>
      </x:c>
      <x:c r="V559" s="4" t="str">
        <x:v>minimal-hide tool belt; collection expansion; wearable</x:v>
      </x:c>
      <x:c r="W559" s="4" t="str">
        <x:v>New item proposal, October 15, 2026. Setting reference (source proposal): https://github.com/sleepyseamonster/Arc-Dust/blob/f6f98515c005dc3c73cccd9cbc031691745740c6/02-Arc-Dust-Worldbuilding/world/materials/industrial-material-palette.md</x:v>
      </x:c>
      <x:c r="X559" s="4" t="str">
        <x:v>Wearable</x:v>
      </x:c>
      <x:c r="Y559" s="4" t="str">
        <x:v>Finished item</x:v>
      </x:c>
      <x:c r="Z559" s="4" t="str">
        <x:v>Manufactured / unresolved</x:v>
      </x:c>
      <x:c r="AA559" s="4" t="str">
        <x:v>Equipment mounting</x:v>
      </x:c>
      <x:c r="AB559" s="4" t="str">
        <x:v>Hide</x:v>
      </x:c>
      <x:c r="AC559" s="4" t="str">
        <x:v>Garment</x:v>
      </x:c>
      <x:c r="AD559" s="4" t="str">
        <x:v>Proposal</x:v>
      </x:c>
      <x:c r="AE559" s="4" t="str">
        <x:f>LOWER(A559&amp;"; "&amp;B559&amp;"; "&amp;D559&amp;"; "&amp;E559&amp;"; "&amp;X559&amp;"; "&amp;Y559&amp;"; "&amp;Z559&amp;"; "&amp;AA559&amp;"; "&amp;AB559&amp;"; "&amp;AC559&amp;"; "&amp;AD559&amp;"; "&amp;V559&amp;"; "&amp;C559&amp;"; "&amp;AH559&amp;"; "&amp;AI559)</x:f>
        <x:v>proposal.collection.minimal_hide_tool_belt; minimal-hide tool belt; attachments; wearable; wearable; finished item; manufactured / unresolved; equipment mounting; hide; garment; proposal; minimal-hide tool belt; collection expansion; wearable; not applicable; t2; finished item</x:v>
      </x:c>
      <x:c r="AF559" s="4" t="inlineStr">
        <x:is>
          <x:t xml:space="preserve">Collection expansion classification. Distinct type, use and material family; new item proposal unless author direction is marked. October 15 equipment split: Attachments. Fitted mounts, cargo rigging, inserts, backing, liners and replaceable add-ons that serve another piece of equipment.</x:t>
        </x:is>
      </x:c>
      <x:c r="AG559" s="4" t="str">
        <x:v>Finished endpoint or currency. Material tier is separate from finished input tier.</x:v>
      </x:c>
      <x:c r="AH559" s="4" t="str">
        <x:v>T2</x:v>
      </x:c>
      <x:c r="AI559" s="4" t="str">
        <x:v>Finished item</x:v>
      </x:c>
      <x:c r="AJ559" s="4" t="n">
        <x:f>COUNTIFS('Material routes'!$D$6:$D$2205,A559,'Material routes'!$C$6:$C$2205,"Output")</x:f>
        <x:v>1</x:v>
      </x:c>
      <x:c r="AK559" s="4" t="n">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t="n">
        <x:f>COUNTIFS('Material routes'!$D$6:$D$2205,A559,'Material routes'!$C$6:$C$2205,"Tool candidate")</x:f>
        <x:v>0</x:v>
      </x:c>
      <x:c r="AM559" s="4" t="str">
        <x:f>IF(AJ559&gt;0,"Route listed; review status/completeness",IF(C559="T0","Raw entry feed; no production route","No production route listed"))</x:f>
        <x:v>Route listed; review status/completeness</x:v>
      </x:c>
      <x:c r="AN559" s="4" t="n">
        <x:f>IF(C559="T0",0,IF(C559="T1",1,IF(C559="T2",2,IF(C559="T3",3,IF(C559="T4",4,IF(C559="Unassigned",98,99))))))</x:f>
        <x:v>99</x:v>
      </x:c>
      <x:c r="AZ559"/>
      <x:c r="BA559"/>
      <x:c r="BB559"/>
      <x:c r="BC559"/>
      <x:c r="BD559"/>
      <x:c r="BE559"/>
      <x:c r="BF559"/>
      <x:c r="BG559"/>
      <x:c r="BH559"/>
      <x:c r="BI559"/>
      <x:c r="BJ559"/>
      <x:c r="BK559"/>
      <x:c r="BL559"/>
      <x:c r="BM559"/>
      <x:c r="BN559"/>
      <x:c r="BO559"/>
      <x:c r="BP559"/>
      <x:c r="BQ559"/>
      <x:c r="BR559"/>
      <x:c r="BS559"/>
      <x:c r="BT559"/>
      <x:c r="BU559"/>
      <x:c r="BV559"/>
      <x:c r="BW559"/>
      <x:c r="BX559"/>
      <x:c r="BY559"/>
      <x:c r="BZ559"/>
      <x:c r="CA559"/>
      <x:c r="CB559"/>
      <x:c r="CC559"/>
    </x:row>
    <x:row r="560" ht="115" customHeight="1">
      <x:c r="A560" s="4"/>
      <x:c r="B560" s="4"/>
      <x:c r="C560" s="4"/>
      <x:c r="D560" s="4"/>
      <x:c r="E560" s="4"/>
      <x:c r="F560" s="4"/>
      <x:c r="G560" s="4"/>
      <x:c r="H560" s="4"/>
      <x:c r="I560" s="4"/>
      <x:c r="J560" s="4"/>
      <x:c r="M560" s="4"/>
      <x:c r="N560" s="4"/>
      <x:c r="O560" s="4"/>
      <x:c r="P560" s="4"/>
      <x:c r="Q560" s="4"/>
      <x:c r="V560" s="4"/>
      <x:c r="W560" s="4"/>
      <x:c r="X560" s="4"/>
      <x:c r="Y560" s="4"/>
      <x:c r="Z560" s="4"/>
      <x:c r="AA560" s="4"/>
      <x:c r="AB560" s="4"/>
      <x:c r="AC560" s="4"/>
      <x:c r="AD560" s="4"/>
      <x:c r="AE560" s="4"/>
      <x:c r="AF560" s="4"/>
      <x:c r="AG560" s="4"/>
      <x:c r="AH560" s="4"/>
      <x:c r="AI560" s="4"/>
      <x:c r="AJ560" s="4"/>
      <x:c r="AK560" s="4"/>
      <x:c r="AL560" s="4"/>
      <x:c r="AM560" s="4"/>
      <x:c r="AN560" s="4"/>
      <x:c r="AZ560"/>
      <x:c r="BA560"/>
      <x:c r="BB560"/>
      <x:c r="BC560"/>
      <x:c r="BD560"/>
      <x:c r="BE560"/>
      <x:c r="BF560"/>
      <x:c r="BG560"/>
      <x:c r="BH560"/>
      <x:c r="BI560"/>
      <x:c r="BJ560"/>
      <x:c r="BK560"/>
      <x:c r="BL560"/>
      <x:c r="BM560"/>
      <x:c r="BN560"/>
      <x:c r="BO560"/>
      <x:c r="BP560"/>
      <x:c r="BQ560"/>
      <x:c r="BR560"/>
      <x:c r="BS560"/>
      <x:c r="BT560"/>
      <x:c r="BU560"/>
      <x:c r="BV560"/>
      <x:c r="BW560"/>
      <x:c r="BX560"/>
      <x:c r="BY560"/>
      <x:c r="BZ560"/>
      <x:c r="CA560"/>
      <x:c r="CB560"/>
      <x:c r="CC560"/>
    </x:row>
    <x:row r="561" ht="115" customHeight="1">
      <x:c r="A561" s="4" t="str">
        <x:v>proposal.collection.mica_brim_sun_visor</x:v>
      </x:c>
      <x:c r="B561" s="4" t="str">
        <x:v>Mica-brim sun visor</x:v>
      </x:c>
      <x:c r="C561" s="4" t="str">
        <x:v>Not applicable</x:v>
      </x:c>
      <x:c r="D561" s="4" t="inlineStr">
        <x:is>
          <x:t xml:space="preserve">Clothing</x:t>
        </x:is>
      </x:c>
      <x:c r="E561" s="4" t="str">
        <x:v>Wearable</x:v>
      </x:c>
      <x:c r="F561" s="4" t="str">
        <x:v>New proposal</x:v>
      </x:c>
      <x:c r="G561" s="4" t="str">
        <x:v>Rare framed shade worn above the eyes</x:v>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str">
        <x:v>Design-dependent; processed biological materials remain costly</x:v>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not applicable;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str">
        <x:v>Finished endpoint or currency. Material tier is separate from finished input tier.</x:v>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status/completeness",IF(C561="T0","Raw entry feed; no production route","No production route listed"))</x:f>
        <x:v>Route listed; review status/completeness</x:v>
      </x:c>
      <x:c r="AN561" s="4" t="n">
        <x:f>IF(C561="T0",0,IF(C561="T1",1,IF(C561="T2",2,IF(C561="T3",3,IF(C561="T4",4,IF(C561="Unassigned",98,99))))))</x:f>
        <x:v>99</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str">
        <x:v>Not applicable</x:v>
      </x:c>
      <x:c r="D562" s="4" t="str">
        <x:v>Cultural objects</x:v>
      </x:c>
      <x:c r="E562" s="4" t="str">
        <x:v>Cultural object</x:v>
      </x:c>
      <x:c r="F562" s="4" t="str">
        <x:v>New proposal</x:v>
      </x:c>
      <x:c r="G562" s="4" t="str">
        <x:v>Portable memorial of a settlement foundation, custom proposed</x:v>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cultural objects; cultural object; cultural object; finished item; manufactured / unresolved; ceremony; mineral; assembly; proposal; founding-stone keepsake; collection expansion; cultural object; not applicable; t1; finished item</x:v>
      </x:c>
      <x:c r="AF562" s="4" t="str">
        <x:v>Collection expansion classification. Distinct type, use and material family; new item proposal unless author direction is marked. October 15 audit: classification/handling clarified; item identity, design status and material tier preserved.</x:v>
      </x:c>
      <x:c r="AG562" s="4" t="str">
        <x:v>Finished endpoint or currency. Material tier is separate from finished input tier.</x:v>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t="n">
        <x:f>IF(C562="T0",0,IF(C562="T1",1,IF(C562="T2",2,IF(C562="T3",3,IF(C562="T4",4,IF(C562="Unassigned",98,99))))))</x:f>
        <x:v>99</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str">
        <x:v>Not applicable</x:v>
      </x:c>
      <x:c r="D563" s="4" t="str">
        <x:v>Cultural objects</x:v>
      </x:c>
      <x:c r="E563" s="4" t="str">
        <x:v>Cultural object</x:v>
      </x:c>
      <x:c r="F563" s="4" t="str">
        <x:v>New proposal</x:v>
      </x:c>
      <x:c r="G563" s="4" t="str">
        <x:v>Small displayed sample of a maker's specialty</x:v>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cultural objects; cultural object; cultural object; finished item; manufactured / unresolved; ceremony; mixed / unresolved; assembly; proposal; guild craft exemplar; collection expansion; cultural object; not applicable; t2; finished item</x:v>
      </x:c>
      <x:c r="AF563" s="4" t="str">
        <x:v>Collection expansion classification. Distinct type, use and material family; new item proposal unless author direction is marked. October 15 audit: classification/handling clarified; item identity, design status and material tier preserved.</x:v>
      </x:c>
      <x:c r="AG563" s="4" t="str">
        <x:v>Finished endpoint or currency. Material tier is separate from finished input tier.</x:v>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t="n">
        <x:f>IF(C563="T0",0,IF(C563="T1",1,IF(C563="T2",2,IF(C563="T3",3,IF(C563="T4",4,IF(C563="Unassigned",98,99))))))</x:f>
        <x:v>99</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str">
        <x:v>Not applicable</x:v>
      </x:c>
      <x:c r="D564" s="4" t="str">
        <x:v>Cultural objects</x:v>
      </x:c>
      <x:c r="E564" s="4" t="str">
        <x:v>Cultural object</x:v>
      </x:c>
      <x:c r="F564" s="4" t="str">
        <x:v>New proposal</x:v>
      </x:c>
      <x:c r="G564" s="4" t="str">
        <x:v>Linked metal token exchanged at a witnessed agreement</x:v>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cultural objects; cultural object; cultural object; finished item; manufactured / unresolved; ceremony; metal; assembly; proposal; witness chain; collection expansion; cultural object; not applicable; t2; finished item</x:v>
      </x:c>
      <x:c r="AF564" s="4" t="str">
        <x:v>Collection expansion classification. Distinct type, use and material family; new item proposal unless author direction is marked. October 15 audit: classification/handling clarified; item identity, design status and material tier preserved.</x:v>
      </x:c>
      <x:c r="AG564" s="4" t="str">
        <x:v>Finished endpoint or currency. Material tier is separate from finished input tier.</x:v>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t="n">
        <x:f>IF(C564="T0",0,IF(C564="T1",1,IF(C564="T2",2,IF(C564="T3",3,IF(C564="T4",4,IF(C564="Unassigned",98,99))))))</x:f>
        <x:v>99</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ht="115" customHeight="1">
      <x:c r="A565" s="4" t="str">
        <x:v>proposal.collection.canister_coming_of_age_pendant</x:v>
      </x:c>
      <x:c r="B565" s="4" t="str">
        <x:v>Canister coming-of-age pendant</x:v>
      </x:c>
      <x:c r="C565" s="4" t="str">
        <x:v>Not applicable</x:v>
      </x:c>
      <x:c r="D565" s="4" t="str">
        <x:v>Cultural objects</x:v>
      </x:c>
      <x:c r="E565" s="4" t="str">
        <x:v>Cultural object</x:v>
      </x:c>
      <x:c r="F565" s="4" t="str">
        <x:v>New proposal</x:v>
      </x:c>
      <x:c r="G565" s="4" t="str">
        <x:v>Canister-shaped personal milestone ornament</x:v>
      </x:c>
      <x:c r="H565" s="4" t="str">
        <x:v>None</x:v>
      </x:c>
      <x:c r="I565" s="4" t="str">
        <x:v>Physical inventory / cargo item; dimensions and packing unresolved</x:v>
      </x:c>
      <x:c r="J565" s="4"/>
      <x:c r="K565" s="4"/>
      <x:c r="L565" s="4" t="str">
        <x:v>Candidate preparation: design.collection.canister_coming_of_age_pendant. Full inputs are in Crafting browser.</x:v>
      </x:c>
      <x:c r="M565" s="4" t="str">
        <x:v>Candidate workshop or contained preparation route; detailed tools, quantities and conditions unresolved</x:v>
      </x:c>
      <x:c r="N565" s="4" t="str">
        <x:v>Not implemented</x:v>
      </x:c>
      <x:c r="O565" s="4" t="str">
        <x:v>Specific dimensions, yield, fit, performance and service conditions remain open.</x:v>
      </x:c>
      <x:c r="P565" s="4"/>
      <x:c r="Q565" s="4"/>
      <x:c r="R565" s="4"/>
      <x:c r="S565" s="4"/>
      <x:c r="T565" s="4"/>
      <x:c r="U565" s="4" t="str">
        <x:v>Candidate inputs are partial. Resolve tools, supporting materials, energy, recovery and compatibility before recipes become craftable.</x:v>
      </x:c>
      <x:c r="V565" s="4" t="str">
        <x:v>canister coming-of-age pendant; collection expansion; cultural object</x:v>
      </x:c>
      <x:c r="W565" s="4" t="str">
        <x:v>New item proposal, October 15, 2026. Setting reference (source proposal): https://github.com/sleepyseamonster/Arc-Dust/blob/f6f98515c005dc3c73cccd9cbc031691745740c6/02-Arc-Dust-Worldbuilding/world/materials/industrial-material-palette.md</x:v>
      </x:c>
      <x:c r="X565" s="4" t="str">
        <x:v>Cultural object</x:v>
      </x:c>
      <x:c r="Y565" s="4" t="str">
        <x:v>Finished item</x:v>
      </x:c>
      <x:c r="Z565" s="4" t="str">
        <x:v>Manufactured / unresolved</x:v>
      </x:c>
      <x:c r="AA565" s="4" t="str">
        <x:v>Ceremony</x:v>
      </x:c>
      <x:c r="AB565" s="4" t="str">
        <x:v>Metal and shell</x:v>
      </x:c>
      <x:c r="AC565" s="4" t="str">
        <x:v>Assembly</x:v>
      </x:c>
      <x:c r="AD565" s="4" t="str">
        <x:v>Proposal</x:v>
      </x:c>
      <x:c r="AE565" s="4" t="str">
        <x:f>LOWER(A565&amp;"; "&amp;B565&amp;"; "&amp;D565&amp;"; "&amp;E565&amp;"; "&amp;X565&amp;"; "&amp;Y565&amp;"; "&amp;Z565&amp;"; "&amp;AA565&amp;"; "&amp;AB565&amp;"; "&amp;AC565&amp;"; "&amp;AD565&amp;"; "&amp;V565&amp;"; "&amp;C565&amp;"; "&amp;AH565&amp;"; "&amp;AI565)</x:f>
        <x:v>proposal.collection.canister_coming_of_age_pendant; canister coming-of-age pendant; cultural objects; cultural object; cultural object; finished item; manufactured / unresolved; ceremony; metal and shell; assembly; proposal; canister coming-of-age pendant; collection expansion; cultural object; not applicable; t2; finished item</x:v>
      </x:c>
      <x:c r="AF565" s="4" t="str">
        <x:v>Collection expansion classification. Distinct type, use and material family; new item proposal unless author direction is marked. October 15 audit: classification/handling clarified; item identity, design status and material tier preserved.</x:v>
      </x:c>
      <x:c r="AG565" s="4" t="str">
        <x:v>Finished endpoint or currency. Material tier is separate from finished input tier.</x:v>
      </x:c>
      <x:c r="AH565" s="4" t="str">
        <x:v>T2</x:v>
      </x:c>
      <x:c r="AI565" s="4" t="str">
        <x:v>Finished item</x:v>
      </x:c>
      <x:c r="AJ565" s="4" t="n">
        <x:f>COUNTIFS('Material routes'!$D$6:$D$2205,A565,'Material routes'!$C$6:$C$2205,"Output")</x:f>
        <x:v>1</x:v>
      </x:c>
      <x:c r="AK565" s="4" t="n">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t="n">
        <x:f>COUNTIFS('Material routes'!$D$6:$D$2205,A565,'Material routes'!$C$6:$C$2205,"Tool candidate")</x:f>
        <x:v>0</x:v>
      </x:c>
      <x:c r="AM565" s="4" t="str">
        <x:f>IF(AJ565&gt;0,"Route listed; review status/completeness",IF(C565="T0","Raw entry feed; no production route","No production route listed"))</x:f>
        <x:v>Route listed; review status/completeness</x:v>
      </x:c>
      <x:c r="AN565" s="4" t="n">
        <x:f>IF(C565="T0",0,IF(C565="T1",1,IF(C565="T2",2,IF(C565="T3",3,IF(C565="T4",4,IF(C565="Unassigned",98,99))))))</x:f>
        <x:v>99</x:v>
      </x:c>
      <x:c r="AZ565"/>
      <x:c r="BA565"/>
      <x:c r="BB565"/>
      <x:c r="BC565"/>
      <x:c r="BD565"/>
      <x:c r="BE565"/>
      <x:c r="BF565"/>
      <x:c r="BG565"/>
      <x:c r="BH565"/>
      <x:c r="BI565"/>
      <x:c r="BJ565"/>
      <x:c r="BK565"/>
      <x:c r="BL565"/>
      <x:c r="BM565"/>
      <x:c r="BN565"/>
      <x:c r="BO565"/>
      <x:c r="BP565"/>
      <x:c r="BQ565"/>
      <x:c r="BR565"/>
      <x:c r="BS565"/>
      <x:c r="BT565"/>
      <x:c r="BU565"/>
      <x:c r="BV565"/>
      <x:c r="BW565"/>
      <x:c r="BX565"/>
      <x:c r="BY565"/>
      <x:c r="BZ565"/>
      <x:c r="CA565"/>
      <x:c r="CB565"/>
      <x:c r="CC565"/>
    </x:row>
    <x:row r="566" ht="115" customHeight="1">
      <x:c r="A566" s="4" t="str">
        <x:v>proposal.collection.pilgrim_route_bead_strand</x:v>
      </x:c>
      <x:c r="B566" s="4" t="str">
        <x:v>Pilgrim route bead strand</x:v>
      </x:c>
      <x:c r="C566" s="4" t="str">
        <x:v>Not applicable</x:v>
      </x:c>
      <x:c r="D566" s="4" t="str">
        <x:v>Cultural objects</x:v>
      </x:c>
      <x:c r="E566" s="4" t="str">
        <x:v>Cultural object</x:v>
      </x:c>
      <x:c r="F566" s="4" t="str">
        <x:v>New proposal</x:v>
      </x:c>
      <x:c r="G566" s="4" t="str">
        <x:v>Personal record of a proposed journey tradition</x:v>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cultural objects; cultural object; cultural object; finished item; manufactured / unresolved; ceremony; mixed / unresolved; assembly; proposal; pilgrim route bead strand; collection expansion; cultural object; not applicable; t3; finished item</x:v>
      </x:c>
      <x:c r="AF566" s="4" t="str">
        <x:v>Collection expansion classification. Distinct type, use and material family; new item proposal unless author direction is marked. October 15 audit: classification/handling clarified; item identity, design status and material tier preserved.</x:v>
      </x:c>
      <x:c r="AG566" s="4" t="str">
        <x:v>Finished endpoint or currency. Material tier is separate from finished input tier.</x:v>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t="n">
        <x:f>IF(C566="T0",0,IF(C566="T1",1,IF(C566="T2",2,IF(C566="T3",3,IF(C566="T4",4,IF(C566="Unassigned",98,99))))))</x:f>
        <x:v>99</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str">
        <x:v>Not applicable</x:v>
      </x:c>
      <x:c r="D567" s="4" t="str">
        <x:v>Cultural objects</x:v>
      </x:c>
      <x:c r="E567" s="4" t="str">
        <x:v>Cultural object</x:v>
      </x:c>
      <x:c r="F567" s="4" t="str">
        <x:v>New proposal</x:v>
      </x:c>
      <x:c r="G567" s="4" t="str">
        <x:v>Memorial cutout in polished shell</x:v>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cultural objects; cultural object; cultural object; finished item; manufactured / unresolved; ceremony; shell / chitin; assembly; proposal; ancestor shell silhouette; collection expansion; cultural object; not applicable; t1; finished item</x:v>
      </x:c>
      <x:c r="AF567" s="4" t="str">
        <x:v>Collection expansion classification. Distinct type, use and material family; new item proposal unless author direction is marked. October 15 audit: classification/handling clarified; item identity, design status and material tier preserved.</x:v>
      </x:c>
      <x:c r="AG567" s="4" t="str">
        <x:v>Finished endpoint or currency. Material tier is separate from finished input tier.</x:v>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t="n">
        <x:f>IF(C567="T0",0,IF(C567="T1",1,IF(C567="T2",2,IF(C567="T3",3,IF(C567="T4",4,IF(C567="Unassigned",98,99))))))</x:f>
        <x:v>99</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str">
        <x:v>Not applicable</x:v>
      </x:c>
      <x:c r="D568" s="4" t="str">
        <x:v>Cultural objects</x:v>
      </x:c>
      <x:c r="E568" s="4" t="str">
        <x:v>Cultural object</x:v>
      </x:c>
      <x:c r="F568" s="4" t="str">
        <x:v>New proposal</x:v>
      </x:c>
      <x:c r="G568" s="4" t="str">
        <x:v>Shared insignia for a crew agreement, no named faction assigned</x:v>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cultural objects; cultural object; cultural object; finished item; manufactured / unresolved; ceremony; metal; assembly; proposal; work-crew oath clasp; collection expansion; cultural object; not applicable; t2; finished item</x:v>
      </x:c>
      <x:c r="AF568" s="4" t="str">
        <x:v>Collection expansion classification. Distinct type, use and material family; new item proposal unless author direction is marked. October 15 audit: classification/handling clarified; item identity, design status and material tier preserved.</x:v>
      </x:c>
      <x:c r="AG568" s="4" t="str">
        <x:v>Finished endpoint or currency. Material tier is separate from finished input tier.</x:v>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t="n">
        <x:f>IF(C568="T0",0,IF(C568="T1",1,IF(C568="T2",2,IF(C568="T3",3,IF(C568="T4",4,IF(C568="Unassigned",98,99))))))</x:f>
        <x:v>99</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str">
        <x:v>Not applicable</x:v>
      </x:c>
      <x:c r="D569" s="4" t="str">
        <x:v>Cultural objects</x:v>
      </x:c>
      <x:c r="E569" s="4" t="str">
        <x:v>Cultural object</x:v>
      </x:c>
      <x:c r="F569" s="4" t="str">
        <x:v>New proposal</x:v>
      </x:c>
      <x:c r="G569" s="4" t="str">
        <x:v>Displays a magnet as a ritual focus without asserting a specific faith</x:v>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cultural objects; cultural object; cultural object; finished item; manufactured / unresolved; ceremony; mixed / unresolved; assembly; proposal; ceremonial magnet stand; collection expansion; cultural object; not applicable; unassigned; finished item</x:v>
      </x:c>
      <x:c r="AF569" s="4" t="str">
        <x:v>Collection expansion classification. Distinct type, use and material family; new item proposal unless author direction is marked. October 15 audit: classification/handling clarified; item identity, design status and material tier preserved.</x:v>
      </x:c>
      <x:c r="AG569" s="4" t="str">
        <x:v>Finished endpoint or currency. Material tier is separate from finished input tier.</x:v>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t="n">
        <x:f>IF(C569="T0",0,IF(C569="T1",1,IF(C569="T2",2,IF(C569="T3",3,IF(C569="T4",4,IF(C569="Unassigned",98,99))))))</x:f>
        <x:v>99</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str">
        <x:v>Not applicable</x:v>
      </x:c>
      <x:c r="D570" s="4" t="str">
        <x:v>Cultural objects</x:v>
      </x:c>
      <x:c r="E570" s="4" t="str">
        <x:v>Cultural object</x:v>
      </x:c>
      <x:c r="F570" s="4" t="str">
        <x:v>New proposal</x:v>
      </x:c>
      <x:c r="G570" s="4" t="str">
        <x:v>Supports a valued artisan commission during presentation</x:v>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cultural objects; cultural object; cultural object; finished item; manufactured / unresolved; ceremony; ceramic; assembly; proposal; masterwork presentation tile; collection expansion; cultural object; not applicable; t2; finished item</x:v>
      </x:c>
      <x:c r="AF570" s="4" t="str">
        <x:v>Collection expansion classification. Distinct type, use and material family; new item proposal unless author direction is marked. October 15 audit: classification/handling clarified; item identity, design status and material tier preserved.</x:v>
      </x:c>
      <x:c r="AG570" s="4" t="str">
        <x:v>Finished endpoint or currency. Material tier is separate from finished input tier.</x:v>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t="n">
        <x:f>IF(C570="T0",0,IF(C570="T1",1,IF(C570="T2",2,IF(C570="T3",3,IF(C570="T4",4,IF(C570="Unassigned",98,99))))))</x:f>
        <x:v>99</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str">
        <x:v>T0</x:v>
      </x:c>
      <x:c r="D571" s="4" t="str">
        <x:v>Mineral resources</x:v>
      </x:c>
      <x:c r="E571" s="4" t="str">
        <x:v>Gem material</x:v>
      </x:c>
      <x:c r="F571" s="4" t="str">
        <x:v>New proposal</x:v>
      </x:c>
      <x:c r="G571" s="4" t="str">
        <x:v>Banded candidate cutting stone for beads and small inlays</x:v>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t0; not applicable; material</x:v>
      </x:c>
      <x:c r="AF571" s="4" t="str">
        <x:v>Collection expansion classification. Distinct type, use and material family; new item proposal unless author direction is marked.</x:v>
      </x:c>
      <x:c r="AG571" s="4" t="str">
        <x:v>Selected candidate processing route places this stock at T0. Raw entry is T0; source rarity does not raise tier.</x:v>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status/completeness",IF(C571="T0","Raw entry feed; no production route","No production route listed"))</x:f>
        <x:v>Raw entry feed; no production route</x:v>
      </x:c>
      <x:c r="AN571" s="4" t="n">
        <x:f>IF(C571="T0",0,IF(C571="T1",1,IF(C571="T2",2,IF(C571="T3",3,IF(C571="T4",4,IF(C571="Unassigned",98,99))))))</x:f>
        <x:v>0</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str">
        <x:v>T0</x:v>
      </x:c>
      <x:c r="D572" s="4" t="str">
        <x:v>Mineral resources</x:v>
      </x:c>
      <x:c r="E572" s="4" t="str">
        <x:v>Gem material</x:v>
      </x:c>
      <x:c r="F572" s="4" t="str">
        <x:v>New proposal</x:v>
      </x:c>
      <x:c r="G572" s="4" t="str">
        <x:v>Translucent candidate carving and inlay material</x:v>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t0; not applicable; material</x:v>
      </x:c>
      <x:c r="AF572" s="4" t="str">
        <x:v>Collection expansion classification. Distinct type, use and material family; new item proposal unless author direction is marked.</x:v>
      </x:c>
      <x:c r="AG572" s="4" t="str">
        <x:v>Selected candidate processing route places this stock at T0. Raw entry is T0; source rarity does not raise tier.</x:v>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status/completeness",IF(C572="T0","Raw entry feed; no production route","No production route listed"))</x:f>
        <x:v>Raw entry feed; no production route</x:v>
      </x:c>
      <x:c r="AN572" s="4" t="n">
        <x:f>IF(C572="T0",0,IF(C572="T1",1,IF(C572="T2",2,IF(C572="T3",3,IF(C572="T4",4,IF(C572="Unassigned",98,99))))))</x:f>
        <x:v>0</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str">
        <x:v>Not applicable</x:v>
      </x:c>
      <x:c r="D573" s="4" t="str">
        <x:v>Everyday objects</x:v>
      </x:c>
      <x:c r="E573" s="4" t="str">
        <x:v>Household utensil</x:v>
      </x:c>
      <x:c r="F573" s="4" t="str">
        <x:v>New proposal</x:v>
      </x:c>
      <x:c r="G573" s="4" t="str">
        <x:v>Transfers thick Phagia meal portions</x:v>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x:c r="Q573" s="4"/>
      <x:c r="R573" s="4"/>
      <x:c r="S573" s="4"/>
      <x:c r="T573" s="4"/>
      <x:c r="U573" s="4" t="str">
        <x:v>Candidate inputs are partial. Resolve tools, supporting materials, energy, recovery and compatibility before recipes become craftable.</x:v>
      </x:c>
      <x:c r="V573" s="4" t="str">
        <x:v>long-handled meal ladle; collection expansion; household utensil</x:v>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everyday objects; household utensil; household utensil; finished item; manufactured / unresolved; food service; metal; assembly; proposal; long-handled meal ladle; collection expansion; household utensil; not applicable; t3; finished item</x:v>
      </x:c>
      <x:c r="AF573" s="4" t="str">
        <x:v>Collection expansion classification. Distinct type, use and material family; new item proposal unless author direction is marked. October 15 audit: classification/handling clarified; item identity, design status and material tier preserved.</x:v>
      </x:c>
      <x:c r="AG573" s="4" t="str">
        <x:v>Finished endpoint or currency. Material tier is separate from finished input tier.</x:v>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t="n">
        <x:f>IF(C573="T0",0,IF(C573="T1",1,IF(C573="T2",2,IF(C573="T3",3,IF(C573="T4",4,IF(C573="Unassigned",98,99))))))</x:f>
        <x:v>99</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str">
        <x:v>Not applicable</x:v>
      </x:c>
      <x:c r="D574" s="4" t="str">
        <x:v>Everyday objects</x:v>
      </x:c>
      <x:c r="E574" s="4" t="str">
        <x:v>Household utensil</x:v>
      </x:c>
      <x:c r="F574" s="4" t="str">
        <x:v>New proposal</x:v>
      </x:c>
      <x:c r="G574" s="4" t="str">
        <x:v>Measures consistent meal portions</x:v>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x:c r="Q574" s="4"/>
      <x:c r="R574" s="4"/>
      <x:c r="S574" s="4"/>
      <x:c r="T574" s="4"/>
      <x:c r="U574" s="4" t="str">
        <x:v>Candidate inputs are partial. Resolve tools, supporting materials, energy, recovery and compatibility before recipes become craftable.</x:v>
      </x:c>
      <x:c r="V574" s="4" t="str">
        <x:v>ceramic portion scoop; collection expansion; household utensil</x:v>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everyday objects; household utensil; household utensil; finished item; manufactured / unresolved; food service; ceramic; assembly; proposal; ceramic portion scoop; collection expansion; household utensil; not applicable; t1; finished item</x:v>
      </x:c>
      <x:c r="AF574" s="4" t="str">
        <x:v>Collection expansion classification. Distinct type, use and material family; new item proposal unless author direction is marked. October 15 audit: classification/handling clarified; item identity, design status and material tier preserved.</x:v>
      </x:c>
      <x:c r="AG574" s="4" t="str">
        <x:v>Finished endpoint or currency. Material tier is separate from finished input tier.</x:v>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t="n">
        <x:f>IF(C574="T0",0,IF(C574="T1",1,IF(C574="T2",2,IF(C574="T3",3,IF(C574="T4",4,IF(C574="Unassigned",98,99))))))</x:f>
        <x:v>99</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str">
        <x:v>Not applicable</x:v>
      </x:c>
      <x:c r="D575" s="4" t="str">
        <x:v>Everyday objects</x:v>
      </x:c>
      <x:c r="E575" s="4" t="str">
        <x:v>Household utensil</x:v>
      </x:c>
      <x:c r="F575" s="4" t="str">
        <x:v>New proposal</x:v>
      </x:c>
      <x:c r="G575" s="4" t="str">
        <x:v>Carries bowls and sealed portions</x:v>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x:c r="Q575" s="4"/>
      <x:c r="R575" s="4"/>
      <x:c r="S575" s="4"/>
      <x:c r="T575" s="4"/>
      <x:c r="U575" s="4" t="str">
        <x:v>Candidate inputs are partial. Resolve tools, supporting materials, energy, recovery and compatibility before recipes become craftable.</x:v>
      </x:c>
      <x:c r="V575" s="4" t="str">
        <x:v>shell serving tray; collection expansion; household utensil</x:v>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everyday objects; household utensil; household utensil; finished item; manufactured / unresolved; food service; metal and shell; assembly; proposal; shell serving tray; collection expansion; household utensil; not applicable; t2; finished item</x:v>
      </x:c>
      <x:c r="AF575" s="4" t="str">
        <x:v>Collection expansion classification. Distinct type, use and material family; new item proposal unless author direction is marked. October 15 audit: classification/handling clarified; item identity, design status and material tier preserved.</x:v>
      </x:c>
      <x:c r="AG575" s="4" t="str">
        <x:v>Finished endpoint or currency. Material tier is separate from finished input tier.</x:v>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t="n">
        <x:f>IF(C575="T0",0,IF(C575="T1",1,IF(C575="T2",2,IF(C575="T3",3,IF(C575="T4",4,IF(C575="Unassigned",98,99))))))</x:f>
        <x:v>99</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str">
        <x:v>Not applicable</x:v>
      </x:c>
      <x:c r="D576" s="4" t="str">
        <x:v>Everyday objects</x:v>
      </x:c>
      <x:c r="E576" s="4" t="str">
        <x:v>Household utensil</x:v>
      </x:c>
      <x:c r="F576" s="4" t="str">
        <x:v>New proposal</x:v>
      </x:c>
      <x:c r="G576" s="4" t="str">
        <x:v>Handles firm ration pieces with reusable metal tips</x:v>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x:c r="Q576" s="4"/>
      <x:c r="R576" s="4"/>
      <x:c r="S576" s="4"/>
      <x:c r="T576" s="4"/>
      <x:c r="U576" s="4" t="str">
        <x:v>Candidate inputs are partial. Resolve tools, supporting materials, energy, recovery and compatibility before recipes become craftable.</x:v>
      </x:c>
      <x:c r="V576" s="4" t="str">
        <x:v>metal eating tongs; collection expansion; household utensil</x:v>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everyday objects; household utensil; household utensil; finished item; manufactured / unresolved; food service; metal; assembly; proposal; metal eating tongs; collection expansion; household utensil; not applicable; t3; finished item</x:v>
      </x:c>
      <x:c r="AF576" s="4" t="str">
        <x:v>Collection expansion classification. Distinct type, use and material family; new item proposal unless author direction is marked. October 15 audit: classification/handling clarified; item identity, design status and material tier preserved.</x:v>
      </x:c>
      <x:c r="AG576" s="4" t="str">
        <x:v>Finished endpoint or currency. Material tier is separate from finished input tier.</x:v>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t="n">
        <x:f>IF(C576="T0",0,IF(C576="T1",1,IF(C576="T2",2,IF(C576="T3",3,IF(C576="T4",4,IF(C576="Unassigned",98,99))))))</x:f>
        <x:v>99</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str">
        <x:v>Not applicable</x:v>
      </x:c>
      <x:c r="D577" s="4" t="str">
        <x:v>Cultural objects</x:v>
      </x:c>
      <x:c r="E577" s="4" t="str">
        <x:v>Document</x:v>
      </x:c>
      <x:c r="F577" s="4" t="str">
        <x:v>New proposal</x:v>
      </x:c>
      <x:c r="G577" s="4" t="str">
        <x:v>Records a proposed site claim and witnesses</x:v>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cultural objects; document; document; finished item; manufactured / unresolved; writing and records; husk fiber; folio; proposal; salvage claim leaf; collection expansion; document; not applicable; t2; finished item</x:v>
      </x:c>
      <x:c r="AF577" s="4" t="str">
        <x:v>Collection expansion classification. Distinct type, use and material family; new item proposal unless author direction is marked.</x:v>
      </x:c>
      <x:c r="AG577" s="4" t="str">
        <x:v>Finished endpoint or currency. Material tier is separate from finished input tier.</x:v>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t="n">
        <x:f>IF(C577="T0",0,IF(C577="T1",1,IF(C577="T2",2,IF(C577="T3",3,IF(C577="T4",4,IF(C577="Unassigned",98,99))))))</x:f>
        <x:v>99</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ht="115" customHeight="1">
      <x:c r="A578" s="4" t="str">
        <x:v>proposal.collection.workshop_repair_folio</x:v>
      </x:c>
      <x:c r="B578" s="4" t="str">
        <x:v>Workshop repair folio</x:v>
      </x:c>
      <x:c r="C578" s="4" t="str">
        <x:v>Not applicable</x:v>
      </x:c>
      <x:c r="D578" s="4" t="str">
        <x:v>Cultural objects</x:v>
      </x:c>
      <x:c r="E578" s="4" t="str">
        <x:v>Document</x:v>
      </x:c>
      <x:c r="F578" s="4" t="str">
        <x:v>New proposal</x:v>
      </x:c>
      <x:c r="G578" s="4" t="str">
        <x:v>Tracks machine faults and replaced parts</x:v>
      </x:c>
      <x:c r="H578" s="4" t="str">
        <x:v>None</x:v>
      </x:c>
      <x:c r="I578" s="4" t="str">
        <x:v>Physical inventory / cargo item; dimensions and packing unresolved</x:v>
      </x:c>
      <x:c r="J578" s="4"/>
      <x:c r="K578" s="4"/>
      <x:c r="L578" s="4" t="str">
        <x:v>Candidate preparation: design.collection.workshop_repair_folio. Full inputs are in Crafting browser.</x:v>
      </x:c>
      <x:c r="M578" s="4" t="str">
        <x:v>Candidate workshop or contained preparation route; detailed tools, quantities and conditions unresolved</x:v>
      </x:c>
      <x:c r="N578" s="4" t="str">
        <x:v>Not implemented</x:v>
      </x:c>
      <x:c r="O578" s="4" t="str">
        <x:v>Specific dimensions, yield, fit, performance and service conditions remain open.</x:v>
      </x:c>
      <x:c r="P578" s="4"/>
      <x:c r="Q578" s="4"/>
      <x:c r="R578" s="4"/>
      <x:c r="S578" s="4"/>
      <x:c r="T578" s="4"/>
      <x:c r="U578" s="4" t="str">
        <x:v>Candidate inputs are partial. Resolve tools, supporting materials, energy, recovery and compatibility before recipes become craftable.</x:v>
      </x:c>
      <x:c r="V578" s="4" t="str">
        <x:v>workshop repair folio; collection expansion; document</x:v>
      </x:c>
      <x:c r="W578" s="4" t="str">
        <x:v>New item proposal, October 15, 2026. Setting reference (source proposal): https://github.com/sleepyseamonster/Arc-Dust/blob/f6f98515c005dc3c73cccd9cbc031691745740c6/02-Arc-Dust-Worldbuilding/world/materials/industrial-material-palette.md</x:v>
      </x:c>
      <x:c r="X578" s="4" t="str">
        <x:v>Document</x:v>
      </x:c>
      <x:c r="Y578" s="4" t="str">
        <x:v>Finished item</x:v>
      </x:c>
      <x:c r="Z578" s="4" t="str">
        <x:v>Manufactured / unresolved</x:v>
      </x:c>
      <x:c r="AA578" s="4" t="str">
        <x:v>Writing and records</x:v>
      </x:c>
      <x:c r="AB578" s="4" t="str">
        <x:v>Husk fiber</x:v>
      </x:c>
      <x:c r="AC578" s="4" t="str">
        <x:v>Folio</x:v>
      </x:c>
      <x:c r="AD578" s="4" t="str">
        <x:v>Proposal</x:v>
      </x:c>
      <x:c r="AE578" s="4" t="str">
        <x:f>LOWER(A578&amp;"; "&amp;B578&amp;"; "&amp;D578&amp;"; "&amp;E578&amp;"; "&amp;X578&amp;"; "&amp;Y578&amp;"; "&amp;Z578&amp;"; "&amp;AA578&amp;"; "&amp;AB578&amp;"; "&amp;AC578&amp;"; "&amp;AD578&amp;"; "&amp;V578&amp;"; "&amp;C578&amp;"; "&amp;AH578&amp;"; "&amp;AI578)</x:f>
        <x:v>proposal.collection.workshop_repair_folio; workshop repair folio; cultural objects; document; document; finished item; manufactured / unresolved; writing and records; husk fiber; folio; proposal; workshop repair folio; collection expansion; document; not applicable; t2; finished item</x:v>
      </x:c>
      <x:c r="AF578" s="4" t="str">
        <x:v>Collection expansion classification. Distinct type, use and material family; new item proposal unless author direction is marked.</x:v>
      </x:c>
      <x:c r="AG578" s="4" t="str">
        <x:v>Finished endpoint or currency. Material tier is separate from finished input tier.</x:v>
      </x:c>
      <x:c r="AH578" s="4" t="str">
        <x:v>T2</x:v>
      </x:c>
      <x:c r="AI578" s="4" t="str">
        <x:v>Finished item</x:v>
      </x:c>
      <x:c r="AJ578" s="4" t="n">
        <x:f>COUNTIFS('Material routes'!$D$6:$D$2205,A578,'Material routes'!$C$6:$C$2205,"Output")</x:f>
        <x:v>1</x:v>
      </x:c>
      <x:c r="AK578" s="4" t="n">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t="n">
        <x:f>COUNTIFS('Material routes'!$D$6:$D$2205,A578,'Material routes'!$C$6:$C$2205,"Tool candidate")</x:f>
        <x:v>0</x:v>
      </x:c>
      <x:c r="AM578" s="4" t="str">
        <x:f>IF(AJ578&gt;0,"Route listed; review status/completeness",IF(C578="T0","Raw entry feed; no production route","No production route listed"))</x:f>
        <x:v>Route listed; review status/completeness</x:v>
      </x:c>
      <x:c r="AN578" s="4" t="n">
        <x:f>IF(C578="T0",0,IF(C578="T1",1,IF(C578="T2",2,IF(C578="T3",3,IF(C578="T4",4,IF(C578="Unassigned",98,99))))))</x:f>
        <x:v>99</x:v>
      </x:c>
      <x:c r="AZ578"/>
      <x:c r="BA578"/>
      <x:c r="BB578"/>
      <x:c r="BC578"/>
      <x:c r="BD578"/>
      <x:c r="BE578"/>
      <x:c r="BF578"/>
      <x:c r="BG578"/>
      <x:c r="BH578"/>
      <x:c r="BI578"/>
      <x:c r="BJ578"/>
      <x:c r="BK578"/>
      <x:c r="BL578"/>
      <x:c r="BM578"/>
      <x:c r="BN578"/>
      <x:c r="BO578"/>
      <x:c r="BP578"/>
      <x:c r="BQ578"/>
      <x:c r="BR578"/>
      <x:c r="BS578"/>
      <x:c r="BT578"/>
      <x:c r="BU578"/>
      <x:c r="BV578"/>
      <x:c r="BW578"/>
      <x:c r="BX578"/>
      <x:c r="BY578"/>
      <x:c r="BZ578"/>
      <x:c r="CA578"/>
      <x:c r="CB578"/>
      <x:c r="CC578"/>
    </x:row>
    <x:row r="579" ht="115" customHeight="1">
      <x:c r="A579" s="4" t="str">
        <x:v>proposal.collection.caravan_cargo_manifest</x:v>
      </x:c>
      <x:c r="B579" s="4" t="str">
        <x:v>Caravan cargo manifest</x:v>
      </x:c>
      <x:c r="C579" s="4" t="str">
        <x:v>Not applicable</x:v>
      </x:c>
      <x:c r="D579" s="4" t="str">
        <x:v>Cultural objects</x:v>
      </x:c>
      <x:c r="E579" s="4" t="str">
        <x:v>Document</x:v>
      </x:c>
      <x:c r="F579" s="4" t="str">
        <x:v>New proposal</x:v>
      </x:c>
      <x:c r="G579" s="4" t="str">
        <x:v>Lists carried goods and their owners</x:v>
      </x:c>
      <x:c r="H579" s="4" t="str">
        <x:v>None</x:v>
      </x:c>
      <x:c r="I579" s="4" t="str">
        <x:v>Physical inventory / cargo item; dimensions and packing unresolved</x:v>
      </x:c>
      <x:c r="J579" s="4"/>
      <x:c r="K579" s="4"/>
      <x:c r="L579" s="4" t="str">
        <x:v>Candidate preparation: design.collection.caravan_cargo_manifest. Full inputs are in Crafting browser.</x:v>
      </x:c>
      <x:c r="M579" s="4" t="str">
        <x:v>Candidate workshop or contained preparation route; detailed tools, quantities and conditions unresolved</x:v>
      </x:c>
      <x:c r="N579" s="4" t="str">
        <x:v>Not implemented</x:v>
      </x:c>
      <x:c r="O579" s="4" t="str">
        <x:v>Specific dimensions, yield, fit, performance and service conditions remain open.</x:v>
      </x:c>
      <x:c r="P579" s="4"/>
      <x:c r="Q579" s="4"/>
      <x:c r="R579" s="4"/>
      <x:c r="S579" s="4"/>
      <x:c r="T579" s="4"/>
      <x:c r="U579" s="4" t="str">
        <x:v>Candidate inputs are partial. Resolve tools, supporting materials, energy, recovery and compatibility before recipes become craftable.</x:v>
      </x:c>
      <x:c r="V579" s="4" t="str">
        <x:v>caravan cargo manifest; collection expansion; document</x:v>
      </x:c>
      <x:c r="W579" s="4" t="str">
        <x:v>New item proposal, October 15, 2026. Setting reference (source proposal): https://github.com/sleepyseamonster/Arc-Dust/blob/f6f98515c005dc3c73cccd9cbc031691745740c6/02-Arc-Dust-Worldbuilding/world/materials/industrial-material-palette.md</x:v>
      </x:c>
      <x:c r="X579" s="4" t="str">
        <x:v>Document</x:v>
      </x:c>
      <x:c r="Y579" s="4" t="str">
        <x:v>Finished item</x:v>
      </x:c>
      <x:c r="Z579" s="4" t="str">
        <x:v>Manufactured / unresolved</x:v>
      </x:c>
      <x:c r="AA579" s="4" t="str">
        <x:v>Writing and records</x:v>
      </x:c>
      <x:c r="AB579" s="4" t="str">
        <x:v>Husk fiber</x:v>
      </x:c>
      <x:c r="AC579" s="4" t="str">
        <x:v>Folio</x:v>
      </x:c>
      <x:c r="AD579" s="4" t="str">
        <x:v>Proposal</x:v>
      </x:c>
      <x:c r="AE579" s="4" t="str">
        <x:f>LOWER(A579&amp;"; "&amp;B579&amp;"; "&amp;D579&amp;"; "&amp;E579&amp;"; "&amp;X579&amp;"; "&amp;Y579&amp;"; "&amp;Z579&amp;"; "&amp;AA579&amp;"; "&amp;AB579&amp;"; "&amp;AC579&amp;"; "&amp;AD579&amp;"; "&amp;V579&amp;"; "&amp;C579&amp;"; "&amp;AH579&amp;"; "&amp;AI579)</x:f>
        <x:v>proposal.collection.caravan_cargo_manifest; caravan cargo manifest; cultural objects; document; document; finished item; manufactured / unresolved; writing and records; husk fiber; folio; proposal; caravan cargo manifest; collection expansion; document; not applicable; t2; finished item</x:v>
      </x:c>
      <x:c r="AF579" s="4" t="str">
        <x:v>Collection expansion classification. Distinct type, use and material family; new item proposal unless author direction is marked.</x:v>
      </x:c>
      <x:c r="AG579" s="4" t="str">
        <x:v>Finished endpoint or currency. Material tier is separate from finished input tier.</x:v>
      </x:c>
      <x:c r="AH579" s="4" t="str">
        <x:v>T2</x:v>
      </x:c>
      <x:c r="AI579" s="4" t="str">
        <x:v>Finished item</x:v>
      </x:c>
      <x:c r="AJ579" s="4" t="n">
        <x:f>COUNTIFS('Material routes'!$D$6:$D$2205,A579,'Material routes'!$C$6:$C$2205,"Output")</x:f>
        <x:v>1</x:v>
      </x:c>
      <x:c r="AK579" s="4" t="n">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t="n">
        <x:f>COUNTIFS('Material routes'!$D$6:$D$2205,A579,'Material routes'!$C$6:$C$2205,"Tool candidate")</x:f>
        <x:v>0</x:v>
      </x:c>
      <x:c r="AM579" s="4" t="str">
        <x:f>IF(AJ579&gt;0,"Route listed; review status/completeness",IF(C579="T0","Raw entry feed; no production route","No production route listed"))</x:f>
        <x:v>Route listed; review status/completeness</x:v>
      </x:c>
      <x:c r="AN579" s="4" t="n">
        <x:f>IF(C579="T0",0,IF(C579="T1",1,IF(C579="T2",2,IF(C579="T3",3,IF(C579="T4",4,IF(C579="Unassigned",98,99))))))</x:f>
        <x:v>99</x:v>
      </x:c>
      <x:c r="AZ579"/>
      <x:c r="BA579"/>
      <x:c r="BB579"/>
      <x:c r="BC579"/>
      <x:c r="BD579"/>
      <x:c r="BE579"/>
      <x:c r="BF579"/>
      <x:c r="BG579"/>
      <x:c r="BH579"/>
      <x:c r="BI579"/>
      <x:c r="BJ579"/>
      <x:c r="BK579"/>
      <x:c r="BL579"/>
      <x:c r="BM579"/>
      <x:c r="BN579"/>
      <x:c r="BO579"/>
      <x:c r="BP579"/>
      <x:c r="BQ579"/>
      <x:c r="BR579"/>
      <x:c r="BS579"/>
      <x:c r="BT579"/>
      <x:c r="BU579"/>
      <x:c r="BV579"/>
      <x:c r="BW579"/>
      <x:c r="BX579"/>
      <x:c r="BY579"/>
      <x:c r="BZ579"/>
      <x:c r="CA579"/>
      <x:c r="CB579"/>
      <x:c r="CC579"/>
    </x:row>
    <x:row r="580" ht="115" customHeight="1">
      <x:c r="A580" s="4" t="str">
        <x:v>proposal.collection.household_meal_ledger</x:v>
      </x:c>
      <x:c r="B580" s="4" t="str">
        <x:v>Household meal ledger</x:v>
      </x:c>
      <x:c r="C580" s="4" t="str">
        <x:v>Not applicable</x:v>
      </x:c>
      <x:c r="D580" s="4" t="str">
        <x:v>Cultural objects</x:v>
      </x:c>
      <x:c r="E580" s="4" t="str">
        <x:v>Document</x:v>
      </x:c>
      <x:c r="F580" s="4" t="str">
        <x:v>New proposal</x:v>
      </x:c>
      <x:c r="G580" s="4" t="str">
        <x:v>Records rations and food preparation notes</x:v>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str">
        <x:v>household meal ledger; collection expansion; document</x:v>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cultural objects; document; document; finished item; manufactured / unresolved; writing and records; husk fiber; folio; proposal; household meal ledger; collection expansion; document; not applicable; t2; finished item</x:v>
      </x:c>
      <x:c r="AF580" s="4" t="str">
        <x:v>Collection expansion classification. Distinct type, use and material family; new item proposal unless author direction is marked.</x:v>
      </x:c>
      <x:c r="AG580" s="4" t="str">
        <x:v>Finished endpoint or currency. Material tier is separate from finished input tier.</x:v>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t="n">
        <x:f>IF(C580="T0",0,IF(C580="T1",1,IF(C580="T2",2,IF(C580="T3",3,IF(C580="T4",4,IF(C580="Unassigned",98,99))))))</x:f>
        <x:v>99</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ht="115" customHeight="1">
      <x:c r="A581" s="4" t="str">
        <x:v>proposal.collection.instrument_tuning_chart</x:v>
      </x:c>
      <x:c r="B581" s="4" t="str">
        <x:v>Instrument tuning chart</x:v>
      </x:c>
      <x:c r="C581" s="4" t="str">
        <x:v>Not applicable</x:v>
      </x:c>
      <x:c r="D581" s="4" t="str">
        <x:v>Cultural objects</x:v>
      </x:c>
      <x:c r="E581" s="4" t="str">
        <x:v>Document</x:v>
      </x:c>
      <x:c r="F581" s="4" t="str">
        <x:v>New proposal</x:v>
      </x:c>
      <x:c r="G581" s="4" t="str">
        <x:v>Preserves pitch marks for an instrument set</x:v>
      </x:c>
      <x:c r="H581" s="4" t="str">
        <x:v>None</x:v>
      </x:c>
      <x:c r="I581" s="4" t="str">
        <x:v>Physical inventory / cargo item; dimensions and packing unresolved</x:v>
      </x:c>
      <x:c r="J581" s="4"/>
      <x:c r="K581" s="4"/>
      <x:c r="L581" s="4" t="str">
        <x:v>Candidate preparation: design.collection.instrument_tuning_chart. Full inputs are in Crafting browser.</x:v>
      </x:c>
      <x:c r="M581" s="4" t="str">
        <x:v>Candidate workshop or contained preparation route; detailed tools, quantities and conditions unresolved</x:v>
      </x:c>
      <x:c r="N581" s="4" t="str">
        <x:v>Not implemented</x:v>
      </x:c>
      <x:c r="O581" s="4" t="str">
        <x:v>Specific dimensions, yield, fit, performance and service conditions remain open.</x:v>
      </x:c>
      <x:c r="P581" s="4"/>
      <x:c r="Q581" s="4"/>
      <x:c r="R581" s="4"/>
      <x:c r="S581" s="4"/>
      <x:c r="T581" s="4"/>
      <x:c r="U581" s="4" t="str">
        <x:v>Candidate inputs are partial. Resolve tools, supporting materials, energy, recovery and compatibility before recipes become craftable.</x:v>
      </x:c>
      <x:c r="V581" s="4" t="str">
        <x:v>instrument tuning chart; collection expansion; document</x:v>
      </x:c>
      <x:c r="W581" s="4" t="str">
        <x:v>New item proposal, October 15, 2026. Setting reference (source proposal): https://github.com/sleepyseamonster/Arc-Dust/blob/f6f98515c005dc3c73cccd9cbc031691745740c6/02-Arc-Dust-Worldbuilding/world/materials/industrial-material-palette.md</x:v>
      </x:c>
      <x:c r="X581" s="4" t="str">
        <x:v>Document</x:v>
      </x:c>
      <x:c r="Y581" s="4" t="str">
        <x:v>Finished item</x:v>
      </x:c>
      <x:c r="Z581" s="4" t="str">
        <x:v>Manufactured / unresolved</x:v>
      </x:c>
      <x:c r="AA581" s="4" t="str">
        <x:v>Writing and records</x:v>
      </x:c>
      <x:c r="AB581" s="4" t="str">
        <x:v>Husk fiber</x:v>
      </x:c>
      <x:c r="AC581" s="4" t="str">
        <x:v>Folio</x:v>
      </x:c>
      <x:c r="AD581" s="4" t="str">
        <x:v>Proposal</x:v>
      </x:c>
      <x:c r="AE581" s="4" t="str">
        <x:f>LOWER(A581&amp;"; "&amp;B581&amp;"; "&amp;D581&amp;"; "&amp;E581&amp;"; "&amp;X581&amp;"; "&amp;Y581&amp;"; "&amp;Z581&amp;"; "&amp;AA581&amp;"; "&amp;AB581&amp;"; "&amp;AC581&amp;"; "&amp;AD581&amp;"; "&amp;V581&amp;"; "&amp;C581&amp;"; "&amp;AH581&amp;"; "&amp;AI581)</x:f>
        <x:v>proposal.collection.instrument_tuning_chart; instrument tuning chart; cultural objects; document; document; finished item; manufactured / unresolved; writing and records; husk fiber; folio; proposal; instrument tuning chart; collection expansion; document; not applicable; t2; finished item</x:v>
      </x:c>
      <x:c r="AF581" s="4" t="str">
        <x:v>Collection expansion classification. Distinct type, use and material family; new item proposal unless author direction is marked.</x:v>
      </x:c>
      <x:c r="AG581" s="4" t="str">
        <x:v>Finished endpoint or currency. Material tier is separate from finished input tier.</x:v>
      </x:c>
      <x:c r="AH581" s="4" t="str">
        <x:v>T2</x:v>
      </x:c>
      <x:c r="AI581" s="4" t="str">
        <x:v>Finished item</x:v>
      </x:c>
      <x:c r="AJ581" s="4" t="n">
        <x:f>COUNTIFS('Material routes'!$D$6:$D$2205,A581,'Material routes'!$C$6:$C$2205,"Output")</x:f>
        <x:v>1</x:v>
      </x:c>
      <x:c r="AK581" s="4" t="n">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t="n">
        <x:f>COUNTIFS('Material routes'!$D$6:$D$2205,A581,'Material routes'!$C$6:$C$2205,"Tool candidate")</x:f>
        <x:v>0</x:v>
      </x:c>
      <x:c r="AM581" s="4" t="str">
        <x:f>IF(AJ581&gt;0,"Route listed; review status/completeness",IF(C581="T0","Raw entry feed; no production route","No production route listed"))</x:f>
        <x:v>Route listed; review status/completeness</x:v>
      </x:c>
      <x:c r="AN581" s="4" t="n">
        <x:f>IF(C581="T0",0,IF(C581="T1",1,IF(C581="T2",2,IF(C581="T3",3,IF(C581="T4",4,IF(C581="Unassigned",98,99))))))</x:f>
        <x:v>99</x:v>
      </x:c>
      <x:c r="AZ581"/>
      <x:c r="BA581"/>
      <x:c r="BB581"/>
      <x:c r="BC581"/>
      <x:c r="BD581"/>
      <x:c r="BE581"/>
      <x:c r="BF581"/>
      <x:c r="BG581"/>
      <x:c r="BH581"/>
      <x:c r="BI581"/>
      <x:c r="BJ581"/>
      <x:c r="BK581"/>
      <x:c r="BL581"/>
      <x:c r="BM581"/>
      <x:c r="BN581"/>
      <x:c r="BO581"/>
      <x:c r="BP581"/>
      <x:c r="BQ581"/>
      <x:c r="BR581"/>
      <x:c r="BS581"/>
      <x:c r="BT581"/>
      <x:c r="BU581"/>
      <x:c r="BV581"/>
      <x:c r="BW581"/>
      <x:c r="BX581"/>
      <x:c r="BY581"/>
      <x:c r="BZ581"/>
      <x:c r="CA581"/>
      <x:c r="CB581"/>
      <x:c r="CC581"/>
    </x:row>
    <x:row r="582" ht="115" customHeight="1">
      <x:c r="A582" s="4" t="str">
        <x:v>proposal.collection.straight_cut_spur_gear</x:v>
      </x:c>
      <x:c r="B582" s="4" t="str">
        <x:v>Straight-cut spur gear</x:v>
      </x:c>
      <x:c r="C582" s="4" t="str">
        <x:v>T3</x:v>
      </x:c>
      <x:c r="D582" s="4" t="str">
        <x:v>Crafting components</x:v>
      </x:c>
      <x:c r="E582" s="4" t="str">
        <x:v>Contemporary machine element</x:v>
      </x:c>
      <x:c r="F582" s="4" t="str">
        <x:v>New proposal</x:v>
      </x:c>
      <x:c r="G582" s="4" t="str">
        <x:v>Transfers rotation between parallel shafts</x:v>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t3;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str">
        <x:v>Selected candidate processing route places this stock at T3. Raw entry is T0; source rarity does not raise tier.</x:v>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status/completeness",IF(C582="T0","Raw entry feed; no production route","No production route listed"))</x:f>
        <x:v>Route listed; review status/completeness</x:v>
      </x:c>
      <x:c r="AN582" s="4" t="n">
        <x:f>IF(C582="T0",0,IF(C582="T1",1,IF(C582="T2",2,IF(C582="T3",3,IF(C582="T4",4,IF(C582="Unassigned",98,99))))))</x:f>
        <x:v>3</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str">
        <x:v>T3</x:v>
      </x:c>
      <x:c r="D583" s="4" t="str">
        <x:v>Crafting components</x:v>
      </x:c>
      <x:c r="E583" s="4" t="str">
        <x:v>Contemporary machine element</x:v>
      </x:c>
      <x:c r="F583" s="4" t="str">
        <x:v>New proposal</x:v>
      </x:c>
      <x:c r="G583" s="4" t="str">
        <x:v>Turns a drive through an angle</x:v>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t3;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str">
        <x:v>Selected candidate processing route places this stock at T3. Raw entry is T0; source rarity does not raise tier.</x:v>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status/completeness",IF(C583="T0","Raw entry feed; no production route","No production route listed"))</x:f>
        <x:v>Route listed; review status/completeness</x:v>
      </x:c>
      <x:c r="AN583" s="4" t="n">
        <x:f>IF(C583="T0",0,IF(C583="T1",1,IF(C583="T2",2,IF(C583="T3",3,IF(C583="T4",4,IF(C583="Unassigned",98,99))))))</x:f>
        <x:v>3</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str">
        <x:v>Drives a slow reduction mechanism</x:v>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str">
        <x:v>Selected candidate processing route places this stock at T3. Raw entry is T0; source rarity does not raise tier.</x:v>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status/completeness",IF(C584="T0","Raw entry feed; no production route","No production route listed"))</x:f>
        <x:v>Route listed; review status/completeness</x:v>
      </x:c>
      <x:c r="AN584" s="4" t="n">
        <x:f>IF(C584="T0",0,IF(C584="T1",1,IF(C584="T2",2,IF(C584="T3",3,IF(C584="T4",4,IF(C584="Unassigned",98,99))))))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str">
        <x:v>Matched driven wheel for a worm mechanism</x:v>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str">
        <x:v>Selected candidate processing route places this stock at T3. Raw entry is T0; source rarity does not raise tier.</x:v>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status/completeness",IF(C585="T0","Raw entry feed; no production route","No production route listed"))</x:f>
        <x:v>Route listed; review status/completeness</x:v>
      </x:c>
      <x:c r="AN585" s="4" t="n">
        <x:f>IF(C585="T0",0,IF(C585="T1",1,IF(C585="T2",2,IF(C585="T3",3,IF(C585="T4",4,IF(C585="Unassigned",98,99))))))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ht="115" customHeight="1">
      <x:c r="A586" s="4" t="str">
        <x:v>proposal.collection.toothed_linear_rack</x:v>
      </x:c>
      <x:c r="B586" s="4" t="str">
        <x:v>Toothed linear rack</x:v>
      </x:c>
      <x:c r="C586" s="4" t="str">
        <x:v>T3</x:v>
      </x:c>
      <x:c r="D586" s="4" t="str">
        <x:v>Crafting components</x:v>
      </x:c>
      <x:c r="E586" s="4" t="str">
        <x:v>Contemporary machine element</x:v>
      </x:c>
      <x:c r="F586" s="4" t="str">
        <x:v>New proposal</x:v>
      </x:c>
      <x:c r="G586" s="4" t="str">
        <x:v>Converts pinion rotation to linear travel</x:v>
      </x:c>
      <x:c r="H586" s="4" t="str">
        <x:v>None</x:v>
      </x:c>
      <x:c r="I586" s="4" t="str">
        <x:v>Physical inventory / cargo item; dimensions and packing unresolved</x:v>
      </x:c>
      <x:c r="J586" s="4"/>
      <x:c r="K586" s="4"/>
      <x:c r="L586" s="4" t="str">
        <x:v>Candidate preparation: design.collection.toothed_linear_rack. Full inputs are in Crafting browser.</x:v>
      </x:c>
      <x:c r="M586" s="4" t="str">
        <x:v>Candidate workshop or contained preparation route; detailed tools, quantities and conditions unresolved</x:v>
      </x:c>
      <x:c r="N586" s="4" t="str">
        <x:v>Not implemented</x:v>
      </x:c>
      <x:c r="O586" s="4" t="str">
        <x:v>Specific dimensions, yield, fit, performance and service conditions remain open.</x:v>
      </x:c>
      <x:c r="P586" s="4"/>
      <x:c r="Q586" s="4"/>
      <x:c r="R586" s="4"/>
      <x:c r="S586" s="4"/>
      <x:c r="T586" s="4"/>
      <x:c r="U586" s="4" t="str">
        <x:v>Candidate inputs are partial. Resolve tools, supporting materials, energy, recovery and compatibility before recipes become craftable.</x:v>
      </x:c>
      <x:c r="V586" s="4" t="str">
        <x:v>toothed linear rack; collection expansion; machine part</x:v>
      </x:c>
      <x:c r="W586" s="4" t="str">
        <x:v>New item proposal, October 15, 2026. Setting reference (source proposal): https://github.com/sleepyseamonster/Arc-Dust/blob/f6f98515c005dc3c73cccd9cbc031691745740c6/02-Arc-Dust-Worldbuilding/world/materials/industrial-material-palette.md</x:v>
      </x:c>
      <x:c r="X586" s="4" t="str">
        <x:v>Machine part</x:v>
      </x:c>
      <x:c r="Y586" s="4" t="str">
        <x:v>Processed intermediate</x:v>
      </x:c>
      <x:c r="Z586" s="4" t="str">
        <x:v>Manufactured / unresolved</x:v>
      </x:c>
      <x:c r="AA586" s="4" t="str">
        <x:v>Machinery repair</x:v>
      </x:c>
      <x:c r="AB586" s="4" t="str">
        <x:v>Metal</x:v>
      </x:c>
      <x:c r="AC586" s="4" t="str">
        <x:v>Assembly</x:v>
      </x:c>
      <x:c r="AD586" s="4" t="str">
        <x:v>Proposal</x:v>
      </x:c>
      <x:c r="AE586" s="4" t="str">
        <x:f>LOWER(A586&amp;"; "&amp;B586&amp;"; "&amp;D586&amp;"; "&amp;E586&amp;"; "&amp;X586&amp;"; "&amp;Y586&amp;"; "&amp;Z586&amp;"; "&amp;AA586&amp;"; "&amp;AB586&amp;"; "&amp;AC586&amp;"; "&amp;AD586&amp;"; "&amp;V586&amp;"; "&amp;C586&amp;"; "&amp;AH586&amp;"; "&amp;AI586)</x:f>
        <x:v>proposal.collection.toothed_linear_rack; toothed linear rack; crafting components; contemporary machine element; machine part; processed intermediate; manufactured / unresolved; machinery repair; metal; assembly; proposal; toothed linear rack; collection expansion; machine part; t3; not applicable; component</x:v>
      </x:c>
      <x:c r="AF586" s="4" t="str">
        <x:v>Collection expansion classification. Distinct type, use and material family; new item proposal unless author direction is marked.</x:v>
      </x:c>
      <x:c r="AG586" s="4" t="str">
        <x:v>Selected candidate processing route places this stock at T3. Raw entry is T0; source rarity does not raise tier.</x:v>
      </x:c>
      <x:c r="AH586" s="4" t="str">
        <x:v>Not applicable</x:v>
      </x:c>
      <x:c r="AI586" s="4" t="str">
        <x:v>Component</x:v>
      </x:c>
      <x:c r="AJ586" s="4" t="n">
        <x:f>COUNTIFS('Material routes'!$D$6:$D$2205,A586,'Material routes'!$C$6:$C$2205,"Output")</x:f>
        <x:v>1</x:v>
      </x:c>
      <x:c r="AK586" s="4" t="n">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t="n">
        <x:f>COUNTIFS('Material routes'!$D$6:$D$2205,A586,'Material routes'!$C$6:$C$2205,"Tool candidate")</x:f>
        <x:v>0</x:v>
      </x:c>
      <x:c r="AM586" s="4" t="str">
        <x:f>IF(AJ586&gt;0,"Route listed; review status/completeness",IF(C586="T0","Raw entry feed; no production route","No production route listed"))</x:f>
        <x:v>Route listed; review status/completeness</x:v>
      </x:c>
      <x:c r="AN586" s="4" t="n">
        <x:f>IF(C586="T0",0,IF(C586="T1",1,IF(C586="T2",2,IF(C586="T3",3,IF(C586="T4",4,IF(C586="Unassigned",98,99))))))</x:f>
        <x:v>3</x:v>
      </x:c>
      <x:c r="AZ586"/>
      <x:c r="BA586"/>
      <x:c r="BB586"/>
      <x:c r="BC586"/>
      <x:c r="BD586"/>
      <x:c r="BE586"/>
      <x:c r="BF586"/>
      <x:c r="BG586"/>
      <x:c r="BH586"/>
      <x:c r="BI586"/>
      <x:c r="BJ586"/>
      <x:c r="BK586"/>
      <x:c r="BL586"/>
      <x:c r="BM586"/>
      <x:c r="BN586"/>
      <x:c r="BO586"/>
      <x:c r="BP586"/>
      <x:c r="BQ586"/>
      <x:c r="BR586"/>
      <x:c r="BS586"/>
      <x:c r="BT586"/>
      <x:c r="BU586"/>
      <x:c r="BV586"/>
      <x:c r="BW586"/>
      <x:c r="BX586"/>
      <x:c r="BY586"/>
      <x:c r="BZ586"/>
      <x:c r="CA586"/>
      <x:c r="CB586"/>
      <x:c r="CC586"/>
    </x:row>
    <x:row r="587" ht="115" customHeight="1">
      <x:c r="A587" s="4" t="str">
        <x:v>proposal.collection.chain_drive_sprocket</x:v>
      </x:c>
      <x:c r="B587" s="4" t="str">
        <x:v>Chain drive sprocket</x:v>
      </x:c>
      <x:c r="C587" s="4" t="str">
        <x:v>T3</x:v>
      </x:c>
      <x:c r="D587" s="4" t="str">
        <x:v>Crafting components</x:v>
      </x:c>
      <x:c r="E587" s="4" t="str">
        <x:v>Contemporary machine element</x:v>
      </x:c>
      <x:c r="F587" s="4" t="str">
        <x:v>New proposal</x:v>
      </x:c>
      <x:c r="G587" s="4" t="str">
        <x:v>Engages a linked metal drive chain</x:v>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t3; not applicable; component</x:v>
      </x:c>
      <x:c r="AF587" s="4" t="str">
        <x:v>Collection expansion classification. Distinct type, use and material family; new item proposal unless author direction is marked.</x:v>
      </x:c>
      <x:c r="AG587" s="4" t="str">
        <x:v>Selected candidate processing route places this stock at T3. Raw entry is T0; source rarity does not raise tier.</x:v>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status/completeness",IF(C587="T0","Raw entry feed; no production route","No production route listed"))</x:f>
        <x:v>Route listed; review status/completeness</x:v>
      </x:c>
      <x:c r="AN587" s="4" t="n">
        <x:f>IF(C587="T0",0,IF(C587="T1",1,IF(C587="T2",2,IF(C587="T3",3,IF(C587="T4",4,IF(C587="Unassigned",98,99))))))</x:f>
        <x:v>3</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str">
        <x:v>T4</x:v>
      </x:c>
      <x:c r="D588" s="4" t="str">
        <x:v>Crafting components</x:v>
      </x:c>
      <x:c r="E588" s="4" t="str">
        <x:v>Contemporary machine element</x:v>
      </x:c>
      <x:c r="F588" s="4" t="str">
        <x:v>New proposal</x:v>
      </x:c>
      <x:c r="G588" s="4" t="str">
        <x:v>Joins aligned shaft ends for service access</x:v>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t4;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str">
        <x:v>Selected candidate processing route places this stock at T4. Raw entry is T0; source rarity does not raise tier.</x:v>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status/completeness",IF(C588="T0","Raw entry feed; no production route","No production route listed"))</x:f>
        <x:v>Route listed; review status/completeness</x:v>
      </x:c>
      <x:c r="AN588" s="4" t="n">
        <x:f>IF(C588="T0",0,IF(C588="T1",1,IF(C588="T2",2,IF(C588="T3",3,IF(C588="T4",4,IF(C588="Unassigned",98,99))))))</x:f>
        <x:v>4</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str">
        <x:v>T3</x:v>
      </x:c>
      <x:c r="D589" s="4" t="str">
        <x:v>Crafting components</x:v>
      </x:c>
      <x:c r="E589" s="4" t="str">
        <x:v>Contemporary machine element</x:v>
      </x:c>
      <x:c r="F589" s="4" t="str">
        <x:v>New proposal</x:v>
      </x:c>
      <x:c r="G589" s="4" t="str">
        <x:v>Carries rotary torque through a keyed seat</x:v>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t3;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str">
        <x:v>Selected candidate processing route places this stock at T3. Raw entry is T0; source rarity does not raise tier.</x:v>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status/completeness",IF(C589="T0","Raw entry feed; no production route","No production route listed"))</x:f>
        <x:v>Route listed; review status/completeness</x:v>
      </x:c>
      <x:c r="AN589" s="4" t="n">
        <x:f>IF(C589="T0",0,IF(C589="T1",1,IF(C589="T2",2,IF(C589="T3",3,IF(C589="T4",4,IF(C589="Unassigned",98,99))))))</x:f>
        <x:v>3</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str">
        <x:v>T3</x:v>
      </x:c>
      <x:c r="D590" s="4" t="str">
        <x:v>Crafting components</x:v>
      </x:c>
      <x:c r="E590" s="4" t="str">
        <x:v>Contemporary machine element</x:v>
      </x:c>
      <x:c r="F590" s="4" t="str">
        <x:v>New proposal</x:v>
      </x:c>
      <x:c r="G590" s="4" t="str">
        <x:v>Produces an offset reciprocating stroke</x:v>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t3;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str">
        <x:v>Selected candidate processing route places this stock at T3. Raw entry is T0; source rarity does not raise tier.</x:v>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status/completeness",IF(C590="T0","Raw entry feed; no production route","No production route listed"))</x:f>
        <x:v>Route listed; review status/completeness</x:v>
      </x:c>
      <x:c r="AN590" s="4" t="n">
        <x:f>IF(C590="T0",0,IF(C590="T1",1,IF(C590="T2",2,IF(C590="T3",3,IF(C590="T4",4,IF(C590="Unassigned",98,99))))))</x:f>
        <x:v>3</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str">
        <x:v>T4</x:v>
      </x:c>
      <x:c r="D591" s="4" t="str">
        <x:v>Crafting components</x:v>
      </x:c>
      <x:c r="E591" s="4" t="str">
        <x:v>Contemporary machine element</x:v>
      </x:c>
      <x:c r="F591" s="4" t="str">
        <x:v>New proposal</x:v>
      </x:c>
      <x:c r="G591" s="4" t="str">
        <x:v>Tracks a cam with a replaceable contact roller</x:v>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t4; not applicable; component</x:v>
      </x:c>
      <x:c r="AF591" s="4" t="str">
        <x:v>Collection expansion classification. Distinct type, use and material family; new item proposal unless author direction is marked.</x:v>
      </x:c>
      <x:c r="AG591" s="4" t="str">
        <x:v>Selected candidate processing route places this stock at T4. Raw entry is T0; source rarity does not raise tier.</x:v>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status/completeness",IF(C591="T0","Raw entry feed; no production route","No production route listed"))</x:f>
        <x:v>Route listed; review status/completeness</x:v>
      </x:c>
      <x:c r="AN591" s="4" t="n">
        <x:f>IF(C591="T0",0,IF(C591="T1",1,IF(C591="T2",2,IF(C591="T3",3,IF(C591="T4",4,IF(C591="Unassigned",98,99))))))</x:f>
        <x:v>4</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str">
        <x:v>T3</x:v>
      </x:c>
      <x:c r="D592" s="4" t="str">
        <x:v>Crafting components</x:v>
      </x:c>
      <x:c r="E592" s="4" t="str">
        <x:v>Contemporary machine element</x:v>
      </x:c>
      <x:c r="F592" s="4" t="str">
        <x:v>New proposal</x:v>
      </x:c>
      <x:c r="G592" s="4" t="str">
        <x:v>Provides indexed one-way motion</x:v>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t3; not applicable; component</x:v>
      </x:c>
      <x:c r="AF592" s="4" t="str">
        <x:v>Collection expansion classification. Distinct type, use and material family; new item proposal unless author direction is marked.</x:v>
      </x:c>
      <x:c r="AG592" s="4" t="str">
        <x:v>Selected candidate processing route places this stock at T3. Raw entry is T0; source rarity does not raise tier.</x:v>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status/completeness",IF(C592="T0","Raw entry feed; no production route","No production route listed"))</x:f>
        <x:v>Route listed; review status/completeness</x:v>
      </x:c>
      <x:c r="AN592" s="4" t="n">
        <x:f>IF(C592="T0",0,IF(C592="T1",1,IF(C592="T2",2,IF(C592="T3",3,IF(C592="T4",4,IF(C592="Unassigned",98,99))))))</x:f>
        <x:v>3</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str">
        <x:v>T4</x:v>
      </x:c>
      <x:c r="D593" s="4" t="str">
        <x:v>Crafting components</x:v>
      </x:c>
      <x:c r="E593" s="4" t="str">
        <x:v>Contemporary machine element</x:v>
      </x:c>
      <x:c r="F593" s="4" t="str">
        <x:v>New proposal</x:v>
      </x:c>
      <x:c r="G593" s="4" t="str">
        <x:v>Retains a ratchet wheel between strokes</x:v>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t4; not applicable; component</x:v>
      </x:c>
      <x:c r="AF593" s="4" t="str">
        <x:v>Collection expansion classification. Distinct type, use and material family; new item proposal unless author direction is marked.</x:v>
      </x:c>
      <x:c r="AG593" s="4" t="str">
        <x:v>Selected candidate processing route places this stock at T4. Raw entry is T0; source rarity does not raise tier.</x:v>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status/completeness",IF(C593="T0","Raw entry feed; no production route","No production route listed"))</x:f>
        <x:v>Route listed; review status/completeness</x:v>
      </x:c>
      <x:c r="AN593" s="4" t="n">
        <x:f>IF(C593="T0",0,IF(C593="T1",1,IF(C593="T2",2,IF(C593="T3",3,IF(C593="T4",4,IF(C593="Unassigned",98,99))))))</x:f>
        <x:v>4</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str">
        <x:v>T4</x:v>
      </x:c>
      <x:c r="D594" s="4" t="str">
        <x:v>Crafting components</x:v>
      </x:c>
      <x:c r="E594" s="4" t="str">
        <x:v>Contemporary machine element</x:v>
      </x:c>
      <x:c r="F594" s="4" t="str">
        <x:v>New proposal</x:v>
      </x:c>
      <x:c r="G594" s="4" t="str">
        <x:v>Stores return force in a compact mechanism</x:v>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t4; not applicable; component</x:v>
      </x:c>
      <x:c r="AF594" s="4" t="str">
        <x:v>Collection expansion classification. Distinct type, use and material family; new item proposal unless author direction is marked.</x:v>
      </x:c>
      <x:c r="AG594" s="4" t="str">
        <x:v>Selected candidate processing route places this stock at T4. Raw entry is T0; source rarity does not raise tier.</x:v>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status/completeness",IF(C594="T0","Raw entry feed; no production route","No production route listed"))</x:f>
        <x:v>Route listed; review status/completeness</x:v>
      </x:c>
      <x:c r="AN594" s="4" t="n">
        <x:f>IF(C594="T0",0,IF(C594="T1",1,IF(C594="T2",2,IF(C594="T3",3,IF(C594="T4",4,IF(C594="Unassigned",98,99))))))</x:f>
        <x:v>4</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str">
        <x:v>T4</x:v>
      </x:c>
      <x:c r="D595" s="4" t="str">
        <x:v>Crafting components</x:v>
      </x:c>
      <x:c r="E595" s="4" t="str">
        <x:v>Contemporary machine element</x:v>
      </x:c>
      <x:c r="F595" s="4" t="str">
        <x:v>New proposal</x:v>
      </x:c>
      <x:c r="G595" s="4" t="str">
        <x:v>Stores a wound mechanical charge</x:v>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t4; not applicable; component</x:v>
      </x:c>
      <x:c r="AF595" s="4" t="str">
        <x:v>Collection expansion classification. Distinct type, use and material family; new item proposal unless author direction is marked.</x:v>
      </x:c>
      <x:c r="AG595" s="4" t="str">
        <x:v>Selected candidate processing route places this stock at T4. Raw entry is T0; source rarity does not raise tier.</x:v>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status/completeness",IF(C595="T0","Raw entry feed; no production route","No production route listed"))</x:f>
        <x:v>Route listed; review status/completeness</x:v>
      </x:c>
      <x:c r="AN595" s="4" t="n">
        <x:f>IF(C595="T0",0,IF(C595="T1",1,IF(C595="T2",2,IF(C595="T3",3,IF(C595="T4",4,IF(C595="Unassigned",98,99))))))</x:f>
        <x:v>4</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str">
        <x:v>T4</x:v>
      </x:c>
      <x:c r="D596" s="4" t="str">
        <x:v>Crafting components</x:v>
      </x:c>
      <x:c r="E596" s="4" t="str">
        <x:v>Contemporary machine element</x:v>
      </x:c>
      <x:c r="F596" s="4" t="str">
        <x:v>New proposal</x:v>
      </x:c>
      <x:c r="G596" s="4" t="str">
        <x:v>Forms a replaceable pivot barrel</x:v>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t4; not applicable; component</x:v>
      </x:c>
      <x:c r="AF596" s="4" t="str">
        <x:v>Collection expansion classification. Distinct type, use and material family; new item proposal unless author direction is marked.</x:v>
      </x:c>
      <x:c r="AG596" s="4" t="str">
        <x:v>Selected candidate processing route places this stock at T4. Raw entry is T0; source rarity does not raise tier.</x:v>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status/completeness",IF(C596="T0","Raw entry feed; no production route","No production route listed"))</x:f>
        <x:v>Route listed; review status/completeness</x:v>
      </x:c>
      <x:c r="AN596" s="4" t="n">
        <x:f>IF(C596="T0",0,IF(C596="T1",1,IF(C596="T2",2,IF(C596="T3",3,IF(C596="T4",4,IF(C596="Unassigned",98,99))))))</x:f>
        <x:v>4</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str">
        <x:v>T3</x:v>
      </x:c>
      <x:c r="D597" s="4" t="str">
        <x:v>Crafting components</x:v>
      </x:c>
      <x:c r="E597" s="4" t="str">
        <x:v>Contemporary machine element</x:v>
      </x:c>
      <x:c r="F597" s="4" t="str">
        <x:v>New proposal</x:v>
      </x:c>
      <x:c r="G597" s="4" t="str">
        <x:v>Carries a shaft with a lubricant distribution groove</x:v>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t3;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str">
        <x:v>Selected candidate processing route places this stock at T3. Raw entry is T0; source rarity does not raise tier.</x:v>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status/completeness",IF(C597="T0","Raw entry feed; no production route","No production route listed"))</x:f>
        <x:v>Route listed; review status/completeness</x:v>
      </x:c>
      <x:c r="AN597" s="4" t="n">
        <x:f>IF(C597="T0",0,IF(C597="T1",1,IF(C597="T2",2,IF(C597="T3",3,IF(C597="T4",4,IF(C597="Unassigned",98,99))))))</x:f>
        <x:v>3</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str">
        <x:v>T4</x:v>
      </x:c>
      <x:c r="D598" s="4" t="str">
        <x:v>Crafting components</x:v>
      </x:c>
      <x:c r="E598" s="4" t="str">
        <x:v>Contemporary machine element</x:v>
      </x:c>
      <x:c r="F598" s="4" t="str">
        <x:v>New proposal</x:v>
      </x:c>
      <x:c r="G598" s="4" t="str">
        <x:v>Locates a serviceable bearing in a housing</x:v>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t4; not applicable; component</x:v>
      </x:c>
      <x:c r="AF598" s="4" t="str">
        <x:v>Collection expansion classification. Distinct type, use and material family; new item proposal unless author direction is marked.</x:v>
      </x:c>
      <x:c r="AG598" s="4" t="str">
        <x:v>Selected candidate processing route places this stock at T4. Raw entry is T0; source rarity does not raise tier.</x:v>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status/completeness",IF(C598="T0","Raw entry feed; no production route","No production route listed"))</x:f>
        <x:v>Route listed; review status/completeness</x:v>
      </x:c>
      <x:c r="AN598" s="4" t="n">
        <x:f>IF(C598="T0",0,IF(C598="T1",1,IF(C598="T2",2,IF(C598="T3",3,IF(C598="T4",4,IF(C598="Unassigned",98,99))))))</x:f>
        <x:v>4</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str">
        <x:v>T3</x:v>
      </x:c>
      <x:c r="D599" s="4" t="str">
        <x:v>Crafting components</x:v>
      </x:c>
      <x:c r="E599" s="4" t="str">
        <x:v>Contemporary machine element</x:v>
      </x:c>
      <x:c r="F599" s="4" t="str">
        <x:v>New proposal</x:v>
      </x:c>
      <x:c r="G599" s="4" t="str">
        <x:v>Adds rotating mass to a guarded storage wheel</x:v>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t3; not applicable; component</x:v>
      </x:c>
      <x:c r="AF599" s="4" t="str">
        <x:v>Collection expansion classification. Distinct type, use and material family; new item proposal unless author direction is marked.</x:v>
      </x:c>
      <x:c r="AG599" s="4" t="str">
        <x:v>Selected candidate processing route places this stock at T3. Raw entry is T0; source rarity does not raise tier.</x:v>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status/completeness",IF(C599="T0","Raw entry feed; no production route","No production route listed"))</x:f>
        <x:v>Route listed; review status/completeness</x:v>
      </x:c>
      <x:c r="AN599" s="4" t="n">
        <x:f>IF(C599="T0",0,IF(C599="T1",1,IF(C599="T2",2,IF(C599="T3",3,IF(C599="T4",4,IF(C599="Unassigned",98,99))))))</x:f>
        <x:v>3</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str">
        <x:v>T4</x:v>
      </x:c>
      <x:c r="D600" s="4" t="str">
        <x:v>Crafting components</x:v>
      </x:c>
      <x:c r="E600" s="4" t="str">
        <x:v>Contemporary machine element</x:v>
      </x:c>
      <x:c r="F600" s="4" t="str">
        <x:v>New proposal</x:v>
      </x:c>
      <x:c r="G600" s="4" t="str">
        <x:v>Transfers drive through a replaceable friction face</x:v>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t4;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str">
        <x:v>Selected candidate processing route places this stock at T4. Raw entry is T0; source rarity does not raise tier.</x:v>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status/completeness",IF(C600="T0","Raw entry feed; no production route","No production route listed"))</x:f>
        <x:v>Route listed; review status/completeness</x:v>
      </x:c>
      <x:c r="AN600" s="4" t="n">
        <x:f>IF(C600="T0",0,IF(C600="T1",1,IF(C600="T2",2,IF(C600="T3",3,IF(C600="T4",4,IF(C600="Unassigned",98,99))))))</x:f>
        <x:v>4</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str">
        <x:v>T3</x:v>
      </x:c>
      <x:c r="D601" s="4" t="str">
        <x:v>Crafting components</x:v>
      </x:c>
      <x:c r="E601" s="4" t="str">
        <x:v>Contemporary machine element</x:v>
      </x:c>
      <x:c r="F601" s="4" t="str">
        <x:v>New proposal</x:v>
      </x:c>
      <x:c r="G601" s="4" t="str">
        <x:v>Provides a guarded braking surface</x:v>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t3; not applicable; component</x:v>
      </x:c>
      <x:c r="AF601" s="4" t="str">
        <x:v>Collection expansion classification. Distinct type, use and material family; new item proposal unless author direction is marked.</x:v>
      </x:c>
      <x:c r="AG601" s="4" t="str">
        <x:v>Selected candidate processing route places this stock at T3. Raw entry is T0; source rarity does not raise tier.</x:v>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status/completeness",IF(C601="T0","Raw entry feed; no production route","No production route listed"))</x:f>
        <x:v>Route listed; review status/completeness</x:v>
      </x:c>
      <x:c r="AN601" s="4" t="n">
        <x:f>IF(C601="T0",0,IF(C601="T1",1,IF(C601="T2",2,IF(C601="T3",3,IF(C601="T4",4,IF(C601="Unassigned",98,99))))))</x:f>
        <x:v>3</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str">
        <x:v>T3</x:v>
      </x:c>
      <x:c r="D602" s="4" t="str">
        <x:v>Crafting components</x:v>
      </x:c>
      <x:c r="E602" s="4" t="str">
        <x:v>Contemporary machine element</x:v>
      </x:c>
      <x:c r="F602" s="4" t="str">
        <x:v>New proposal</x:v>
      </x:c>
      <x:c r="G602" s="4" t="str">
        <x:v>Supports a replaceable mineral-chitin friction face</x:v>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t3;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str">
        <x:v>Selected candidate processing route places this stock at T3. Raw entry is T0; source rarity does not raise tier.</x:v>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status/completeness",IF(C602="T0","Raw entry feed; no production route","No production route listed"))</x:f>
        <x:v>Route listed; review status/completeness</x:v>
      </x:c>
      <x:c r="AN602" s="4" t="n">
        <x:f>IF(C602="T0",0,IF(C602="T1",1,IF(C602="T2",2,IF(C602="T3",3,IF(C602="T4",4,IF(C602="Unassigned",98,99))))))</x:f>
        <x:v>3</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str">
        <x:v>T3</x:v>
      </x:c>
      <x:c r="D603" s="4" t="str">
        <x:v>Crafting components</x:v>
      </x:c>
      <x:c r="E603" s="4" t="str">
        <x:v>Contemporary machine element</x:v>
      </x:c>
      <x:c r="F603" s="4" t="str">
        <x:v>New proposal</x:v>
      </x:c>
      <x:c r="G603" s="4" t="str">
        <x:v>Joins a lifted-mass drive chain</x:v>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t3;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str">
        <x:v>Selected candidate processing route places this stock at T3. Raw entry is T0; source rarity does not raise tier.</x:v>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status/completeness",IF(C603="T0","Raw entry feed; no production route","No production route listed"))</x:f>
        <x:v>Route listed; review status/completeness</x:v>
      </x:c>
      <x:c r="AN603" s="4" t="n">
        <x:f>IF(C603="T0",0,IF(C603="T1",1,IF(C603="T2",2,IF(C603="T3",3,IF(C603="T4",4,IF(C603="Unassigned",98,99))))))</x:f>
        <x:v>3</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str">
        <x:v>T3</x:v>
      </x:c>
      <x:c r="D604" s="4" t="str">
        <x:v>Crafting components</x:v>
      </x:c>
      <x:c r="E604" s="4" t="str">
        <x:v>Contemporary machine element</x:v>
      </x:c>
      <x:c r="F604" s="4" t="str">
        <x:v>New proposal</x:v>
      </x:c>
      <x:c r="G604" s="4" t="str">
        <x:v>Guides cable through a lift mechanism</x:v>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t3;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str">
        <x:v>Selected candidate processing route places this stock at T3. Raw entry is T0; source rarity does not raise tier.</x:v>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status/completeness",IF(C604="T0","Raw entry feed; no production route","No production route listed"))</x:f>
        <x:v>Route listed; review status/completeness</x:v>
      </x:c>
      <x:c r="AN604" s="4" t="n">
        <x:f>IF(C604="T0",0,IF(C604="T1",1,IF(C604="T2",2,IF(C604="T3",3,IF(C604="T4",4,IF(C604="Unassigned",98,99))))))</x:f>
        <x:v>3</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str">
        <x:v>Meters a spring or weight mechanism into steps</x:v>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str">
        <x:v>Selected candidate processing route places this stock at T3. Raw entry is T0; source rarity does not raise tier.</x:v>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status/completeness",IF(C605="T0","Raw entry feed; no production route","No production route listed"))</x:f>
        <x:v>Route listed; review status/completeness</x:v>
      </x:c>
      <x:c r="AN605" s="4" t="n">
        <x:f>IF(C605="T0",0,IF(C605="T1",1,IF(C605="T2",2,IF(C605="T3",3,IF(C605="T4",4,IF(C605="Unassigned",98,99))))))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str">
        <x:v>T4</x:v>
      </x:c>
      <x:c r="D606" s="4" t="str">
        <x:v>Crafting components</x:v>
      </x:c>
      <x:c r="E606" s="4" t="str">
        <x:v>Contemporary machine element</x:v>
      </x:c>
      <x:c r="F606" s="4" t="str">
        <x:v>New proposal</x:v>
      </x:c>
      <x:c r="G606" s="4" t="str">
        <x:v>Converts a pressure difference to short travel</x:v>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t4; not applicable; component</x:v>
      </x:c>
      <x:c r="AF606" s="4" t="str">
        <x:v>Collection expansion classification. Distinct type, use and material family; new item proposal unless author direction is marked.</x:v>
      </x:c>
      <x:c r="AG606" s="4" t="str">
        <x:v>Selected candidate processing route places this stock at T4. Raw entry is T0; source rarity does not raise tier.</x:v>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status/completeness",IF(C606="T0","Raw entry feed; no production route","No production route listed"))</x:f>
        <x:v>Route listed; review status/completeness</x:v>
      </x:c>
      <x:c r="AN606" s="4" t="n">
        <x:f>IF(C606="T0",0,IF(C606="T1",1,IF(C606="T2",2,IF(C606="T3",3,IF(C606="T4",4,IF(C606="Unassigned",98,99))))))</x:f>
        <x:v>4</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str">
        <x:v>T3</x:v>
      </x:c>
      <x:c r="D607" s="4" t="str">
        <x:v>Crafting components</x:v>
      </x:c>
      <x:c r="E607" s="4" t="str">
        <x:v>Contemporary machine element</x:v>
      </x:c>
      <x:c r="F607" s="4" t="str">
        <x:v>New proposal</x:v>
      </x:c>
      <x:c r="G607" s="4" t="str">
        <x:v>Provides a replaceable bore liner</x:v>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t3;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str">
        <x:v>Selected candidate processing route places this stock at T3. Raw entry is T0; source rarity does not raise tier.</x:v>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status/completeness",IF(C607="T0","Raw entry feed; no production route","No production route listed"))</x:f>
        <x:v>Route listed; review status/completeness</x:v>
      </x:c>
      <x:c r="AN607" s="4" t="n">
        <x:f>IF(C607="T0",0,IF(C607="T1",1,IF(C607="T2",2,IF(C607="T3",3,IF(C607="T4",4,IF(C607="Unassigned",98,99))))))</x:f>
        <x:v>3</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str">
        <x:v>T3</x:v>
      </x:c>
      <x:c r="D608" s="4" t="str">
        <x:v>Crafting components</x:v>
      </x:c>
      <x:c r="E608" s="4" t="str">
        <x:v>Contemporary machine element</x:v>
      </x:c>
      <x:c r="F608" s="4" t="str">
        <x:v>New proposal</x:v>
      </x:c>
      <x:c r="G608" s="4" t="str">
        <x:v>Transfers pressure or linkage force in a compatible bore</x:v>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t3;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str">
        <x:v>Selected candidate processing route places this stock at T3. Raw entry is T0; source rarity does not raise tier.</x:v>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status/completeness",IF(C608="T0","Raw entry feed; no production route","No production route listed"))</x:f>
        <x:v>Route listed; review status/completeness</x:v>
      </x:c>
      <x:c r="AN608" s="4" t="n">
        <x:f>IF(C608="T0",0,IF(C608="T1",1,IF(C608="T2",2,IF(C608="T3",3,IF(C608="T4",4,IF(C608="Unassigned",98,99))))))</x:f>
        <x:v>3</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str">
        <x:v>T4</x:v>
      </x:c>
      <x:c r="D609" s="4" t="str">
        <x:v>Crafting components</x:v>
      </x:c>
      <x:c r="E609" s="4" t="str">
        <x:v>Contemporary machine element</x:v>
      </x:c>
      <x:c r="F609" s="4" t="str">
        <x:v>New proposal</x:v>
      </x:c>
      <x:c r="G609" s="4" t="str">
        <x:v>Controls one-way flow in a compatible closed system</x:v>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t4;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str">
        <x:v>Selected candidate processing route places this stock at T4. Raw entry is T0; source rarity does not raise tier.</x:v>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status/completeness",IF(C609="T0","Raw entry feed; no production route","No production route listed"))</x:f>
        <x:v>Route listed; review status/completeness</x:v>
      </x:c>
      <x:c r="AN609" s="4" t="n">
        <x:f>IF(C609="T0",0,IF(C609="T1",1,IF(C609="T2",2,IF(C609="T3",3,IF(C609="T4",4,IF(C609="Unassigned",98,99))))))</x:f>
        <x:v>4</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str">
        <x:v>T2</x:v>
      </x:c>
      <x:c r="D610" s="4" t="str">
        <x:v>Crafting components</x:v>
      </x:c>
      <x:c r="E610" s="4" t="str">
        <x:v>Contemporary machine element</x:v>
      </x:c>
      <x:c r="F610" s="4" t="str">
        <x:v>New proposal</x:v>
      </x:c>
      <x:c r="G610" s="4" t="str">
        <x:v>Makes a replaceable electrical rubbing contact</x:v>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t2;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str">
        <x:v>Selected candidate processing route places this stock at T2. Raw entry is T0; source rarity does not raise tier.</x:v>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status/completeness",IF(C610="T0","Raw entry feed; no production route","No production route listed"))</x:f>
        <x:v>Route listed; review status/completeness</x:v>
      </x:c>
      <x:c r="AN610" s="4" t="n">
        <x:f>IF(C610="T0",0,IF(C610="T1",1,IF(C610="T2",2,IF(C610="T3",3,IF(C610="T4",4,IF(C610="Unassigned",98,99))))))</x:f>
        <x:v>2</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str">
        <x:v>T4</x:v>
      </x:c>
      <x:c r="D611" s="4" t="str">
        <x:v>Crafting components</x:v>
      </x:c>
      <x:c r="E611" s="4" t="str">
        <x:v>Contemporary machine element</x:v>
      </x:c>
      <x:c r="F611" s="4" t="str">
        <x:v>New proposal</x:v>
      </x:c>
      <x:c r="G611" s="4" t="str">
        <x:v>Switches current in a crude rotating machine</x:v>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t4;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str">
        <x:v>Selected candidate processing route places this stock at T4. Raw entry is T0; source rarity does not raise tier.</x:v>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status/completeness",IF(C611="T0","Raw entry feed; no production route","No production route listed"))</x:f>
        <x:v>Route listed; review status/completeness</x:v>
      </x:c>
      <x:c r="AN611" s="4" t="n">
        <x:f>IF(C611="T0",0,IF(C611="T1",1,IF(C611="T2",2,IF(C611="T3",3,IF(C611="T4",4,IF(C611="Unassigned",98,99))))))</x:f>
        <x:v>4</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str">
        <x:v>T4</x:v>
      </x:c>
      <x:c r="D612" s="4" t="str">
        <x:v>Crafting components</x:v>
      </x:c>
      <x:c r="E612" s="4" t="str">
        <x:v>Contemporary machine element</x:v>
      </x:c>
      <x:c r="F612" s="4" t="str">
        <x:v>New proposal</x:v>
      </x:c>
      <x:c r="G612" s="4" t="str">
        <x:v>Provides a bulky electromechanical switching element</x:v>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t4;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str">
        <x:v>Selected candidate processing route places this stock at T4. Raw entry is T0; source rarity does not raise tier.</x:v>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status/completeness",IF(C612="T0","Raw entry feed; no production route","No production route listed"))</x:f>
        <x:v>Route listed; review status/completeness</x:v>
      </x:c>
      <x:c r="AN612" s="4" t="n">
        <x:f>IF(C612="T0",0,IF(C612="T1",1,IF(C612="T2",2,IF(C612="T3",3,IF(C612="T4",4,IF(C612="Unassigned",98,99))))))</x:f>
        <x:v>4</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str">
        <x:v>T4</x:v>
      </x:c>
      <x:c r="D613" s="4" t="str">
        <x:v>Crafting components</x:v>
      </x:c>
      <x:c r="E613" s="4" t="str">
        <x:v>Contemporary machine element</x:v>
      </x:c>
      <x:c r="F613" s="4" t="str">
        <x:v>New proposal</x:v>
      </x:c>
      <x:c r="G613" s="4" t="str">
        <x:v>Keeps exposed terminals spaced on an insulating base</x:v>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t4;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str">
        <x:v>Selected candidate processing route places this stock at T4. Raw entry is T0; source rarity does not raise tier.</x:v>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status/completeness",IF(C613="T0","Raw entry feed; no production route","No production route listed"))</x:f>
        <x:v>Route listed; review status/completeness</x:v>
      </x:c>
      <x:c r="AN613" s="4" t="n">
        <x:f>IF(C613="T0",0,IF(C613="T1",1,IF(C613="T2",2,IF(C613="T3",3,IF(C613="T4",4,IF(C613="Unassigned",98,99))))))</x:f>
        <x:v>4</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str">
        <x:v>T3</x:v>
      </x:c>
      <x:c r="D614" s="4" t="str">
        <x:v>Crafting components</x:v>
      </x:c>
      <x:c r="E614" s="4" t="str">
        <x:v>Contemporary machine element</x:v>
      </x:c>
      <x:c r="F614" s="4" t="str">
        <x:v>New proposal</x:v>
      </x:c>
      <x:c r="G614" s="4" t="str">
        <x:v>Spaces conductors along a machine frame</x:v>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t3;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str">
        <x:v>Selected candidate processing route places this stock at T3. Raw entry is T0; source rarity does not raise tier.</x:v>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status/completeness",IF(C614="T0","Raw entry feed; no production route","No production route listed"))</x:f>
        <x:v>Route listed; review status/completeness</x:v>
      </x:c>
      <x:c r="AN614" s="4" t="n">
        <x:f>IF(C614="T0",0,IF(C614="T1",1,IF(C614="T2",2,IF(C614="T3",3,IF(C614="T4",4,IF(C614="Unassigned",98,99))))))</x:f>
        <x:v>3</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str">
        <x:v>T3</x:v>
      </x:c>
      <x:c r="D615" s="4" t="str">
        <x:v>Crafting components</x:v>
      </x:c>
      <x:c r="E615" s="4" t="str">
        <x:v>Contemporary machine element</x:v>
      </x:c>
      <x:c r="F615" s="4" t="str">
        <x:v>New proposal</x:v>
      </x:c>
      <x:c r="G615" s="4" t="str">
        <x:v>Provides a rugged short-distance electrical connection</x:v>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t3; not applicable; component</x:v>
      </x:c>
      <x:c r="AF615" s="4" t="str">
        <x:v>Collection expansion classification. Distinct type, use and material family; new item proposal unless author direction is marked.</x:v>
      </x:c>
      <x:c r="AG615" s="4" t="str">
        <x:v>Selected candidate processing route places this stock at T3. Raw entry is T0; source rarity does not raise tier.</x:v>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status/completeness",IF(C615="T0","Raw entry feed; no production route","No production route listed"))</x:f>
        <x:v>Route listed; review status/completeness</x:v>
      </x:c>
      <x:c r="AN615" s="4" t="n">
        <x:f>IF(C615="T0",0,IF(C615="T1",1,IF(C615="T2",2,IF(C615="T3",3,IF(C615="T4",4,IF(C615="Unassigned",98,99))))))</x:f>
        <x:v>3</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str">
        <x:v>T4</x:v>
      </x:c>
      <x:c r="D616" s="4" t="str">
        <x:v>Crafting components</x:v>
      </x:c>
      <x:c r="E616" s="4" t="str">
        <x:v>Contemporary machine element</x:v>
      </x:c>
      <x:c r="F616" s="4" t="str">
        <x:v>New proposal</x:v>
      </x:c>
      <x:c r="G616" s="4" t="str">
        <x:v>Bridges a moving joint with scarce conductive stock</x:v>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t4;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str">
        <x:v>Selected candidate processing route places this stock at T4. Raw entry is T0; source rarity does not raise tier.</x:v>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status/completeness",IF(C616="T0","Raw entry feed; no production route","No production route listed"))</x:f>
        <x:v>Route listed; review status/completeness</x:v>
      </x:c>
      <x:c r="AN616" s="4" t="n">
        <x:f>IF(C616="T0",0,IF(C616="T1",1,IF(C616="T2",2,IF(C616="T3",3,IF(C616="T4",4,IF(C616="Unassigned",98,99))))))</x:f>
        <x:v>4</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str">
        <x:v>Not applicable</x:v>
      </x:c>
      <x:c r="D617" s="4" t="str">
        <x:v>Ancient salvage</x:v>
      </x:c>
      <x:c r="E617" s="4" t="str">
        <x:v>Ancient recovery</x:v>
      </x:c>
      <x:c r="F617" s="4" t="str">
        <x:v>New proposal</x:v>
      </x:c>
      <x:c r="G617" s="4" t="str">
        <x:v>Extremely rare recovered rotary support with unknown service life</x:v>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str">
        <x:v>Extremely rare</x:v>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not applicable; not applicable; component</x:v>
      </x:c>
      <x:c r="AF617" s="4" t="str">
        <x:v>Collection expansion classification. Distinct type, use and material family; new item proposal unless author direction is marked.</x:v>
      </x:c>
      <x:c r="AG617" s="4" t="str">
        <x:v>Recovered item outside contemporary manufacturing tiers.</x:v>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t="n">
        <x:f>IF(C617="T0",0,IF(C617="T1",1,IF(C617="T2",2,IF(C617="T3",3,IF(C617="T4",4,IF(C617="Unassigned",98,99))))))</x:f>
        <x:v>99</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str">
        <x:v>Not applicable</x:v>
      </x:c>
      <x:c r="D618" s="4" t="str">
        <x:v>Ancient salvage</x:v>
      </x:c>
      <x:c r="E618" s="4" t="str">
        <x:v>Ancient recovery</x:v>
      </x:c>
      <x:c r="F618" s="4" t="str">
        <x:v>New proposal</x:v>
      </x:c>
      <x:c r="G618" s="4" t="str">
        <x:v>Recovered compliant machine joint requiring a matched interface</x:v>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str">
        <x:v>Extremely rare</x:v>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not applicable; not applicable; component</x:v>
      </x:c>
      <x:c r="AF618" s="4" t="str">
        <x:v>Collection expansion classification. Distinct type, use and material family; new item proposal unless author direction is marked.</x:v>
      </x:c>
      <x:c r="AG618" s="4" t="str">
        <x:v>Recovered item outside contemporary manufacturing tiers.</x:v>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t="n">
        <x:f>IF(C618="T0",0,IF(C618="T1",1,IF(C618="T2",2,IF(C618="T3",3,IF(C618="T4",4,IF(C618="Unassigned",98,99))))))</x:f>
        <x:v>99</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str">
        <x:v>Not applicable</x:v>
      </x:c>
      <x:c r="D619" s="4" t="str">
        <x:v>Ancient salvage</x:v>
      </x:c>
      <x:c r="E619" s="4" t="str">
        <x:v>Ancient recovery</x:v>
      </x:c>
      <x:c r="F619" s="4" t="str">
        <x:v>New proposal</x:v>
      </x:c>
      <x:c r="G619" s="4" t="str">
        <x:v>Sealed miniature actuator of unknown power and control needs</x:v>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str">
        <x:v>Extremely rare</x:v>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not applicable; not applicable; component</x:v>
      </x:c>
      <x:c r="AF619" s="4" t="str">
        <x:v>Collection expansion classification. Distinct type, use and material family; new item proposal unless author direction is marked.</x:v>
      </x:c>
      <x:c r="AG619" s="4" t="str">
        <x:v>Recovered item outside contemporary manufacturing tiers.</x:v>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t="n">
        <x:f>IF(C619="T0",0,IF(C619="T1",1,IF(C619="T2",2,IF(C619="T3",3,IF(C619="T4",4,IF(C619="Unassigned",98,99))))))</x:f>
        <x:v>99</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str">
        <x:v>Not applicable</x:v>
      </x:c>
      <x:c r="D620" s="4" t="str">
        <x:v>Ancient salvage</x:v>
      </x:c>
      <x:c r="E620" s="4" t="str">
        <x:v>Ancient recovery</x:v>
      </x:c>
      <x:c r="F620" s="4" t="str">
        <x:v>New proposal</x:v>
      </x:c>
      <x:c r="G620" s="4" t="str">
        <x:v>Recovered precision optical positioning part</x:v>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str">
        <x:v>Extremely rare</x:v>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not applicable; not applicable; component</x:v>
      </x:c>
      <x:c r="AF620" s="4" t="str">
        <x:v>Collection expansion classification. Distinct type, use and material family; new item proposal unless author direction is marked.</x:v>
      </x:c>
      <x:c r="AG620" s="4" t="str">
        <x:v>Recovered item outside contemporary manufacturing tiers.</x:v>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t="n">
        <x:f>IF(C620="T0",0,IF(C620="T1",1,IF(C620="T2",2,IF(C620="T3",3,IF(C620="T4",4,IF(C620="Unassigned",98,99))))))</x:f>
        <x:v>99</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str">
        <x:v>Not applicable</x:v>
      </x:c>
      <x:c r="D621" s="4" t="str">
        <x:v>Ancient salvage</x:v>
      </x:c>
      <x:c r="E621" s="4" t="str">
        <x:v>Ancient recovery</x:v>
      </x:c>
      <x:c r="F621" s="4" t="str">
        <x:v>New proposal</x:v>
      </x:c>
      <x:c r="G621" s="4" t="str">
        <x:v>Hypothetical recovered low-loss conductor with unknown operating conditions</x:v>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str">
        <x:v>Extremely rare</x:v>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not applicable;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str">
        <x:v>Recovered item outside contemporary manufacturing tiers.</x:v>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t="n">
        <x:f>IF(C621="T0",0,IF(C621="T1",1,IF(C621="T2",2,IF(C621="T3",3,IF(C621="T4",4,IF(C621="Unassigned",98,99))))))</x:f>
        <x:v>99</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str">
        <x:v>Not applicable</x:v>
      </x:c>
      <x:c r="D622" s="4" t="str">
        <x:v>Ancient salvage</x:v>
      </x:c>
      <x:c r="E622" s="4" t="str">
        <x:v>Ancient recovery</x:v>
      </x:c>
      <x:c r="F622" s="4" t="str">
        <x:v>New proposal</x:v>
      </x:c>
      <x:c r="G622" s="4" t="str">
        <x:v>Recovered field-control geometry with undefined behavior</x:v>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str">
        <x:v>Extremely rare</x:v>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not applicable; not applicable; component</x:v>
      </x:c>
      <x:c r="AF622" s="4" t="str">
        <x:v>Collection expansion classification. Distinct type, use and material family; new item proposal unless author direction is marked.</x:v>
      </x:c>
      <x:c r="AG622" s="4" t="str">
        <x:v>Recovered item outside contemporary manufacturing tiers.</x:v>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t="n">
        <x:f>IF(C622="T0",0,IF(C622="T1",1,IF(C622="T2",2,IF(C622="T3",3,IF(C622="T4",4,IF(C622="Unassigned",98,99))))))</x:f>
        <x:v>99</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str">
        <x:v>Not applicable</x:v>
      </x:c>
      <x:c r="D623" s="4" t="str">
        <x:v>Ancient salvage</x:v>
      </x:c>
      <x:c r="E623" s="4" t="str">
        <x:v>Ancient recovery</x:v>
      </x:c>
      <x:c r="F623" s="4" t="str">
        <x:v>New proposal</x:v>
      </x:c>
      <x:c r="G623" s="4" t="str">
        <x:v>Fantasy recovered control element whose encoding is unresolved</x:v>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str">
        <x:v>Extremely rare</x:v>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not applicable; not applicable; component</x:v>
      </x:c>
      <x:c r="AF623" s="4" t="str">
        <x:v>Collection expansion classification. Distinct type, use and material family; new item proposal unless author direction is marked.</x:v>
      </x:c>
      <x:c r="AG623" s="4" t="str">
        <x:v>Recovered item outside contemporary manufacturing tiers.</x:v>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t="n">
        <x:f>IF(C623="T0",0,IF(C623="T1",1,IF(C623="T2",2,IF(C623="T3",3,IF(C623="T4",4,IF(C623="Unassigned",98,99))))))</x:f>
        <x:v>99</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str">
        <x:v>Not applicable</x:v>
      </x:c>
      <x:c r="D624" s="4" t="str">
        <x:v>Ancient salvage</x:v>
      </x:c>
      <x:c r="E624" s="4" t="str">
        <x:v>Ancient recovery</x:v>
      </x:c>
      <x:c r="F624" s="4" t="str">
        <x:v>New proposal</x:v>
      </x:c>
      <x:c r="G624" s="4" t="str">
        <x:v>Recovered machine recognition element, function unconfirmed</x:v>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str">
        <x:v>Extremely rare</x:v>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not applicable; not applicable; component</x:v>
      </x:c>
      <x:c r="AF624" s="4" t="str">
        <x:v>Collection expansion classification. Distinct type, use and material family; new item proposal unless author direction is marked.</x:v>
      </x:c>
      <x:c r="AG624" s="4" t="str">
        <x:v>Recovered item outside contemporary manufacturing tiers.</x:v>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t="n">
        <x:f>IF(C624="T0",0,IF(C624="T1",1,IF(C624="T2",2,IF(C624="T3",3,IF(C624="T4",4,IF(C624="Unassigned",98,99))))))</x:f>
        <x:v>99</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str">
        <x:v>Not applicable</x:v>
      </x:c>
      <x:c r="D625" s="4" t="str">
        <x:v>Ancient salvage</x:v>
      </x:c>
      <x:c r="E625" s="4" t="str">
        <x:v>Ancient recovery</x:v>
      </x:c>
      <x:c r="F625" s="4" t="str">
        <x:v>New proposal</x:v>
      </x:c>
      <x:c r="G625" s="4" t="str">
        <x:v>Recovered navigation reference component</x:v>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str">
        <x:v>Extremely rare</x:v>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not applicable; not applicable; component</x:v>
      </x:c>
      <x:c r="AF625" s="4" t="str">
        <x:v>Collection expansion classification. Distinct type, use and material family; new item proposal unless author direction is marked.</x:v>
      </x:c>
      <x:c r="AG625" s="4" t="str">
        <x:v>Recovered item outside contemporary manufacturing tiers.</x:v>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t="n">
        <x:f>IF(C625="T0",0,IF(C625="T1",1,IF(C625="T2",2,IF(C625="T3",3,IF(C625="T4",4,IF(C625="Unassigned",98,99))))))</x:f>
        <x:v>99</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str">
        <x:v>Not applicable</x:v>
      </x:c>
      <x:c r="D626" s="4" t="str">
        <x:v>Ancient salvage</x:v>
      </x:c>
      <x:c r="E626" s="4" t="str">
        <x:v>Ancient recovery</x:v>
      </x:c>
      <x:c r="F626" s="4" t="str">
        <x:v>New proposal</x:v>
      </x:c>
      <x:c r="G626" s="4" t="str">
        <x:v>Recovered optical or field-sensing package</x:v>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str">
        <x:v>Extremely rare</x:v>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not applicable; not applicable; component</x:v>
      </x:c>
      <x:c r="AF626" s="4" t="str">
        <x:v>Collection expansion classification. Distinct type, use and material family; new item proposal unless author direction is marked.</x:v>
      </x:c>
      <x:c r="AG626" s="4" t="str">
        <x:v>Recovered item outside contemporary manufacturing tiers.</x:v>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t="n">
        <x:f>IF(C626="T0",0,IF(C626="T1",1,IF(C626="T2",2,IF(C626="T3",3,IF(C626="T4",4,IF(C626="Unassigned",98,99))))))</x:f>
        <x:v>99</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str">
        <x:v>Not applicable</x:v>
      </x:c>
      <x:c r="D627" s="4" t="str">
        <x:v>Ancient salvage</x:v>
      </x:c>
      <x:c r="E627" s="4" t="str">
        <x:v>Ancient recovery</x:v>
      </x:c>
      <x:c r="F627" s="4" t="str">
        <x:v>New proposal</x:v>
      </x:c>
      <x:c r="G627" s="4" t="str">
        <x:v>Recovered load-spreading machine insert</x:v>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str">
        <x:v>Extremely rare</x:v>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not applicable; not applicable; component</x:v>
      </x:c>
      <x:c r="AF627" s="4" t="str">
        <x:v>Collection expansion classification. Distinct type, use and material family; new item proposal unless author direction is marked.</x:v>
      </x:c>
      <x:c r="AG627" s="4" t="str">
        <x:v>Recovered item outside contemporary manufacturing tiers.</x:v>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t="n">
        <x:f>IF(C627="T0",0,IF(C627="T1",1,IF(C627="T2",2,IF(C627="T3",3,IF(C627="T4",4,IF(C627="Unassigned",98,99))))))</x:f>
        <x:v>99</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str">
        <x:v>Not applicable</x:v>
      </x:c>
      <x:c r="D628" s="4" t="str">
        <x:v>Ancient salvage</x:v>
      </x:c>
      <x:c r="E628" s="4" t="str">
        <x:v>Ancient recovery</x:v>
      </x:c>
      <x:c r="F628" s="4" t="str">
        <x:v>New proposal</x:v>
      </x:c>
      <x:c r="G628" s="4" t="str">
        <x:v>Recovered energy-weapon optical seat</x:v>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str">
        <x:v>Extremely rare</x:v>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not applicable; not applicable; component</x:v>
      </x:c>
      <x:c r="AF628" s="4" t="str">
        <x:v>Collection expansion classification. Distinct type, use and material family; new item proposal unless author direction is marked.</x:v>
      </x:c>
      <x:c r="AG628" s="4" t="str">
        <x:v>Recovered item outside contemporary manufacturing tiers.</x:v>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t="n">
        <x:f>IF(C628="T0",0,IF(C628="T1",1,IF(C628="T2",2,IF(C628="T3",3,IF(C628="T4",4,IF(C628="Unassigned",98,99))))))</x:f>
        <x:v>99</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str">
        <x:v>Not applicable</x:v>
      </x:c>
      <x:c r="D629" s="4" t="str">
        <x:v>Ancient salvage</x:v>
      </x:c>
      <x:c r="E629" s="4" t="str">
        <x:v>Ancient recovery</x:v>
      </x:c>
      <x:c r="F629" s="4" t="str">
        <x:v>New proposal</x:v>
      </x:c>
      <x:c r="G629" s="4" t="str">
        <x:v>Recovered containment component without a working reproduction</x:v>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str">
        <x:v>Extremely rare</x:v>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not applicable; not applicable; component</x:v>
      </x:c>
      <x:c r="AF629" s="4" t="str">
        <x:v>Collection expansion classification. Distinct type, use and material family; new item proposal unless author direction is marked.</x:v>
      </x:c>
      <x:c r="AG629" s="4" t="str">
        <x:v>Recovered item outside contemporary manufacturing tiers.</x:v>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t="n">
        <x:f>IF(C629="T0",0,IF(C629="T1",1,IF(C629="T2",2,IF(C629="T3",3,IF(C629="T4",4,IF(C629="Unassigned",98,99))))))</x:f>
        <x:v>99</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str">
        <x:v>Not applicable</x:v>
      </x:c>
      <x:c r="D630" s="4" t="str">
        <x:v>Ancient salvage</x:v>
      </x:c>
      <x:c r="E630" s="4" t="str">
        <x:v>Ancient recovery</x:v>
      </x:c>
      <x:c r="F630" s="4" t="str">
        <x:v>New proposal</x:v>
      </x:c>
      <x:c r="G630" s="4" t="str">
        <x:v>Recovered powered seal adjuster with unknown control needs</x:v>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str">
        <x:v>Extremely rare</x:v>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not applicable; not applicable; component</x:v>
      </x:c>
      <x:c r="AF630" s="4" t="str">
        <x:v>Collection expansion classification. Distinct type, use and material family; new item proposal unless author direction is marked.</x:v>
      </x:c>
      <x:c r="AG630" s="4" t="str">
        <x:v>Recovered item outside contemporary manufacturing tiers.</x:v>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t="n">
        <x:f>IF(C630="T0",0,IF(C630="T1",1,IF(C630="T2",2,IF(C630="T3",3,IF(C630="T4",4,IF(C630="Unassigned",98,99))))))</x:f>
        <x:v>99</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str">
        <x:v>Not applicable</x:v>
      </x:c>
      <x:c r="D631" s="4" t="str">
        <x:v>Ancient salvage</x:v>
      </x:c>
      <x:c r="E631" s="4" t="str">
        <x:v>Ancient recovery</x:v>
      </x:c>
      <x:c r="F631" s="4" t="str">
        <x:v>New proposal</x:v>
      </x:c>
      <x:c r="G631" s="4" t="str">
        <x:v>Recovered precision internal liquid-routing manifold</x:v>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str">
        <x:v>Extremely rare</x:v>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not applicable; not applicable; component</x:v>
      </x:c>
      <x:c r="AF631" s="4" t="str">
        <x:v>Collection expansion classification. Distinct type, use and material family; new item proposal unless author direction is marked.</x:v>
      </x:c>
      <x:c r="AG631" s="4" t="str">
        <x:v>Recovered item outside contemporary manufacturing tiers.</x:v>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t="n">
        <x:f>IF(C631="T0",0,IF(C631="T1",1,IF(C631="T2",2,IF(C631="T3",3,IF(C631="T4",4,IF(C631="Unassigned",98,99))))))</x:f>
        <x:v>99</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str">
        <x:v>Not applicable</x:v>
      </x:c>
      <x:c r="D632" s="4" t="str">
        <x:v>Weapons</x:v>
      </x:c>
      <x:c r="E632" s="4" t="str">
        <x:v>Weapon</x:v>
      </x:c>
      <x:c r="F632" s="4" t="str">
        <x:v>New proposal</x:v>
      </x:c>
      <x:c r="G632" s="4" t="str">
        <x:v>Reusable close-range thrusting weapon</x:v>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not applicable;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str">
        <x:v>Finished endpoint or currency. Material tier is separate from finished input tier.</x:v>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status/completeness",IF(C632="T0","Raw entry feed; no production route","No production route listed"))</x:f>
        <x:v>Route listed; review status/completeness</x:v>
      </x:c>
      <x:c r="AN632" s="4" t="n">
        <x:f>IF(C632="T0",0,IF(C632="T1",1,IF(C632="T2",2,IF(C632="T3",3,IF(C632="T4",4,IF(C632="Unassigned",98,99))))))</x:f>
        <x:v>99</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str">
        <x:v>Not applicable</x:v>
      </x:c>
      <x:c r="D633" s="4" t="str">
        <x:v>Weapons</x:v>
      </x:c>
      <x:c r="E633" s="4" t="str">
        <x:v>Weapon</x:v>
      </x:c>
      <x:c r="F633" s="4" t="str">
        <x:v>New proposal</x:v>
      </x:c>
      <x:c r="G633" s="4" t="str">
        <x:v>Long cutting weapon with replaceable hard-part edge</x:v>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not applicable; t3; finished item</x:v>
      </x:c>
      <x:c r="AF633" s="4" t="str">
        <x:v>Collection expansion classification. Distinct type, use and material family; new item proposal unless author direction is marked.</x:v>
      </x:c>
      <x:c r="AG633" s="4" t="str">
        <x:v>Finished endpoint or currency. Material tier is separate from finished input tier.</x:v>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status/completeness",IF(C633="T0","Raw entry feed; no production route","No production route listed"))</x:f>
        <x:v>Route listed; review status/completeness</x:v>
      </x:c>
      <x:c r="AN633" s="4" t="n">
        <x:f>IF(C633="T0",0,IF(C633="T1",1,IF(C633="T2",2,IF(C633="T3",3,IF(C633="T4",4,IF(C633="Unassigned",98,99))))))</x:f>
        <x:v>99</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ht="115" customHeight="1">
      <x:c r="A634" s="4" t="str">
        <x:v>proposal.collection.iron_spike_mace</x:v>
      </x:c>
      <x:c r="B634" s="4" t="str">
        <x:v>Iron spike mace</x:v>
      </x:c>
      <x:c r="C634" s="4" t="str">
        <x:v>Not applicable</x:v>
      </x:c>
      <x:c r="D634" s="4" t="str">
        <x:v>Weapons</x:v>
      </x:c>
      <x:c r="E634" s="4" t="str">
        <x:v>Weapon</x:v>
      </x:c>
      <x:c r="F634" s="4" t="str">
        <x:v>New proposal</x:v>
      </x:c>
      <x:c r="G634" s="4" t="str">
        <x:v>Short impact weapon with a reinforced striking head</x:v>
      </x:c>
      <x:c r="H634" s="4" t="str">
        <x:v>None</x:v>
      </x:c>
      <x:c r="I634" s="4" t="str">
        <x:v>Physical inventory / cargo item; dimensions and packing unresolved</x:v>
      </x:c>
      <x:c r="J634" s="4"/>
      <x:c r="K634" s="4"/>
      <x:c r="L634" s="4" t="str">
        <x:v>Candidate preparation: design.collection.iron_spike_mace. Full inputs are in Crafting browser.</x:v>
      </x:c>
      <x:c r="M634" s="4" t="str">
        <x:v>Candidate workshop or contained preparation route; detailed tools, quantities and conditions unresolved</x:v>
      </x:c>
      <x:c r="N634" s="4" t="str">
        <x:v>Not implemented</x:v>
      </x:c>
      <x:c r="O634" s="4" t="str">
        <x:v>Specific dimensions, yield, fit, performance and service conditions remain open.</x:v>
      </x:c>
      <x:c r="P634" s="4"/>
      <x:c r="Q634" s="4"/>
      <x:c r="R634" s="4"/>
      <x:c r="S634" s="4"/>
      <x:c r="T634" s="4"/>
      <x:c r="U634" s="4" t="str">
        <x:v>Candidate inputs are partial. Resolve tools, supporting materials, energy, recovery and compatibility before recipes become craftable.</x:v>
      </x:c>
      <x:c r="V634" s="4" t="str">
        <x:v>iron spike mace; collection expansion; weapon</x:v>
      </x:c>
      <x:c r="W634" s="4" t="str">
        <x:v>New item proposal, October 15, 2026. Setting reference (source proposal): https://github.com/sleepyseamonster/Arc-Dust/blob/f6f98515c005dc3c73cccd9cbc031691745740c6/02-Arc-Dust-Worldbuilding/world/materials/industrial-material-palette.md</x:v>
      </x:c>
      <x:c r="X634" s="4" t="str">
        <x:v>Weapon</x:v>
      </x:c>
      <x:c r="Y634" s="4" t="str">
        <x:v>Finished item</x:v>
      </x:c>
      <x:c r="Z634" s="4" t="str">
        <x:v>Manufactured / unresolved</x:v>
      </x:c>
      <x:c r="AA634" s="4" t="str">
        <x:v>Offensive combat</x:v>
      </x:c>
      <x:c r="AB634" s="4" t="str">
        <x:v>Metal</x:v>
      </x:c>
      <x:c r="AC634" s="4" t="str">
        <x:v>Assembly</x:v>
      </x:c>
      <x:c r="AD634" s="4" t="str">
        <x:v>Proposal</x:v>
      </x:c>
      <x:c r="AE634" s="4" t="str">
        <x:f>LOWER(A634&amp;"; "&amp;B634&amp;"; "&amp;D634&amp;"; "&amp;E634&amp;"; "&amp;X634&amp;"; "&amp;Y634&amp;"; "&amp;Z634&amp;"; "&amp;AA634&amp;"; "&amp;AB634&amp;"; "&amp;AC634&amp;"; "&amp;AD634&amp;"; "&amp;V634&amp;"; "&amp;C634&amp;"; "&amp;AH634&amp;"; "&amp;AI634)</x:f>
        <x:v>proposal.collection.iron_spike_mace; iron spike mace; weapons; weapon; weapon; finished item; manufactured / unresolved; offensive combat; metal; assembly; proposal; iron spike mace; collection expansion; weapon; not applicable; t2; finished item</x:v>
      </x:c>
      <x:c r="AF634" s="4" t="str">
        <x:v>Collection expansion classification. Distinct type, use and material family; new item proposal unless author direction is marked. October 15 audit: classification/handling clarified; item identity, design status and material tier preserved.</x:v>
      </x:c>
      <x:c r="AG634" s="4" t="str">
        <x:v>Finished endpoint or currency. Material tier is separate from finished input tier.</x:v>
      </x:c>
      <x:c r="AH634" s="4" t="str">
        <x:v>T2</x:v>
      </x:c>
      <x:c r="AI634" s="4" t="str">
        <x:v>Finished item</x:v>
      </x:c>
      <x:c r="AJ634" s="4" t="n">
        <x:f>COUNTIFS('Material routes'!$D$6:$D$2205,A634,'Material routes'!$C$6:$C$2205,"Output")</x:f>
        <x:v>1</x:v>
      </x:c>
      <x:c r="AK634" s="4" t="n">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t="n">
        <x:f>COUNTIFS('Material routes'!$D$6:$D$2205,A634,'Material routes'!$C$6:$C$2205,"Tool candidate")</x:f>
        <x:v>0</x:v>
      </x:c>
      <x:c r="AM634" s="4" t="str">
        <x:f>IF(AJ634&gt;0,"Route listed; review status/completeness",IF(C634="T0","Raw entry feed; no production route","No production route listed"))</x:f>
        <x:v>Route listed; review status/completeness</x:v>
      </x:c>
      <x:c r="AN634" s="4" t="n">
        <x:f>IF(C634="T0",0,IF(C634="T1",1,IF(C634="T2",2,IF(C634="T3",3,IF(C634="T4",4,IF(C634="Unassigned",98,99))))))</x:f>
        <x:v>99</x:v>
      </x:c>
      <x:c r="AZ634"/>
      <x:c r="BA634"/>
      <x:c r="BB634"/>
      <x:c r="BC634"/>
      <x:c r="BD634"/>
      <x:c r="BE634"/>
      <x:c r="BF634"/>
      <x:c r="BG634"/>
      <x:c r="BH634"/>
      <x:c r="BI634"/>
      <x:c r="BJ634"/>
      <x:c r="BK634"/>
      <x:c r="BL634"/>
      <x:c r="BM634"/>
      <x:c r="BN634"/>
      <x:c r="BO634"/>
      <x:c r="BP634"/>
      <x:c r="BQ634"/>
      <x:c r="BR634"/>
      <x:c r="BS634"/>
      <x:c r="BT634"/>
      <x:c r="BU634"/>
      <x:c r="BV634"/>
      <x:c r="BW634"/>
      <x:c r="BX634"/>
      <x:c r="BY634"/>
      <x:c r="BZ634"/>
      <x:c r="CA634"/>
      <x:c r="CB634"/>
      <x:c r="CC634"/>
    </x:row>
    <x:row r="635" ht="115" customHeight="1">
      <x:c r="A635" s="4" t="str">
        <x:v>proposal.collection.steel_salvage_cleaver</x:v>
      </x:c>
      <x:c r="B635" s="4" t="str">
        <x:v>Steel salvage cleaver</x:v>
      </x:c>
      <x:c r="C635" s="4" t="str">
        <x:v>Not applicable</x:v>
      </x:c>
      <x:c r="D635" s="4" t="str">
        <x:v>Weapons</x:v>
      </x:c>
      <x:c r="E635" s="4" t="str">
        <x:v>Weapon</x:v>
      </x:c>
      <x:c r="F635" s="4" t="str">
        <x:v>New proposal</x:v>
      </x:c>
      <x:c r="G635" s="4" t="str">
        <x:v>Heavy cutting weapon built around a replaceable metal edge</x:v>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x:c r="Q635" s="4"/>
      <x:c r="R635" s="4"/>
      <x:c r="S635" s="4"/>
      <x:c r="T635" s="4"/>
      <x:c r="U635" s="4" t="str">
        <x:v>Candidate inputs are partial. Resolve tools, supporting materials, energy, recovery and compatibility before recipes become craftable.</x:v>
      </x:c>
      <x:c r="V635" s="4" t="str">
        <x:v>steel salvage cleaver; collection expansion; weapon</x:v>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steel salvage cleaver; weapons; weapon; weapon; finished item; manufactured / unresolved; offensive combat; mixed / unresolved; assembly; proposal; steel salvage cleaver; collection expansion; weapon; not applicable;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str">
        <x:v>Finished endpoint or currency. Material tier is separate from finished input tier.</x:v>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status/completeness",IF(C635="T0","Raw entry feed; no production route","No production route listed"))</x:f>
        <x:v>Route listed; review status/completeness</x:v>
      </x:c>
      <x:c r="AN635" s="4" t="n">
        <x:f>IF(C635="T0",0,IF(C635="T1",1,IF(C635="T2",2,IF(C635="T3",3,IF(C635="T4",4,IF(C635="Unassigned",98,99))))))</x:f>
        <x:v>99</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str">
        <x:v>Not applicable</x:v>
      </x:c>
      <x:c r="D636" s="4" t="str">
        <x:v>Weapons</x:v>
      </x:c>
      <x:c r="E636" s="4" t="str">
        <x:v>Weapon</x:v>
      </x:c>
      <x:c r="F636" s="4" t="str">
        <x:v>New proposal</x:v>
      </x:c>
      <x:c r="G636" s="4" t="str">
        <x:v>Hooked pole weapon for control and obstruction</x:v>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not applicable;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str">
        <x:v>Finished endpoint or currency. Material tier is separate from finished input tier.</x:v>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status/completeness",IF(C636="T0","Raw entry feed; no production route","No production route listed"))</x:f>
        <x:v>Route listed; review status/completeness</x:v>
      </x:c>
      <x:c r="AN636" s="4" t="n">
        <x:f>IF(C636="T0",0,IF(C636="T1",1,IF(C636="T2",2,IF(C636="T3",3,IF(C636="T4",4,IF(C636="Unassigned",98,99))))))</x:f>
        <x:v>99</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str">
        <x:v>Not applicable</x:v>
      </x:c>
      <x:c r="D637" s="4" t="str">
        <x:v>Weapons</x:v>
      </x:c>
      <x:c r="E637" s="4" t="str">
        <x:v>Weapon</x:v>
      </x:c>
      <x:c r="F637" s="4" t="str">
        <x:v>New proposal</x:v>
      </x:c>
      <x:c r="G637" s="4" t="str">
        <x:v>Throws shaped pellets using scarce prepared biological material</x:v>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not applicable;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str">
        <x:v>Finished endpoint or currency. Material tier is separate from finished input tier.</x:v>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status/completeness",IF(C637="T0","Raw entry feed; no production route","No production route listed"))</x:f>
        <x:v>Route listed; review status/completeness</x:v>
      </x:c>
      <x:c r="AN637" s="4" t="n">
        <x:f>IF(C637="T0",0,IF(C637="T1",1,IF(C637="T2",2,IF(C637="T3",3,IF(C637="T4",4,IF(C637="Unassigned",98,99))))))</x:f>
        <x:v>99</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str">
        <x:v>Not applicable</x:v>
      </x:c>
      <x:c r="D638" s="4" t="str">
        <x:v>Weapons</x:v>
      </x:c>
      <x:c r="E638" s="4" t="str">
        <x:v>Weapon</x:v>
      </x:c>
      <x:c r="F638" s="4" t="str">
        <x:v>New proposal</x:v>
      </x:c>
      <x:c r="G638" s="4" t="str">
        <x:v>Slow mechanical bolt launcher with metal limbs</x:v>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not applicable;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str">
        <x:v>Finished endpoint or currency. Material tier is separate from finished input tier.</x:v>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status/completeness",IF(C638="T0","Raw entry feed; no production route","No production route listed"))</x:f>
        <x:v>Route listed; review status/completeness</x:v>
      </x:c>
      <x:c r="AN638" s="4" t="n">
        <x:f>IF(C638="T0",0,IF(C638="T1",1,IF(C638="T2",2,IF(C638="T3",3,IF(C638="T4",4,IF(C638="Unassigned",98,99))))))</x:f>
        <x:v>99</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str">
        <x:v>Not applicable</x:v>
      </x:c>
      <x:c r="D639" s="4" t="str">
        <x:v>Weapons</x:v>
      </x:c>
      <x:c r="E639" s="4" t="str">
        <x:v>Weapon</x:v>
      </x:c>
      <x:c r="F639" s="4" t="str">
        <x:v>New proposal</x:v>
      </x:c>
      <x:c r="G639" s="4" t="str">
        <x:v>Heavy portable emplacement launcher, transport limits unresolved</x:v>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not applicable;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str">
        <x:v>Finished endpoint or currency. Material tier is separate from finished input tier.</x:v>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status/completeness",IF(C639="T0","Raw entry feed; no production route","No production route listed"))</x:f>
        <x:v>Route listed; review status/completeness</x:v>
      </x:c>
      <x:c r="AN639" s="4" t="n">
        <x:f>IF(C639="T0",0,IF(C639="T1",1,IF(C639="T2",2,IF(C639="T3",3,IF(C639="T4",4,IF(C639="Unassigned",98,99))))))</x:f>
        <x:v>99</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ht="115" customHeight="1">
      <x:c r="A640" s="4" t="str">
        <x:v>proposal.collection.spring_dart_projector</x:v>
      </x:c>
      <x:c r="B640" s="4" t="str">
        <x:v>Spring dart projector</x:v>
      </x:c>
      <x:c r="C640" s="4" t="str">
        <x:v>Not applicable</x:v>
      </x:c>
      <x:c r="D640" s="4" t="str">
        <x:v>Weapons</x:v>
      </x:c>
      <x:c r="E640" s="4" t="str">
        <x:v>Weapon</x:v>
      </x:c>
      <x:c r="F640" s="4" t="str">
        <x:v>New proposal</x:v>
      </x:c>
      <x:c r="G640" s="4" t="str">
        <x:v>Compact mechanical launcher with a replaceable dart channel</x:v>
      </x:c>
      <x:c r="H640" s="4" t="str">
        <x:v>None</x:v>
      </x:c>
      <x:c r="I640" s="4" t="str">
        <x:v>Physical inventory / cargo item; dimensions and packing unresolved</x:v>
      </x:c>
      <x:c r="J640" s="4"/>
      <x:c r="K640" s="4"/>
      <x:c r="L640" s="4" t="str">
        <x:v>Candidate preparation: design.collection.spring_dart_projector. Full inputs are in Crafting browser.</x:v>
      </x:c>
      <x:c r="M640" s="4" t="str">
        <x:v>Candidate workshop or contained preparation route; detailed tools, quantities and conditions unresolved</x:v>
      </x:c>
      <x:c r="N640" s="4" t="str">
        <x:v>Not implemented</x:v>
      </x:c>
      <x:c r="O640" s="4" t="str">
        <x:v>Specific dimensions, yield, fit, performance and service conditions remain open.</x:v>
      </x:c>
      <x:c r="P640" s="4"/>
      <x:c r="Q640" s="4"/>
      <x:c r="R640" s="4"/>
      <x:c r="S640" s="4"/>
      <x:c r="T640" s="4"/>
      <x:c r="U640" s="4" t="str">
        <x:v>Candidate inputs are partial. Resolve tools, supporting materials, energy, recovery and compatibility before recipes become craftable.</x:v>
      </x:c>
      <x:c r="V640" s="4" t="str">
        <x:v>spring dart projector; collection expansion; weapon</x:v>
      </x:c>
      <x:c r="W640" s="4" t="str">
        <x:v>New item proposal, October 15, 2026. Setting reference (source proposal): https://github.com/sleepyseamonster/Arc-Dust/blob/f6f98515c005dc3c73cccd9cbc031691745740c6/02-Arc-Dust-Worldbuilding/world/materials/industrial-material-palette.md</x:v>
      </x:c>
      <x:c r="X640" s="4" t="str">
        <x:v>Weapon</x:v>
      </x:c>
      <x:c r="Y640" s="4" t="str">
        <x:v>Finished item</x:v>
      </x:c>
      <x:c r="Z640" s="4" t="str">
        <x:v>Manufactured / unresolved</x:v>
      </x:c>
      <x:c r="AA640" s="4" t="str">
        <x:v>Offensive combat</x:v>
      </x:c>
      <x:c r="AB640" s="4" t="str">
        <x:v>Metal</x:v>
      </x:c>
      <x:c r="AC640" s="4" t="str">
        <x:v>Assembly</x:v>
      </x:c>
      <x:c r="AD640" s="4" t="str">
        <x:v>Proposal</x:v>
      </x:c>
      <x:c r="AE640" s="4" t="str">
        <x:f>LOWER(A640&amp;"; "&amp;B640&amp;"; "&amp;D640&amp;"; "&amp;E640&amp;"; "&amp;X640&amp;"; "&amp;Y640&amp;"; "&amp;Z640&amp;"; "&amp;AA640&amp;"; "&amp;AB640&amp;"; "&amp;AC640&amp;"; "&amp;AD640&amp;"; "&amp;V640&amp;"; "&amp;C640&amp;"; "&amp;AH640&amp;"; "&amp;AI640)</x:f>
        <x:v>proposal.collection.spring_dart_projector; spring dart projector; weapons; weapon; weapon; finished item; manufactured / unresolved; offensive combat; metal; assembly; proposal; spring dart projector; collection expansion; weapon; not applicable; t4; finished item</x:v>
      </x:c>
      <x:c r="AF640" s="4" t="str">
        <x:v>Collection expansion classification. Distinct type, use and material family; new item proposal unless author direction is marked. October 15 audit: classification/handling clarified; item identity, design status and material tier preserved.</x:v>
      </x:c>
      <x:c r="AG640" s="4" t="str">
        <x:v>Finished endpoint or currency. Material tier is separate from finished input tier.</x:v>
      </x:c>
      <x:c r="AH640" s="4" t="str">
        <x:v>T4</x:v>
      </x:c>
      <x:c r="AI640" s="4" t="str">
        <x:v>Finished item</x:v>
      </x:c>
      <x:c r="AJ640" s="4" t="n">
        <x:f>COUNTIFS('Material routes'!$D$6:$D$2205,A640,'Material routes'!$C$6:$C$2205,"Output")</x:f>
        <x:v>1</x:v>
      </x:c>
      <x:c r="AK640" s="4" t="n">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t="n">
        <x:f>COUNTIFS('Material routes'!$D$6:$D$2205,A640,'Material routes'!$C$6:$C$2205,"Tool candidate")</x:f>
        <x:v>0</x:v>
      </x:c>
      <x:c r="AM640" s="4" t="str">
        <x:f>IF(AJ640&gt;0,"Route listed; review status/completeness",IF(C640="T0","Raw entry feed; no production route","No production route listed"))</x:f>
        <x:v>Route listed; review status/completeness</x:v>
      </x:c>
      <x:c r="AN640" s="4" t="n">
        <x:f>IF(C640="T0",0,IF(C640="T1",1,IF(C640="T2",2,IF(C640="T3",3,IF(C640="T4",4,IF(C640="Unassigned",98,99))))))</x:f>
        <x:v>99</x:v>
      </x:c>
      <x:c r="AZ640"/>
      <x:c r="BA640"/>
      <x:c r="BB640"/>
      <x:c r="BC640"/>
      <x:c r="BD640"/>
      <x:c r="BE640"/>
      <x:c r="BF640"/>
      <x:c r="BG640"/>
      <x:c r="BH640"/>
      <x:c r="BI640"/>
      <x:c r="BJ640"/>
      <x:c r="BK640"/>
      <x:c r="BL640"/>
      <x:c r="BM640"/>
      <x:c r="BN640"/>
      <x:c r="BO640"/>
      <x:c r="BP640"/>
      <x:c r="BQ640"/>
      <x:c r="BR640"/>
      <x:c r="BS640"/>
      <x:c r="BT640"/>
      <x:c r="BU640"/>
      <x:c r="BV640"/>
      <x:c r="BW640"/>
      <x:c r="BX640"/>
      <x:c r="BY640"/>
      <x:c r="BZ640"/>
      <x:c r="CA640"/>
      <x:c r="CB640"/>
      <x:c r="CC640"/>
    </x:row>
    <x:row r="641" ht="115" customHeight="1">
      <x:c r="A641" s="4" t="str">
        <x:v>proposal.collection.pressure_rivet_launcher</x:v>
      </x:c>
      <x:c r="B641" s="4" t="str">
        <x:v>Pressure rivet launcher</x:v>
      </x:c>
      <x:c r="C641" s="4" t="str">
        <x:v>Not applicable</x:v>
      </x:c>
      <x:c r="D641" s="4" t="str">
        <x:v>Weapons</x:v>
      </x:c>
      <x:c r="E641" s="4" t="str">
        <x:v>Weapon</x:v>
      </x:c>
      <x:c r="F641" s="4" t="str">
        <x:v>New proposal</x:v>
      </x:c>
      <x:c r="G641" s="4" t="str">
        <x:v>Crude machine-derived pressure launcher, working medium unresolved</x:v>
      </x:c>
      <x:c r="H641" s="4" t="str">
        <x:v>None</x:v>
      </x:c>
      <x:c r="I641" s="4" t="str">
        <x:v>Physical inventory / cargo item; dimensions and packing unresolved</x:v>
      </x:c>
      <x:c r="J641" s="4"/>
      <x:c r="K641" s="4"/>
      <x:c r="L641" s="4" t="str">
        <x:v>Candidate preparation: design.collection.pressure_rivet_launcher. Full inputs are in Crafting browser.</x:v>
      </x:c>
      <x:c r="M641" s="4" t="str">
        <x:v>Candidate workshop or contained preparation route; detailed tools, quantities and conditions unresolved</x:v>
      </x:c>
      <x:c r="N641" s="4" t="str">
        <x:v>Not implemented</x:v>
      </x:c>
      <x:c r="O641" s="4" t="str">
        <x:v>Specific dimensions, yield, fit, performance and service conditions remain open.</x:v>
      </x:c>
      <x:c r="P641" s="4"/>
      <x:c r="Q641" s="4"/>
      <x:c r="R641" s="4"/>
      <x:c r="S641" s="4"/>
      <x:c r="T641" s="4"/>
      <x:c r="U641" s="4" t="str">
        <x:v>Candidate inputs are partial. Resolve tools, supporting materials, energy, recovery and compatibility before recipes become craftable.</x:v>
      </x:c>
      <x:c r="V641" s="4" t="str">
        <x:v>pressure rivet launcher; collection expansion; weapon</x:v>
      </x:c>
      <x:c r="W641" s="4" t="str">
        <x:v>New item proposal, October 15, 2026. Setting reference (source proposal): https://github.com/sleepyseamonster/Arc-Dust/blob/f6f98515c005dc3c73cccd9cbc031691745740c6/02-Arc-Dust-Worldbuilding/world/materials/industrial-material-palette.md</x:v>
      </x:c>
      <x:c r="X641" s="4" t="str">
        <x:v>Weapon</x:v>
      </x:c>
      <x:c r="Y641" s="4" t="str">
        <x:v>Finished item</x:v>
      </x:c>
      <x:c r="Z641" s="4" t="str">
        <x:v>Manufactured / unresolved</x:v>
      </x:c>
      <x:c r="AA641" s="4" t="str">
        <x:v>Offensive combat</x:v>
      </x:c>
      <x:c r="AB641" s="4" t="str">
        <x:v>Ceramic and metal</x:v>
      </x:c>
      <x:c r="AC641" s="4" t="str">
        <x:v>Assembly</x:v>
      </x:c>
      <x:c r="AD641" s="4" t="str">
        <x:v>Proposal</x:v>
      </x:c>
      <x:c r="AE641" s="4" t="str">
        <x:f>LOWER(A641&amp;"; "&amp;B641&amp;"; "&amp;D641&amp;"; "&amp;E641&amp;"; "&amp;X641&amp;"; "&amp;Y641&amp;"; "&amp;Z641&amp;"; "&amp;AA641&amp;"; "&amp;AB641&amp;"; "&amp;AC641&amp;"; "&amp;AD641&amp;"; "&amp;V641&amp;"; "&amp;C641&amp;"; "&amp;AH641&amp;"; "&amp;AI641)</x:f>
        <x:v>proposal.collection.pressure_rivet_launcher; pressure rivet launcher; weapons; weapon; weapon; finished item; manufactured / unresolved; offensive combat; ceramic and metal; assembly; proposal; pressure rivet launcher; collection expansion; weapon; not applicable; unassigned; finished item</x:v>
      </x:c>
      <x:c r="AF641" s="4" t="str">
        <x:v>Collection expansion classification. Distinct type, use and material family; new item proposal unless author direction is marked. October 15 audit: classification/handling clarified; item identity, design status and material tier preserved.</x:v>
      </x:c>
      <x:c r="AG641" s="4" t="str">
        <x:v>Finished endpoint or currency. Material tier is separate from finished input tier.</x:v>
      </x:c>
      <x:c r="AH641" s="4" t="str">
        <x:v>Unassigned</x:v>
      </x:c>
      <x:c r="AI641" s="4" t="str">
        <x:v>Finished item</x:v>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status/completeness",IF(C641="T0","Raw entry feed; no production route","No production route listed"))</x:f>
        <x:v>Route listed; review status/completeness</x:v>
      </x:c>
      <x:c r="AN641" s="4" t="n">
        <x:f>IF(C641="T0",0,IF(C641="T1",1,IF(C641="T2",2,IF(C641="T3",3,IF(C641="T4",4,IF(C641="Unassigned",98,99))))))</x:f>
        <x:v>99</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str">
        <x:v>Not applicable</x:v>
      </x:c>
      <x:c r="D642" s="4" t="str">
        <x:v>Weapons</x:v>
      </x:c>
      <x:c r="E642" s="4" t="str">
        <x:v>Weapon</x:v>
      </x:c>
      <x:c r="F642" s="4" t="str">
        <x:v>New proposal</x:v>
      </x:c>
      <x:c r="G642" s="4" t="str">
        <x:v>Experimental field-driven dart weapon, performance unresolved</x:v>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not applicable;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str">
        <x:v>Finished endpoint or currency. Material tier is separate from finished input tier.</x:v>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status/completeness",IF(C642="T0","Raw entry feed; no production route","No production route listed"))</x:f>
        <x:v>Route listed; review status/completeness</x:v>
      </x:c>
      <x:c r="AN642" s="4" t="n">
        <x:f>IF(C642="T0",0,IF(C642="T1",1,IF(C642="T2",2,IF(C642="T3",3,IF(C642="T4",4,IF(C642="Unassigned",98,99))))))</x:f>
        <x:v>99</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str">
        <x:v>Not applicable</x:v>
      </x:c>
      <x:c r="D643" s="4" t="str">
        <x:v>Weapons</x:v>
      </x:c>
      <x:c r="E643" s="4" t="str">
        <x:v>Weapon</x:v>
      </x:c>
      <x:c r="F643" s="4" t="str">
        <x:v>New proposal</x:v>
      </x:c>
      <x:c r="G643" s="4" t="str">
        <x:v>Bulky reverse-engineering proposal with power demands unresolved</x:v>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not applicable;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str">
        <x:v>Finished endpoint or currency. Material tier is separate from finished input tier.</x:v>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status/completeness",IF(C643="T0","Raw entry feed; no production route","No production route listed"))</x:f>
        <x:v>Route listed; review status/completeness</x:v>
      </x:c>
      <x:c r="AN643" s="4" t="n">
        <x:f>IF(C643="T0",0,IF(C643="T1",1,IF(C643="T2",2,IF(C643="T3",3,IF(C643="T4",4,IF(C643="Unassigned",98,99))))))</x:f>
        <x:v>99</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str">
        <x:v>Not applicable</x:v>
      </x:c>
      <x:c r="D644" s="4" t="str">
        <x:v>Weapons</x:v>
      </x:c>
      <x:c r="E644" s="4" t="str">
        <x:v>Ancient recovery</x:v>
      </x:c>
      <x:c r="F644" s="4" t="str">
        <x:v>New proposal</x:v>
      </x:c>
      <x:c r="G644" s="4" t="str">
        <x:v>Rare recovered pulsed-energy weapon; firing mechanism unresolved</x:v>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str">
        <x:v>Extremely rare</x:v>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not applicable; not applicable; finished item</x:v>
      </x:c>
      <x:c r="AF644" s="4" t="str">
        <x:v>Collection expansion classification. Distinct type, use and material family; new item proposal unless author direction is marked.</x:v>
      </x:c>
      <x:c r="AG644" s="4" t="str">
        <x:v>Recovered item outside contemporary manufacturing tiers.</x:v>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status/completeness",IF(C644="T0","Raw entry feed; no production route","No production route listed"))</x:f>
        <x:v>No production route listed</x:v>
      </x:c>
      <x:c r="AN644" s="4" t="n">
        <x:f>IF(C644="T0",0,IF(C644="T1",1,IF(C644="T2",2,IF(C644="T3",3,IF(C644="T4",4,IF(C644="Unassigned",98,99))))))</x:f>
        <x:v>99</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str">
        <x:v>Not applicable</x:v>
      </x:c>
      <x:c r="D645" s="4" t="str">
        <x:v>Weapons</x:v>
      </x:c>
      <x:c r="E645" s="4" t="str">
        <x:v>Ancient recovery</x:v>
      </x:c>
      <x:c r="F645" s="4" t="str">
        <x:v>New proposal</x:v>
      </x:c>
      <x:c r="G645" s="4" t="str">
        <x:v>Rare recovered short-range energy weapon; containment unresolved</x:v>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str">
        <x:v>Extremely rare</x:v>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not applicable; not applicable; finished item</x:v>
      </x:c>
      <x:c r="AF645" s="4" t="str">
        <x:v>Collection expansion classification. Distinct type, use and material family; new item proposal unless author direction is marked.</x:v>
      </x:c>
      <x:c r="AG645" s="4" t="str">
        <x:v>Recovered item outside contemporary manufacturing tiers.</x:v>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status/completeness",IF(C645="T0","Raw entry feed; no production route","No production route listed"))</x:f>
        <x:v>No production route listed</x:v>
      </x:c>
      <x:c r="AN645" s="4" t="n">
        <x:f>IF(C645="T0",0,IF(C645="T1",1,IF(C645="T2",2,IF(C645="T3",3,IF(C645="T4",4,IF(C645="Unassigned",98,99))))))</x:f>
        <x:v>99</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str">
        <x:v>Not applicable</x:v>
      </x:c>
      <x:c r="D646" s="4" t="str">
        <x:v>Weapons</x:v>
      </x:c>
      <x:c r="E646" s="4" t="str">
        <x:v>Ancient recovery</x:v>
      </x:c>
      <x:c r="F646" s="4" t="str">
        <x:v>New proposal</x:v>
      </x:c>
      <x:c r="G646" s="4" t="str">
        <x:v>Recovered multi-shot launcher with matched ancient rounds</x:v>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str">
        <x:v>Extremely rare</x:v>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not applicable; not applicable; finished item</x:v>
      </x:c>
      <x:c r="AF646" s="4" t="str">
        <x:v>Collection expansion classification. Distinct type, use and material family; new item proposal unless author direction is marked.</x:v>
      </x:c>
      <x:c r="AG646" s="4" t="str">
        <x:v>Recovered item outside contemporary manufacturing tiers.</x:v>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status/completeness",IF(C646="T0","Raw entry feed; no production route","No production route listed"))</x:f>
        <x:v>No production route listed</x:v>
      </x:c>
      <x:c r="AN646" s="4" t="n">
        <x:f>IF(C646="T0",0,IF(C646="T1",1,IF(C646="T2",2,IF(C646="T3",3,IF(C646="T4",4,IF(C646="Unassigned",98,99))))))</x:f>
        <x:v>99</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str">
        <x:v>Not applicable</x:v>
      </x:c>
      <x:c r="D647" s="4" t="str">
        <x:v>Weapons</x:v>
      </x:c>
      <x:c r="E647" s="4" t="str">
        <x:v>Ancient recovery</x:v>
      </x:c>
      <x:c r="F647" s="4" t="str">
        <x:v>New proposal</x:v>
      </x:c>
      <x:c r="G647" s="4" t="str">
        <x:v>Fantasy recovered acoustic weapon, limits and effects unresolved</x:v>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str">
        <x:v>Extremely rare</x:v>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not applicable; not applicable; finished item</x:v>
      </x:c>
      <x:c r="AF647" s="4" t="str">
        <x:v>Collection expansion classification. Distinct type, use and material family; new item proposal unless author direction is marked.</x:v>
      </x:c>
      <x:c r="AG647" s="4" t="str">
        <x:v>Recovered item outside contemporary manufacturing tiers.</x:v>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status/completeness",IF(C647="T0","Raw entry feed; no production route","No production route listed"))</x:f>
        <x:v>No production route listed</x:v>
      </x:c>
      <x:c r="AN647" s="4" t="n">
        <x:f>IF(C647="T0",0,IF(C647="T1",1,IF(C647="T2",2,IF(C647="T3",3,IF(C647="T4",4,IF(C647="Unassigned",98,99))))))</x:f>
        <x:v>99</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str">
        <x:v>T1</x:v>
      </x:c>
      <x:c r="D648" s="4" t="inlineStr">
        <x:is>
          <x:t xml:space="preserve">Cooking ingredients</x:t>
        </x:is>
      </x:c>
      <x:c r="E648" s="4" t="str">
        <x:v>Food material</x:v>
      </x:c>
      <x:c r="F648" s="4" t="str">
        <x:v>New proposal</x:v>
      </x:c>
      <x:c r="G648" s="4" t="str">
        <x:v>Firm meal base separated from a food-designated culture</x:v>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t1;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str">
        <x:v>Selected candidate processing route places this stock at T1. Raw entry is T0; source rarity does not raise tier.</x:v>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status/completeness",IF(C648="T0","Raw entry feed; no production route","No production route listed"))</x:f>
        <x:v>Route listed; review status/completeness</x:v>
      </x:c>
      <x:c r="AN648" s="4" t="n">
        <x:f>IF(C648="T0",0,IF(C648="T1",1,IF(C648="T2",2,IF(C648="T3",3,IF(C648="T4",4,IF(C648="Unassigned",98,99))))))</x:f>
        <x:v>1</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str">
        <x:v>T1</x:v>
      </x:c>
      <x:c r="D649" s="4" t="inlineStr">
        <x:is>
          <x:t xml:space="preserve">Cooking ingredients</x:t>
        </x:is>
      </x:c>
      <x:c r="E649" s="4" t="str">
        <x:v>Food material</x:v>
      </x:c>
      <x:c r="F649" s="4" t="str">
        <x:v>New proposal</x:v>
      </x:c>
      <x:c r="G649" s="4" t="str">
        <x:v>Retained food-designated liquid for drink preparation</x:v>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t1;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str">
        <x:v>Selected candidate processing route places this stock at T1. Raw entry is T0; source rarity does not raise tier.</x:v>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status/completeness",IF(C649="T0","Raw entry feed; no production route","No production route listed"))</x:f>
        <x:v>Route listed; review status/completeness</x:v>
      </x:c>
      <x:c r="AN649" s="4" t="n">
        <x:f>IF(C649="T0",0,IF(C649="T1",1,IF(C649="T2",2,IF(C649="T3",3,IF(C649="T4",4,IF(C649="Unassigned",98,99))))))</x:f>
        <x:v>1</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str">
        <x:v>T1</x:v>
      </x:c>
      <x:c r="D650" s="4" t="inlineStr">
        <x:is>
          <x:t xml:space="preserve">Cooking ingredients</x:t>
        </x:is>
      </x:c>
      <x:c r="E650" s="4" t="str">
        <x:v>Food material</x:v>
      </x:c>
      <x:c r="F650" s="4" t="str">
        <x:v>New proposal</x:v>
      </x:c>
      <x:c r="G650" s="4" t="str">
        <x:v>Dry milled food stock for bars and wafers</x:v>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t1;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str">
        <x:v>Selected candidate processing route places this stock at T1. Raw entry is T0; source rarity does not raise tier.</x:v>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status/completeness",IF(C650="T0","Raw entry feed; no production route","No production route listed"))</x:f>
        <x:v>Route listed; review status/completeness</x:v>
      </x:c>
      <x:c r="AN650" s="4" t="n">
        <x:f>IF(C650="T0",0,IF(C650="T1",1,IF(C650="T2",2,IF(C650="T3",3,IF(C650="T4",4,IF(C650="Unassigned",98,99))))))</x:f>
        <x:v>1</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str">
        <x:v>T1</x:v>
      </x:c>
      <x:c r="D651" s="4" t="inlineStr">
        <x:is>
          <x:t xml:space="preserve">Cooking ingredients</x:t>
        </x:is>
      </x:c>
      <x:c r="E651" s="4" t="str">
        <x:v>Food material</x:v>
      </x:c>
      <x:c r="F651" s="4" t="str">
        <x:v>New proposal</x:v>
      </x:c>
      <x:c r="G651" s="4" t="str">
        <x:v>Thin dry food stock for layered meals</x:v>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t1;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str">
        <x:v>Selected candidate processing route places this stock at T1. Raw entry is T0; source rarity does not raise tier.</x:v>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status/completeness",IF(C651="T0","Raw entry feed; no production route","No production route listed"))</x:f>
        <x:v>Route listed; review status/completeness</x:v>
      </x:c>
      <x:c r="AN651" s="4" t="n">
        <x:f>IF(C651="T0",0,IF(C651="T1",1,IF(C651="T2",2,IF(C651="T3",3,IF(C651="T4",4,IF(C651="Unassigned",98,99))))))</x:f>
        <x:v>1</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ht="115" customHeight="1">
      <x:c r="A652" s="4"/>
      <x:c r="B652" s="4"/>
      <x:c r="C652" s="4"/>
      <x:c r="D652" s="4"/>
      <x:c r="E652" s="4"/>
      <x:c r="F652" s="4"/>
      <x:c r="G652" s="4"/>
      <x:c r="H652" s="4"/>
      <x:c r="I652" s="4"/>
      <x:c r="J652" s="4"/>
      <x:c r="M652" s="4"/>
      <x:c r="N652" s="4"/>
      <x:c r="O652" s="4"/>
      <x:c r="P652" s="4"/>
      <x:c r="V652" s="4"/>
      <x:c r="W652" s="4"/>
      <x:c r="X652" s="4"/>
      <x:c r="Y652" s="4"/>
      <x:c r="Z652" s="4"/>
      <x:c r="AA652" s="4"/>
      <x:c r="AB652" s="4"/>
      <x:c r="AC652" s="4"/>
      <x:c r="AD652" s="4"/>
      <x:c r="AE652" s="4"/>
      <x:c r="AF652" s="4"/>
      <x:c r="AG652" s="4"/>
      <x:c r="AH652" s="4"/>
      <x:c r="AI652" s="4"/>
      <x:c r="AJ652" s="4"/>
      <x:c r="AK652" s="4"/>
      <x:c r="AL652" s="4"/>
      <x:c r="AM652" s="4"/>
      <x:c r="AN652" s="4"/>
      <x:c r="AZ652"/>
      <x:c r="BA652"/>
      <x:c r="BB652"/>
      <x:c r="BC652"/>
      <x:c r="BD652"/>
      <x:c r="BE652"/>
      <x:c r="BF652"/>
      <x:c r="BG652"/>
      <x:c r="BH652"/>
      <x:c r="BI652"/>
      <x:c r="BJ652"/>
      <x:c r="BK652"/>
      <x:c r="BL652"/>
      <x:c r="BM652"/>
      <x:c r="BN652"/>
      <x:c r="BO652"/>
      <x:c r="BP652"/>
      <x:c r="BQ652"/>
      <x:c r="BR652"/>
      <x:c r="BS652"/>
      <x:c r="BT652"/>
      <x:c r="BU652"/>
      <x:c r="BV652"/>
      <x:c r="BW652"/>
      <x:c r="BX652"/>
      <x:c r="BY652"/>
      <x:c r="BZ652"/>
      <x:c r="CA652"/>
      <x:c r="CB652"/>
      <x:c r="CC652"/>
    </x:row>
    <x:row r="653" ht="115" customHeight="1">
      <x:c r="A653" s="4" t="str">
        <x:v>proposal.collection.culinary_phagia_binding_paste</x:v>
      </x:c>
      <x:c r="B653" s="4" t="str">
        <x:v>Culinary Phagia binding paste</x:v>
      </x:c>
      <x:c r="C653" s="4" t="str">
        <x:v>T1</x:v>
      </x:c>
      <x:c r="D653" s="4" t="inlineStr">
        <x:is>
          <x:t xml:space="preserve">Cooking ingredients</x:t>
        </x:is>
      </x:c>
      <x:c r="E653" s="4" t="str">
        <x:v>Food material</x:v>
      </x:c>
      <x:c r="F653" s="4" t="str">
        <x:v>New proposal</x:v>
      </x:c>
      <x:c r="G653" s="4" t="str">
        <x:v>Binds prepared food portions using food-designated culture</x:v>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t1;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str">
        <x:v>Selected candidate processing route places this stock at T1. Raw entry is T0; source rarity does not raise tier.</x:v>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status/completeness",IF(C653="T0","Raw entry feed; no production route","No production route listed"))</x:f>
        <x:v>Route listed; review status/completeness</x:v>
      </x:c>
      <x:c r="AN653" s="4" t="n">
        <x:f>IF(C653="T0",0,IF(C653="T1",1,IF(C653="T2",2,IF(C653="T3",3,IF(C653="T4",4,IF(C653="Unassigned",98,99))))))</x:f>
        <x:v>1</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ht="115" customHeight="1">
      <x:c r="A654" s="4" t="str">
        <x:v>proposal.collection.controlled_sour_phagia_base</x:v>
      </x:c>
      <x:c r="B654" s="4" t="str">
        <x:v>Controlled-sour Phagia base</x:v>
      </x:c>
      <x:c r="C654" s="4" t="str">
        <x:v>T1</x:v>
      </x:c>
      <x:c r="D654" s="4" t="inlineStr">
        <x:is>
          <x:t xml:space="preserve">Cooking ingredients</x:t>
        </x:is>
      </x:c>
      <x:c r="E654" s="4" t="str">
        <x:v>Food material</x:v>
      </x:c>
      <x:c r="F654" s="4" t="str">
        <x:v>New proposal</x:v>
      </x:c>
      <x:c r="G654" s="4" t="str">
        <x:v>Candidate cultured flavor base requiring process design</x:v>
      </x:c>
      <x:c r="H654" s="4" t="str">
        <x:v>None</x:v>
      </x:c>
      <x:c r="I654" s="4" t="str">
        <x:v>Physical inventory / cargo item; dimensions and packing unresolved</x:v>
      </x:c>
      <x:c r="J654" s="4"/>
      <x:c r="K654" s="4"/>
      <x:c r="L654" s="4" t="str">
        <x:v>Candidate preparation: design.collection.controlled_sour_phagia_base. Full inputs are in Crafting browser.</x:v>
      </x:c>
      <x:c r="M654" s="4" t="str">
        <x:v>Candidate workshop or contained preparation route; detailed tools, quantities and conditions unresolved</x:v>
      </x:c>
      <x:c r="N654" s="4" t="str">
        <x:v>Not implemented</x:v>
      </x:c>
      <x:c r="O654" s="4" t="str">
        <x:v>Culinary proposal. Select species/food-designated culture and validate edibility; industrial fractions are excluded. No nutritional, medical or preservation claim.</x:v>
      </x:c>
      <x:c r="P654" s="4"/>
      <x:c r="Q654" s="4"/>
      <x:c r="R654" s="4"/>
      <x:c r="S654" s="4"/>
      <x:c r="T654" s="4"/>
      <x:c r="U654" s="4" t="str">
        <x:v>Candidate inputs are partial. Resolve tools, supporting materials, energy, recovery and compatibility before recipes become craftable.</x:v>
      </x:c>
      <x:c r="V654" s="4" t="str">
        <x:v>controlled-sour phagia base; collection expansion; food material</x:v>
      </x:c>
      <x:c r="W6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4" s="4" t="str">
        <x:v>Food material</x:v>
      </x:c>
      <x:c r="Y654" s="4" t="str">
        <x:v>Processed intermediate</x:v>
      </x:c>
      <x:c r="Z654" s="4" t="str">
        <x:v>Manufactured / unresolved</x:v>
      </x:c>
      <x:c r="AA654" s="4" t="str">
        <x:v>Food preparation</x:v>
      </x:c>
      <x:c r="AB654" s="4" t="str">
        <x:v>Phagia preparation</x:v>
      </x:c>
      <x:c r="AC654" s="4" t="str">
        <x:v>Paste</x:v>
      </x:c>
      <x:c r="AD654" s="4" t="str">
        <x:v>Proposal</x:v>
      </x:c>
      <x:c r="AE654" s="4" t="str">
        <x:f>LOWER(A654&amp;"; "&amp;B654&amp;"; "&amp;D654&amp;"; "&amp;E654&amp;"; "&amp;X654&amp;"; "&amp;Y654&amp;"; "&amp;Z654&amp;"; "&amp;AA654&amp;"; "&amp;AB654&amp;"; "&amp;AC654&amp;"; "&amp;AD654&amp;"; "&amp;V654&amp;"; "&amp;C654&amp;"; "&amp;AH654&amp;"; "&amp;AI654)</x:f>
        <x:v>proposal.collection.controlled_sour_phagia_base; controlled-sour phagia base; cooking ingredients; food material; food material; processed intermediate; manufactured / unresolved; food preparation; phagia preparation; paste; proposal; controlled-sour phagia base; collection expansion; food material; t1; not applicable; material</x:v>
      </x:c>
      <x:c r="AF65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4" s="4" t="str">
        <x:v>Selected candidate processing route places this stock at T1. Raw entry is T0; source rarity does not raise tier.</x:v>
      </x:c>
      <x:c r="AH654" s="4" t="str">
        <x:v>Not applicable</x:v>
      </x:c>
      <x:c r="AI654" s="4" t="str">
        <x:v>Material</x:v>
      </x:c>
      <x:c r="AJ654" s="4" t="n">
        <x:f>COUNTIFS('Material routes'!$D$6:$D$2205,A654,'Material routes'!$C$6:$C$2205,"Output")</x:f>
        <x:v>1</x:v>
      </x:c>
      <x:c r="AK654" s="4" t="n">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3</x:v>
      </x:c>
      <x:c r="AL654" s="4" t="n">
        <x:f>COUNTIFS('Material routes'!$D$6:$D$2205,A654,'Material routes'!$C$6:$C$2205,"Tool candidate")</x:f>
        <x:v>0</x:v>
      </x:c>
      <x:c r="AM654" s="4" t="str">
        <x:f>IF(AJ654&gt;0,"Route listed; review status/completeness",IF(C654="T0","Raw entry feed; no production route","No production route listed"))</x:f>
        <x:v>Route listed; review status/completeness</x:v>
      </x:c>
      <x:c r="AN654" s="4" t="n">
        <x:f>IF(C654="T0",0,IF(C654="T1",1,IF(C654="T2",2,IF(C654="T3",3,IF(C654="T4",4,IF(C654="Unassigned",98,99))))))</x:f>
        <x:v>1</x:v>
      </x:c>
      <x:c r="AZ654"/>
      <x:c r="BA654"/>
      <x:c r="BB654"/>
      <x:c r="BC654"/>
      <x:c r="BD654"/>
      <x:c r="BE654"/>
      <x:c r="BF654"/>
      <x:c r="BG654"/>
      <x:c r="BH654"/>
      <x:c r="BI654"/>
      <x:c r="BJ654"/>
      <x:c r="BK654"/>
      <x:c r="BL654"/>
      <x:c r="BM654"/>
      <x:c r="BN654"/>
      <x:c r="BO654"/>
      <x:c r="BP654"/>
      <x:c r="BQ654"/>
      <x:c r="BR654"/>
      <x:c r="BS654"/>
      <x:c r="BT654"/>
      <x:c r="BU654"/>
      <x:c r="BV654"/>
      <x:c r="BW654"/>
      <x:c r="BX654"/>
      <x:c r="BY654"/>
      <x:c r="BZ654"/>
      <x:c r="CA654"/>
      <x:c r="CB654"/>
      <x:c r="CC654"/>
    </x:row>
    <x:row r="655" ht="115" customHeight="1">
      <x:c r="A655" s="4" t="str">
        <x:v>proposal.collection.reduced_culinary_phagia_concentrate</x:v>
      </x:c>
      <x:c r="B655" s="4" t="str">
        <x:v>Reduced culinary Phagia concentrate</x:v>
      </x:c>
      <x:c r="C655" s="4" t="str">
        <x:v>T2</x:v>
      </x:c>
      <x:c r="D655" s="4" t="inlineStr">
        <x:is>
          <x:t xml:space="preserve">Cooking ingredients</x:t>
        </x:is>
      </x:c>
      <x:c r="E655" s="4" t="str">
        <x:v>Food material</x:v>
      </x:c>
      <x:c r="F655" s="4" t="str">
        <x:v>New proposal</x:v>
      </x:c>
      <x:c r="G655" s="4" t="str">
        <x:v>Thick food stock from a contained separation process</x:v>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t2;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str">
        <x:v>Selected candidate processing route places this stock at T2. Raw entry is T0; source rarity does not raise tier.</x:v>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status/completeness",IF(C655="T0","Raw entry feed; no production route","No production route listed"))</x:f>
        <x:v>Route listed; review status/completeness</x:v>
      </x:c>
      <x:c r="AN655" s="4" t="n">
        <x:f>IF(C655="T0",0,IF(C655="T1",1,IF(C655="T2",2,IF(C655="T3",3,IF(C655="T4",4,IF(C655="Unassigned",98,99))))))</x:f>
        <x:v>2</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str">
        <x:v>T2</x:v>
      </x:c>
      <x:c r="D656" s="4" t="inlineStr">
        <x:is>
          <x:t xml:space="preserve">Cooking ingredients</x:t>
        </x:is>
      </x:c>
      <x:c r="E656" s="4" t="str">
        <x:v>Food material</x:v>
      </x:c>
      <x:c r="F656" s="4" t="str">
        <x:v>New proposal</x:v>
      </x:c>
      <x:c r="G656" s="4" t="str">
        <x:v>Light-textured food stock prepared in closed equipment</x:v>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t2;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str">
        <x:v>Selected candidate processing route places this stock at T2. Raw entry is T0; source rarity does not raise tier.</x:v>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status/completeness",IF(C656="T0","Raw entry feed; no production route","No production route listed"))</x:f>
        <x:v>Route listed; review status/completeness</x:v>
      </x:c>
      <x:c r="AN656" s="4" t="n">
        <x:f>IF(C656="T0",0,IF(C656="T1",1,IF(C656="T2",2,IF(C656="T3",3,IF(C656="T4",4,IF(C656="Unassigned",98,99))))))</x:f>
        <x:v>2</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str">
        <x:v>Food-grade mineral seasoning</x:v>
      </x:c>
      <x:c r="C657" s="4" t="str">
        <x:v>T1</x:v>
      </x:c>
      <x:c r="D657" s="4" t="inlineStr">
        <x:is>
          <x:t xml:space="preserve">Cooking ingredients</x:t>
        </x:is>
      </x:c>
      <x:c r="E657" s="4" t="str">
        <x:v>Food material</x:v>
      </x:c>
      <x:c r="F657" s="4" t="str">
        <x:v>New proposal</x:v>
      </x:c>
      <x:c r="G657" s="4" t="str">
        <x:v>Selected dietary mineral hypothesis, not industrial salt substitution</x:v>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x:c r="Q657" s="4"/>
      <x:c r="R657" s="4"/>
      <x:c r="S657" s="4"/>
      <x:c r="T657" s="4"/>
      <x:c r="U657" s="4" t="str">
        <x:v>Candidate inputs are partial. Resolve tools, supporting materials, energy, recovery and compatibility before recipes become craftable.</x:v>
      </x:c>
      <x:c r="V657" s="4" t="str">
        <x:v>food-grade mineral seasoning; collection expansion; food material</x:v>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food-grade mineral seasoning; cooking ingredients; food material; food material; processed intermediate; manufactured / unresolved; food preparation; mineral; particles; proposal; food-grade mineral seasoning; collection expansion; food material; t1;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str">
        <x:v>Selected candidate processing route places this stock at T1. Raw entry is T0; source rarity does not raise tier.</x:v>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status/completeness",IF(C657="T0","Raw entry feed; no production route","No production route listed"))</x:f>
        <x:v>Route listed; review status/completeness</x:v>
      </x:c>
      <x:c r="AN657" s="4" t="n">
        <x:f>IF(C657="T0",0,IF(C657="T1",1,IF(C657="T2",2,IF(C657="T3",3,IF(C657="T4",4,IF(C657="Unassigned",98,99))))))</x:f>
        <x:v>1</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str">
        <x:v>Species-specific texture ingredient, screening unresolved</x:v>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str">
        <x:v>Selected candidate processing route places this stock at T1. Raw entry is T0; source rarity does not raise tier.</x:v>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status/completeness",IF(C658="T0","Raw entry feed; no production route","No production route listed"))</x:f>
        <x:v>Route listed; review status/completeness</x:v>
      </x:c>
      <x:c r="AN658" s="4" t="n">
        <x:f>IF(C658="T0",0,IF(C658="T1",1,IF(C658="T2",2,IF(C658="T3",3,IF(C658="T4",4,IF(C658="Unassigned",98,99))))))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str">
        <x:v>Small culinary solids from a selected edible fraction</x:v>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str">
        <x:v>Selected candidate processing route places this stock at T1. Raw entry is T0; source rarity does not raise tier.</x:v>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status/completeness",IF(C659="T0","Raw entry feed; no production route","No production route listed"))</x:f>
        <x:v>Route listed; review status/completeness</x:v>
      </x:c>
      <x:c r="AN659" s="4" t="n">
        <x:f>IF(C659="T0",0,IF(C659="T1",1,IF(C659="T2",2,IF(C659="T3",3,IF(C659="T4",4,IF(C659="Unassigned",98,99))))))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str">
        <x:v>Contained culinary extract, no free-water premise</x:v>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str">
        <x:v>Selected candidate processing route places this stock at T2. Raw entry is T0; source rarity does not raise tier.</x:v>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status/completeness",IF(C660="T0","Raw entry feed; no production route","No production route listed"))</x:f>
        <x:v>Route listed; review status/completeness</x:v>
      </x:c>
      <x:c r="AN660" s="4" t="n">
        <x:f>IF(C660="T0",0,IF(C660="T1",1,IF(C660="T2",2,IF(C660="T3",3,IF(C660="T4",4,IF(C660="Unassigned",98,99))))))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ht="115" customHeight="1">
      <x:c r="A661" s="4" t="str">
        <x:v>proposal.collection.selected_edible_fauna_roe</x:v>
      </x:c>
      <x:c r="B661" s="4" t="str">
        <x:v>Selected edible-fauna roe</x:v>
      </x:c>
      <x:c r="C661" s="4" t="str">
        <x:v>T1</x:v>
      </x:c>
      <x:c r="D661" s="4" t="inlineStr">
        <x:is>
          <x:t xml:space="preserve">Cooking ingredients</x:t>
        </x:is>
      </x:c>
      <x:c r="E661" s="4" t="str">
        <x:v>Food material</x:v>
      </x:c>
      <x:c r="F661" s="4" t="str">
        <x:v>New proposal</x:v>
      </x:c>
      <x:c r="G661" s="4" t="str">
        <x:v>Candidate reproductive food fraction of a species yet to be designed</x:v>
      </x:c>
      <x:c r="H661" s="4" t="str">
        <x:v>None</x:v>
      </x:c>
      <x:c r="I661" s="4" t="str">
        <x:v>Physical inventory / cargo item; dimensions and packing unresolved</x:v>
      </x:c>
      <x:c r="J661" s="4"/>
      <x:c r="K661" s="4"/>
      <x:c r="L661" s="4" t="str">
        <x:v>Candidate preparation: design.collection.selected_edible_fauna_roe. Full inputs are in Crafting browser.</x:v>
      </x:c>
      <x:c r="M661" s="4" t="str">
        <x:v>Candidate workshop or contained preparation route; detailed tools, quantities and conditions unresolved</x:v>
      </x:c>
      <x:c r="N661" s="4" t="str">
        <x:v>Not implemented</x:v>
      </x:c>
      <x:c r="O661" s="4" t="str">
        <x:v>Culinary proposal. Select species/food-designated culture and validate edibility; industrial fractions are excluded. No nutritional, medical or preservation claim.</x:v>
      </x:c>
      <x:c r="P661" s="4"/>
      <x:c r="Q661" s="4"/>
      <x:c r="R661" s="4"/>
      <x:c r="S661" s="4"/>
      <x:c r="T661" s="4"/>
      <x:c r="U661" s="4" t="str">
        <x:v>Candidate inputs are partial. Resolve tools, supporting materials, energy, recovery and compatibility before recipes become craftable.</x:v>
      </x:c>
      <x:c r="V661" s="4" t="str">
        <x:v>selected edible-fauna roe; collection expansion; food material</x:v>
      </x:c>
      <x:c r="W6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1" s="4" t="str">
        <x:v>Food material</x:v>
      </x:c>
      <x:c r="Y661" s="4" t="str">
        <x:v>Processed intermediate</x:v>
      </x:c>
      <x:c r="Z661" s="4" t="str">
        <x:v>Manufactured / unresolved</x:v>
      </x:c>
      <x:c r="AA661" s="4" t="str">
        <x:v>Food preparation</x:v>
      </x:c>
      <x:c r="AB661" s="4" t="str">
        <x:v>Faunal tissue</x:v>
      </x:c>
      <x:c r="AC661" s="4" t="str">
        <x:v>Solid piece</x:v>
      </x:c>
      <x:c r="AD661" s="4" t="str">
        <x:v>Proposal</x:v>
      </x:c>
      <x:c r="AE661" s="4" t="str">
        <x:f>LOWER(A661&amp;"; "&amp;B661&amp;"; "&amp;D661&amp;"; "&amp;E661&amp;"; "&amp;X661&amp;"; "&amp;Y661&amp;"; "&amp;Z661&amp;"; "&amp;AA661&amp;"; "&amp;AB661&amp;"; "&amp;AC661&amp;"; "&amp;AD661&amp;"; "&amp;V661&amp;"; "&amp;C661&amp;"; "&amp;AH661&amp;"; "&amp;AI661)</x:f>
        <x:v>proposal.collection.selected_edible_fauna_roe; selected edible-fauna roe; cooking ingredients; food material; food material; processed intermediate; manufactured / unresolved; food preparation; faunal tissue; solid piece; proposal; selected edible-fauna roe; collection expansion; food material; t1; not applicable; material</x:v>
      </x:c>
      <x:c r="AF66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1" s="4" t="str">
        <x:v>Selected candidate processing route places this stock at T1. Raw entry is T0; source rarity does not raise tier.</x:v>
      </x:c>
      <x:c r="AH661" s="4" t="str">
        <x:v>Not applicable</x:v>
      </x:c>
      <x:c r="AI661" s="4" t="str">
        <x:v>Material</x:v>
      </x:c>
      <x:c r="AJ661" s="4" t="n">
        <x:f>COUNTIFS('Material routes'!$D$6:$D$2205,A661,'Material routes'!$C$6:$C$2205,"Output")</x:f>
        <x:v>1</x:v>
      </x:c>
      <x:c r="AK661" s="4" t="n">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1</x:v>
      </x:c>
      <x:c r="AL661" s="4" t="n">
        <x:f>COUNTIFS('Material routes'!$D$6:$D$2205,A661,'Material routes'!$C$6:$C$2205,"Tool candidate")</x:f>
        <x:v>0</x:v>
      </x:c>
      <x:c r="AM661" s="4" t="str">
        <x:f>IF(AJ661&gt;0,"Route listed; review status/completeness",IF(C661="T0","Raw entry feed; no production route","No production route listed"))</x:f>
        <x:v>Route listed; review status/completeness</x:v>
      </x:c>
      <x:c r="AN661" s="4" t="n">
        <x:f>IF(C661="T0",0,IF(C661="T1",1,IF(C661="T2",2,IF(C661="T3",3,IF(C661="T4",4,IF(C661="Unassigned",98,99))))))</x:f>
        <x:v>1</x:v>
      </x:c>
      <x:c r="AZ661"/>
      <x:c r="BA661"/>
      <x:c r="BB661"/>
      <x:c r="BC661"/>
      <x:c r="BD661"/>
      <x:c r="BE661"/>
      <x:c r="BF661"/>
      <x:c r="BG661"/>
      <x:c r="BH661"/>
      <x:c r="BI661"/>
      <x:c r="BJ661"/>
      <x:c r="BK661"/>
      <x:c r="BL661"/>
      <x:c r="BM661"/>
      <x:c r="BN661"/>
      <x:c r="BO661"/>
      <x:c r="BP661"/>
      <x:c r="BQ661"/>
      <x:c r="BR661"/>
      <x:c r="BS661"/>
      <x:c r="BT661"/>
      <x:c r="BU661"/>
      <x:c r="BV661"/>
      <x:c r="BW661"/>
      <x:c r="BX661"/>
      <x:c r="BY661"/>
      <x:c r="BZ661"/>
      <x:c r="CA661"/>
      <x:c r="CB661"/>
      <x:c r="CC661"/>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str">
        <x:v>Prepared minor delicacy ingredient with low nutrition assumed</x:v>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str">
        <x:v>Selected candidate processing route places this stock at T1. Raw entry is T0; source rarity does not raise tier.</x:v>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status/completeness",IF(C662="T0","Raw entry feed; no production route","No production route listed"))</x:f>
        <x:v>Route listed; review status/completeness</x:v>
      </x:c>
      <x:c r="AN662" s="4" t="n">
        <x:f>IF(C662="T0",0,IF(C662="T1",1,IF(C662="T2",2,IF(C662="T3",3,IF(C662="T4",4,IF(C662="Unassigned",98,99))))))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str">
        <x:v>T1</x:v>
      </x:c>
      <x:c r="D663" s="4" t="inlineStr">
        <x:is>
          <x:t xml:space="preserve">Cooking ingredients</x:t>
        </x:is>
      </x:c>
      <x:c r="E663" s="4" t="str">
        <x:v>Food material</x:v>
      </x:c>
      <x:c r="F663" s="4" t="str">
        <x:v>New proposal</x:v>
      </x:c>
      <x:c r="G663" s="4" t="str">
        <x:v>Trace flavor ingredient from selected edible tissue</x:v>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t1;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str">
        <x:v>Selected candidate processing route places this stock at T1. Raw entry is T0; source rarity does not raise tier.</x:v>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status/completeness",IF(C663="T0","Raw entry feed; no production route","No production route listed"))</x:f>
        <x:v>Route listed; review status/completeness</x:v>
      </x:c>
      <x:c r="AN663" s="4" t="n">
        <x:f>IF(C663="T0",0,IF(C663="T1",1,IF(C663="T2",2,IF(C663="T3",3,IF(C663="T4",4,IF(C663="Unassigned",98,99))))))</x:f>
        <x:v>1</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str">
        <x:v>Prepared mixed filling for a scarce delicacy</x:v>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str">
        <x:v>Selected candidate processing route places this stock at T2. Raw entry is T0; source rarity does not raise tier.</x:v>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status/completeness",IF(C664="T0","Raw entry feed; no production route","No production route listed"))</x:f>
        <x:v>Route listed; review status/completeness</x:v>
      </x:c>
      <x:c r="AN664" s="4" t="n">
        <x:f>IF(C664="T0",0,IF(C664="T1",1,IF(C664="T2",2,IF(C664="T3",3,IF(C664="T4",4,IF(C664="Unassigned",98,99))))))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str">
        <x:v>Not applicable</x:v>
      </x:c>
      <x:c r="D665" s="4" t="str">
        <x:v>Consumables</x:v>
      </x:c>
      <x:c r="E665" s="4" t="str">
        <x:v>Food consumable</x:v>
      </x:c>
      <x:c r="F665" s="4" t="str">
        <x:v>New proposal</x:v>
      </x:c>
      <x:c r="G665" s="4" t="str">
        <x:v>Dense packed meal with a firm texture</x:v>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not applicable; t1; finished item</x:v>
      </x:c>
      <x:c r="AF665" s="4" t="str">
        <x:v>Collection expansion classification. Distinct type, use and material family; new item proposal unless author direction is marked.</x:v>
      </x:c>
      <x:c r="AG665" s="4" t="str">
        <x:v>Finished endpoint or currency. Material tier is separate from finished input tier.</x:v>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status/completeness",IF(C665="T0","Raw entry feed; no production route","No production route listed"))</x:f>
        <x:v>Route listed; review status/completeness</x:v>
      </x:c>
      <x:c r="AN665" s="4" t="n">
        <x:f>IF(C665="T0",0,IF(C665="T1",1,IF(C665="T2",2,IF(C665="T3",3,IF(C665="T4",4,IF(C665="Unassigned",98,99))))))</x:f>
        <x:v>99</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ht="115" customHeight="1">
      <x:c r="A666" s="4"/>
      <x:c r="B666" s="4"/>
      <x:c r="C666" s="4"/>
      <x:c r="D666" s="4"/>
      <x:c r="E666" s="4"/>
      <x:c r="F666" s="4"/>
      <x:c r="G666" s="4"/>
      <x:c r="H666" s="4"/>
      <x:c r="I666" s="4"/>
      <x:c r="J666" s="4"/>
      <x:c r="M666" s="4"/>
      <x:c r="N666" s="4"/>
      <x:c r="O666" s="4"/>
      <x:c r="P666" s="4"/>
      <x:c r="V666" s="4"/>
      <x:c r="W666" s="4"/>
      <x:c r="X666" s="4"/>
      <x:c r="Y666" s="4"/>
      <x:c r="Z666" s="4"/>
      <x:c r="AA666" s="4"/>
      <x:c r="AB666" s="4"/>
      <x:c r="AC666" s="4"/>
      <x:c r="AD666" s="4"/>
      <x:c r="AE666" s="4"/>
      <x:c r="AF666" s="4"/>
      <x:c r="AG666" s="4"/>
      <x:c r="AH666" s="4"/>
      <x:c r="AI666" s="4"/>
      <x:c r="AJ666" s="4"/>
      <x:c r="AK666" s="4"/>
      <x:c r="AL666" s="4"/>
      <x:c r="AM666" s="4"/>
      <x:c r="AN666" s="4"/>
      <x:c r="AZ666"/>
      <x:c r="BA666"/>
      <x:c r="BB666"/>
      <x:c r="BC666"/>
      <x:c r="BD666"/>
      <x:c r="BE666"/>
      <x:c r="BF666"/>
      <x:c r="BG666"/>
      <x:c r="BH666"/>
      <x:c r="BI666"/>
      <x:c r="BJ666"/>
      <x:c r="BK666"/>
      <x:c r="BL666"/>
      <x:c r="BM666"/>
      <x:c r="BN666"/>
      <x:c r="BO666"/>
      <x:c r="BP666"/>
      <x:c r="BQ666"/>
      <x:c r="BR666"/>
      <x:c r="BS666"/>
      <x:c r="BT666"/>
      <x:c r="BU666"/>
      <x:c r="BV666"/>
      <x:c r="BW666"/>
      <x:c r="BX666"/>
      <x:c r="BY666"/>
      <x:c r="BZ666"/>
      <x:c r="CA666"/>
      <x:c r="CB666"/>
      <x:c r="CC666"/>
    </x:row>
    <x:row r="667" ht="115" customHeight="1">
      <x:c r="A667" s="4" t="str">
        <x:v>proposal.collection.layered_savory_phagia_parcel</x:v>
      </x:c>
      <x:c r="B667" s="4" t="str">
        <x:v>Layered savory Phagia parcel</x:v>
      </x:c>
      <x:c r="C667" s="4" t="str">
        <x:v>Not applicable</x:v>
      </x:c>
      <x:c r="D667" s="4" t="str">
        <x:v>Consumables</x:v>
      </x:c>
      <x:c r="E667" s="4" t="str">
        <x:v>Food consumable</x:v>
      </x:c>
      <x:c r="F667" s="4" t="str">
        <x:v>New proposal</x:v>
      </x:c>
      <x:c r="G667" s="4" t="str">
        <x:v>Layered pressed flakes around a prepared filling</x:v>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not applicable;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str">
        <x:v>Finished endpoint or currency. Material tier is separate from finished input tier.</x:v>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status/completeness",IF(C667="T0","Raw entry feed; no production route","No production route listed"))</x:f>
        <x:v>Route listed; review status/completeness</x:v>
      </x:c>
      <x:c r="AN667" s="4" t="n">
        <x:f>IF(C667="T0",0,IF(C667="T1",1,IF(C667="T2",2,IF(C667="T3",3,IF(C667="T4",4,IF(C667="Unassigned",98,99))))))</x:f>
        <x:v>99</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ht="115" customHeight="1">
      <x:c r="A668" s="4"/>
      <x:c r="B668" s="4"/>
      <x:c r="C668" s="4"/>
      <x:c r="D668" s="4"/>
      <x:c r="E668" s="4"/>
      <x:c r="F668" s="4"/>
      <x:c r="G668" s="4"/>
      <x:c r="H668" s="4"/>
      <x:c r="I668" s="4"/>
      <x:c r="J668" s="4"/>
      <x:c r="M668" s="4"/>
      <x:c r="N668" s="4"/>
      <x:c r="O668" s="4"/>
      <x:c r="P668" s="4"/>
      <x:c r="V668" s="4"/>
      <x:c r="W668" s="4"/>
      <x:c r="X668" s="4"/>
      <x:c r="Y668" s="4"/>
      <x:c r="Z668" s="4"/>
      <x:c r="AA668" s="4"/>
      <x:c r="AB668" s="4"/>
      <x:c r="AC668" s="4"/>
      <x:c r="AD668" s="4"/>
      <x:c r="AE668" s="4"/>
      <x:c r="AF668" s="4"/>
      <x:c r="AG668" s="4"/>
      <x:c r="AH668" s="4"/>
      <x:c r="AI668" s="4"/>
      <x:c r="AJ668" s="4"/>
      <x:c r="AK668" s="4"/>
      <x:c r="AL668" s="4"/>
      <x:c r="AM668" s="4"/>
      <x:c r="AN668" s="4"/>
      <x:c r="AZ668"/>
      <x:c r="BA668"/>
      <x:c r="BB668"/>
      <x:c r="BC668"/>
      <x:c r="BD668"/>
      <x:c r="BE668"/>
      <x:c r="BF668"/>
      <x:c r="BG668"/>
      <x:c r="BH668"/>
      <x:c r="BI668"/>
      <x:c r="BJ668"/>
      <x:c r="BK668"/>
      <x:c r="BL668"/>
      <x:c r="BM668"/>
      <x:c r="BN668"/>
      <x:c r="BO668"/>
      <x:c r="BP668"/>
      <x:c r="BQ668"/>
      <x:c r="BR668"/>
      <x:c r="BS668"/>
      <x:c r="BT668"/>
      <x:c r="BU668"/>
      <x:c r="BV668"/>
      <x:c r="BW668"/>
      <x:c r="BX668"/>
      <x:c r="BY668"/>
      <x:c r="BZ668"/>
      <x:c r="CA668"/>
      <x:c r="CB668"/>
      <x:c r="CC668"/>
    </x:row>
    <x:row r="669" ht="115" customHeight="1">
      <x:c r="A669" s="4" t="str">
        <x:v>proposal.collection.smooth_phagia_curd_drink</x:v>
      </x:c>
      <x:c r="B669" s="4" t="str">
        <x:v>Smooth Phagia curd drink</x:v>
      </x:c>
      <x:c r="C669" s="4" t="str">
        <x:v>Not applicable</x:v>
      </x:c>
      <x:c r="D669" s="4" t="str">
        <x:v>Consumables</x:v>
      </x:c>
      <x:c r="E669" s="4" t="str">
        <x:v>Drink consumable</x:v>
      </x:c>
      <x:c r="F669" s="4" t="str">
        <x:v>New proposal</x:v>
      </x:c>
      <x:c r="G669" s="4" t="str">
        <x:v>Suspended fine curd drink with a thick texture</x:v>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not applicable; t1; finished item</x:v>
      </x:c>
      <x:c r="AF669" s="4" t="str">
        <x:v>Collection expansion classification. Distinct type, use and material family; new item proposal unless author direction is marked.</x:v>
      </x:c>
      <x:c r="AG669" s="4" t="str">
        <x:v>Finished endpoint or currency. Material tier is separate from finished input tier.</x:v>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status/completeness",IF(C669="T0","Raw entry feed; no production route","No production route listed"))</x:f>
        <x:v>Route listed; review status/completeness</x:v>
      </x:c>
      <x:c r="AN669" s="4" t="n">
        <x:f>IF(C669="T0",0,IF(C669="T1",1,IF(C669="T2",2,IF(C669="T3",3,IF(C669="T4",4,IF(C669="Unassigned",98,99))))))</x:f>
        <x:v>99</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ht="115" customHeight="1">
      <x:c r="A670" s="4"/>
      <x:c r="B670" s="4"/>
      <x:c r="C670" s="4"/>
      <x:c r="D670" s="4"/>
      <x:c r="E670" s="4"/>
      <x:c r="F670" s="4"/>
      <x:c r="G670" s="4"/>
      <x:c r="H670" s="4"/>
      <x:c r="I670" s="4"/>
      <x:c r="J670" s="4"/>
      <x:c r="M670" s="4"/>
      <x:c r="N670" s="4"/>
      <x:c r="O670" s="4"/>
      <x:c r="P670" s="4"/>
      <x:c r="V670" s="4"/>
      <x:c r="W670" s="4"/>
      <x:c r="X670" s="4"/>
      <x:c r="Y670" s="4"/>
      <x:c r="Z670" s="4"/>
      <x:c r="AA670" s="4"/>
      <x:c r="AB670" s="4"/>
      <x:c r="AC670" s="4"/>
      <x:c r="AD670" s="4"/>
      <x:c r="AE670" s="4"/>
      <x:c r="AF670" s="4"/>
      <x:c r="AG670" s="4"/>
      <x:c r="AH670" s="4"/>
      <x:c r="AI670" s="4"/>
      <x:c r="AJ670" s="4"/>
      <x:c r="AK670" s="4"/>
      <x:c r="AL670" s="4"/>
      <x:c r="AM670" s="4"/>
      <x:c r="AN670" s="4"/>
      <x:c r="AZ670"/>
      <x:c r="BA670"/>
      <x:c r="BB670"/>
      <x:c r="BC670"/>
      <x:c r="BD670"/>
      <x:c r="BE670"/>
      <x:c r="BF670"/>
      <x:c r="BG670"/>
      <x:c r="BH670"/>
      <x:c r="BI670"/>
      <x:c r="BJ670"/>
      <x:c r="BK670"/>
      <x:c r="BL670"/>
      <x:c r="BM670"/>
      <x:c r="BN670"/>
      <x:c r="BO670"/>
      <x:c r="BP670"/>
      <x:c r="BQ670"/>
      <x:c r="BR670"/>
      <x:c r="BS670"/>
      <x:c r="BT670"/>
      <x:c r="BU670"/>
      <x:c r="BV670"/>
      <x:c r="BW670"/>
      <x:c r="BX670"/>
      <x:c r="BY670"/>
      <x:c r="BZ670"/>
      <x:c r="CA670"/>
      <x:c r="CB670"/>
      <x:c r="CC670"/>
    </x:row>
    <x:row r="671" ht="115" customHeight="1">
      <x:c r="A671" s="4" t="str">
        <x:v>proposal.collection.savory_mineral_phagia_drink</x:v>
      </x:c>
      <x:c r="B671" s="4" t="str">
        <x:v>Savory mineral Phagia drink</x:v>
      </x:c>
      <x:c r="C671" s="4" t="str">
        <x:v>Not applicable</x:v>
      </x:c>
      <x:c r="D671" s="4" t="str">
        <x:v>Consumables</x:v>
      </x:c>
      <x:c r="E671" s="4" t="str">
        <x:v>Drink consumable</x:v>
      </x:c>
      <x:c r="F671" s="4" t="str">
        <x:v>New proposal</x:v>
      </x:c>
      <x:c r="G671" s="4" t="str">
        <x:v>Candidate food-grade seasoning drink</x:v>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not applicable; t1; finished item</x:v>
      </x:c>
      <x:c r="AF671" s="4" t="str">
        <x:v>Collection expansion classification. Distinct type, use and material family; new item proposal unless author direction is marked.</x:v>
      </x:c>
      <x:c r="AG671" s="4" t="str">
        <x:v>Finished endpoint or currency. Material tier is separate from finished input tier.</x:v>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status/completeness",IF(C671="T0","Raw entry feed; no production route","No production route listed"))</x:f>
        <x:v>Route listed; review status/completeness</x:v>
      </x:c>
      <x:c r="AN671" s="4" t="n">
        <x:f>IF(C671="T0",0,IF(C671="T1",1,IF(C671="T2",2,IF(C671="T3",3,IF(C671="T4",4,IF(C671="Unassigned",98,99))))))</x:f>
        <x:v>99</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ht="115" customHeight="1">
      <x:c r="A672" s="4"/>
      <x:c r="B672" s="4"/>
      <x:c r="C672" s="4"/>
      <x:c r="D672" s="4"/>
      <x:c r="E672" s="4"/>
      <x:c r="F672" s="4"/>
      <x:c r="G672" s="4"/>
      <x:c r="H672" s="4"/>
      <x:c r="I672" s="4"/>
      <x:c r="J672" s="4"/>
      <x:c r="M672" s="4"/>
      <x:c r="N672" s="4"/>
      <x:c r="O672" s="4"/>
      <x:c r="P672" s="4"/>
      <x:c r="V672" s="4"/>
      <x:c r="W672" s="4"/>
      <x:c r="X672" s="4"/>
      <x:c r="Y672" s="4"/>
      <x:c r="Z672" s="4"/>
      <x:c r="AA672" s="4"/>
      <x:c r="AB672" s="4"/>
      <x:c r="AC672" s="4"/>
      <x:c r="AD672" s="4"/>
      <x:c r="AE672" s="4"/>
      <x:c r="AF672" s="4"/>
      <x:c r="AG672" s="4"/>
      <x:c r="AH672" s="4"/>
      <x:c r="AI672" s="4"/>
      <x:c r="AJ672" s="4"/>
      <x:c r="AK672" s="4"/>
      <x:c r="AL672" s="4"/>
      <x:c r="AM672" s="4"/>
      <x:c r="AN672" s="4"/>
      <x:c r="AZ672"/>
      <x:c r="BA672"/>
      <x:c r="BB672"/>
      <x:c r="BC672"/>
      <x:c r="BD672"/>
      <x:c r="BE672"/>
      <x:c r="BF672"/>
      <x:c r="BG672"/>
      <x:c r="BH672"/>
      <x:c r="BI672"/>
      <x:c r="BJ672"/>
      <x:c r="BK672"/>
      <x:c r="BL672"/>
      <x:c r="BM672"/>
      <x:c r="BN672"/>
      <x:c r="BO672"/>
      <x:c r="BP672"/>
      <x:c r="BQ672"/>
      <x:c r="BR672"/>
      <x:c r="BS672"/>
      <x:c r="BT672"/>
      <x:c r="BU672"/>
      <x:c r="BV672"/>
      <x:c r="BW672"/>
      <x:c r="BX672"/>
      <x:c r="BY672"/>
      <x:c r="BZ672"/>
      <x:c r="CA672"/>
      <x:c r="CB672"/>
      <x:c r="CC672"/>
    </x:row>
    <x:row r="673" ht="115" customHeight="1">
      <x:c r="A673" s="4"/>
      <x:c r="B673" s="4"/>
      <x:c r="C673" s="4"/>
      <x:c r="D673" s="4"/>
      <x:c r="E673" s="4"/>
      <x:c r="F673" s="4"/>
      <x:c r="G673" s="4"/>
      <x:c r="H673" s="4"/>
      <x:c r="I673" s="4"/>
      <x:c r="J673" s="4"/>
      <x:c r="M673" s="4"/>
      <x:c r="N673" s="4"/>
      <x:c r="O673" s="4"/>
      <x:c r="P673" s="4"/>
      <x:c r="V673" s="4"/>
      <x:c r="W673" s="4"/>
      <x:c r="X673" s="4"/>
      <x:c r="Y673" s="4"/>
      <x:c r="Z673" s="4"/>
      <x:c r="AA673" s="4"/>
      <x:c r="AB673" s="4"/>
      <x:c r="AC673" s="4"/>
      <x:c r="AD673" s="4"/>
      <x:c r="AE673" s="4"/>
      <x:c r="AF673" s="4"/>
      <x:c r="AG673" s="4"/>
      <x:c r="AH673" s="4"/>
      <x:c r="AI673" s="4"/>
      <x:c r="AJ673" s="4"/>
      <x:c r="AK673" s="4"/>
      <x:c r="AL673" s="4"/>
      <x:c r="AM673" s="4"/>
      <x:c r="AN673" s="4"/>
      <x:c r="AZ673"/>
      <x:c r="BA673"/>
      <x:c r="BB673"/>
      <x:c r="BC673"/>
      <x:c r="BD673"/>
      <x:c r="BE673"/>
      <x:c r="BF673"/>
      <x:c r="BG673"/>
      <x:c r="BH673"/>
      <x:c r="BI673"/>
      <x:c r="BJ673"/>
      <x:c r="BK673"/>
      <x:c r="BL673"/>
      <x:c r="BM673"/>
      <x:c r="BN673"/>
      <x:c r="BO673"/>
      <x:c r="BP673"/>
      <x:c r="BQ673"/>
      <x:c r="BR673"/>
      <x:c r="BS673"/>
      <x:c r="BT673"/>
      <x:c r="BU673"/>
      <x:c r="BV673"/>
      <x:c r="BW673"/>
      <x:c r="BX673"/>
      <x:c r="BY673"/>
      <x:c r="BZ673"/>
      <x:c r="CA673"/>
      <x:c r="CB673"/>
      <x:c r="CC673"/>
    </x:row>
    <x:row r="674" ht="115" customHeight="1">
      <x:c r="A674" s="4"/>
      <x:c r="B674" s="4"/>
      <x:c r="C674" s="4"/>
      <x:c r="D674" s="4"/>
      <x:c r="E674" s="4"/>
      <x:c r="F674" s="4"/>
      <x:c r="G674" s="4"/>
      <x:c r="H674" s="4"/>
      <x:c r="I674" s="4"/>
      <x:c r="J674" s="4"/>
      <x:c r="M674" s="4"/>
      <x:c r="N674" s="4"/>
      <x:c r="O674" s="4"/>
      <x:c r="P674" s="4"/>
      <x:c r="V674" s="4"/>
      <x:c r="W674" s="4"/>
      <x:c r="X674" s="4"/>
      <x:c r="Y674" s="4"/>
      <x:c r="Z674" s="4"/>
      <x:c r="AA674" s="4"/>
      <x:c r="AB674" s="4"/>
      <x:c r="AC674" s="4"/>
      <x:c r="AD674" s="4"/>
      <x:c r="AE674" s="4"/>
      <x:c r="AF674" s="4"/>
      <x:c r="AG674" s="4"/>
      <x:c r="AH674" s="4"/>
      <x:c r="AI674" s="4"/>
      <x:c r="AJ674" s="4"/>
      <x:c r="AK674" s="4"/>
      <x:c r="AL674" s="4"/>
      <x:c r="AM674" s="4"/>
      <x:c r="AN674" s="4"/>
      <x:c r="AZ674"/>
      <x:c r="BA674"/>
      <x:c r="BB674"/>
      <x:c r="BC674"/>
      <x:c r="BD674"/>
      <x:c r="BE674"/>
      <x:c r="BF674"/>
      <x:c r="BG674"/>
      <x:c r="BH674"/>
      <x:c r="BI674"/>
      <x:c r="BJ674"/>
      <x:c r="BK674"/>
      <x:c r="BL674"/>
      <x:c r="BM674"/>
      <x:c r="BN674"/>
      <x:c r="BO674"/>
      <x:c r="BP674"/>
      <x:c r="BQ674"/>
      <x:c r="BR674"/>
      <x:c r="BS674"/>
      <x:c r="BT674"/>
      <x:c r="BU674"/>
      <x:c r="BV674"/>
      <x:c r="BW674"/>
      <x:c r="BX674"/>
      <x:c r="BY674"/>
      <x:c r="BZ674"/>
      <x:c r="CA674"/>
      <x:c r="CB674"/>
      <x:c r="CC674"/>
    </x:row>
    <x:row r="675" ht="115" customHeight="1">
      <x:c r="A675" s="4"/>
      <x:c r="B675" s="4"/>
      <x:c r="C675" s="4"/>
      <x:c r="D675" s="4"/>
      <x:c r="E675" s="4"/>
      <x:c r="F675" s="4"/>
      <x:c r="G675" s="4"/>
      <x:c r="H675" s="4"/>
      <x:c r="I675" s="4"/>
      <x:c r="J675" s="4"/>
      <x:c r="M675" s="4"/>
      <x:c r="N675" s="4"/>
      <x:c r="O675" s="4"/>
      <x:c r="P675" s="4"/>
      <x:c r="V675" s="4"/>
      <x:c r="W675" s="4"/>
      <x:c r="X675" s="4"/>
      <x:c r="Y675" s="4"/>
      <x:c r="Z675" s="4"/>
      <x:c r="AA675" s="4"/>
      <x:c r="AB675" s="4"/>
      <x:c r="AC675" s="4"/>
      <x:c r="AD675" s="4"/>
      <x:c r="AE675" s="4"/>
      <x:c r="AF675" s="4"/>
      <x:c r="AG675" s="4"/>
      <x:c r="AH675" s="4"/>
      <x:c r="AI675" s="4"/>
      <x:c r="AJ675" s="4"/>
      <x:c r="AK675" s="4"/>
      <x:c r="AL675" s="4"/>
      <x:c r="AM675" s="4"/>
      <x:c r="AN675" s="4"/>
      <x:c r="AZ675"/>
      <x:c r="BA675"/>
      <x:c r="BB675"/>
      <x:c r="BC675"/>
      <x:c r="BD675"/>
      <x:c r="BE675"/>
      <x:c r="BF675"/>
      <x:c r="BG675"/>
      <x:c r="BH675"/>
      <x:c r="BI675"/>
      <x:c r="BJ675"/>
      <x:c r="BK675"/>
      <x:c r="BL675"/>
      <x:c r="BM675"/>
      <x:c r="BN675"/>
      <x:c r="BO675"/>
      <x:c r="BP675"/>
      <x:c r="BQ675"/>
      <x:c r="BR675"/>
      <x:c r="BS675"/>
      <x:c r="BT675"/>
      <x:c r="BU675"/>
      <x:c r="BV675"/>
      <x:c r="BW675"/>
      <x:c r="BX675"/>
      <x:c r="BY675"/>
      <x:c r="BZ675"/>
      <x:c r="CA675"/>
      <x:c r="CB675"/>
      <x:c r="CC675"/>
    </x:row>
    <x:row r="676" ht="115" customHeight="1">
      <x:c r="A676" s="4" t="str">
        <x:v>proposal.collection.warm_phagia_meal_drink</x:v>
      </x:c>
      <x:c r="B676" s="4" t="str">
        <x:v>Warm Phagia meal drink</x:v>
      </x:c>
      <x:c r="C676" s="4" t="str">
        <x:v>Not applicable</x:v>
      </x:c>
      <x:c r="D676" s="4" t="str">
        <x:v>Consumables</x:v>
      </x:c>
      <x:c r="E676" s="4" t="str">
        <x:v>Drink consumable</x:v>
      </x:c>
      <x:c r="F676" s="4" t="str">
        <x:v>New proposal</x:v>
      </x:c>
      <x:c r="G676" s="4" t="str">
        <x:v>Heated drinkable meal, heating conditions unresolved</x:v>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not applicable; t1; finished item</x:v>
      </x:c>
      <x:c r="AF676" s="4" t="str">
        <x:v>Collection expansion classification. Distinct type, use and material family; new item proposal unless author direction is marked.</x:v>
      </x:c>
      <x:c r="AG676" s="4" t="str">
        <x:v>Finished endpoint or currency. Material tier is separate from finished input tier.</x:v>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status/completeness",IF(C676="T0","Raw entry feed; no production route","No production route listed"))</x:f>
        <x:v>Route listed; review status/completeness</x:v>
      </x:c>
      <x:c r="AN676" s="4" t="n">
        <x:f>IF(C676="T0",0,IF(C676="T1",1,IF(C676="T2",2,IF(C676="T3",3,IF(C676="T4",4,IF(C676="Unassigned",98,99))))))</x:f>
        <x:v>99</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str">
        <x:v>Not applicable</x:v>
      </x:c>
      <x:c r="D677" s="4" t="str">
        <x:v>Consumables</x:v>
      </x:c>
      <x:c r="E677" s="4" t="str">
        <x:v>Drink consumable</x:v>
      </x:c>
      <x:c r="F677" s="4" t="str">
        <x:v>New proposal</x:v>
      </x:c>
      <x:c r="G677" s="4" t="str">
        <x:v>Cooled serving using a dry cellar rather than ice or free water</x:v>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not applicable; t1; finished item</x:v>
      </x:c>
      <x:c r="AF677" s="4" t="str">
        <x:v>Collection expansion classification. Distinct type, use and material family; new item proposal unless author direction is marked.</x:v>
      </x:c>
      <x:c r="AG677" s="4" t="str">
        <x:v>Finished endpoint or currency. Material tier is separate from finished input tier.</x:v>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status/completeness",IF(C677="T0","Raw entry feed; no production route","No production route listed"))</x:f>
        <x:v>Route listed; review status/completeness</x:v>
      </x:c>
      <x:c r="AN677" s="4" t="n">
        <x:f>IF(C677="T0",0,IF(C677="T1",1,IF(C677="T2",2,IF(C677="T3",3,IF(C677="T4",4,IF(C677="Unassigned",98,99))))))</x:f>
        <x:v>99</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str">
        <x:v>Not applicable</x:v>
      </x:c>
      <x:c r="D678" s="4" t="str">
        <x:v>Consumables</x:v>
      </x:c>
      <x:c r="E678" s="4" t="str">
        <x:v>Drink consumable</x:v>
      </x:c>
      <x:c r="F678" s="4" t="str">
        <x:v>New proposal</x:v>
      </x:c>
      <x:c r="G678" s="4" t="str">
        <x:v>Rare culinary broth from a selected edible fauna source</x:v>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not applicable;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str">
        <x:v>Finished endpoint or currency. Material tier is separate from finished input tier.</x:v>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status/completeness",IF(C678="T0","Raw entry feed; no production route","No production route listed"))</x:f>
        <x:v>Route listed; review status/completeness</x:v>
      </x:c>
      <x:c r="AN678" s="4" t="n">
        <x:f>IF(C678="T0",0,IF(C678="T1",1,IF(C678="T2",2,IF(C678="T3",3,IF(C678="T4",4,IF(C678="Unassigned",98,99))))))</x:f>
        <x:v>99</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ht="115" customHeight="1">
      <x:c r="A679" s="4"/>
      <x:c r="B679" s="4"/>
      <x:c r="C679" s="4"/>
      <x:c r="D679" s="4"/>
      <x:c r="E679" s="4"/>
      <x:c r="F679" s="4"/>
      <x:c r="G679" s="4"/>
      <x:c r="H679" s="4"/>
      <x:c r="I679" s="4"/>
      <x:c r="J679" s="4"/>
      <x:c r="M679" s="4"/>
      <x:c r="N679" s="4"/>
      <x:c r="O679" s="4"/>
      <x:c r="P679" s="4"/>
      <x:c r="V679" s="4"/>
      <x:c r="W679" s="4"/>
      <x:c r="X679" s="4"/>
      <x:c r="Y679" s="4"/>
      <x:c r="Z679" s="4"/>
      <x:c r="AA679" s="4"/>
      <x:c r="AB679" s="4"/>
      <x:c r="AC679" s="4"/>
      <x:c r="AD679" s="4"/>
      <x:c r="AE679" s="4"/>
      <x:c r="AF679" s="4"/>
      <x:c r="AG679" s="4"/>
      <x:c r="AH679" s="4"/>
      <x:c r="AI679" s="4"/>
      <x:c r="AJ679" s="4"/>
      <x:c r="AK679" s="4"/>
      <x:c r="AL679" s="4"/>
      <x:c r="AM679" s="4"/>
      <x:c r="AN679" s="4"/>
      <x:c r="AZ679"/>
      <x:c r="BA679"/>
      <x:c r="BB679"/>
      <x:c r="BC679"/>
      <x:c r="BD679"/>
      <x:c r="BE679"/>
      <x:c r="BF679"/>
      <x:c r="BG679"/>
      <x:c r="BH679"/>
      <x:c r="BI679"/>
      <x:c r="BJ679"/>
      <x:c r="BK679"/>
      <x:c r="BL679"/>
      <x:c r="BM679"/>
      <x:c r="BN679"/>
      <x:c r="BO679"/>
      <x:c r="BP679"/>
      <x:c r="BQ679"/>
      <x:c r="BR679"/>
      <x:c r="BS679"/>
      <x:c r="BT679"/>
      <x:c r="BU679"/>
      <x:c r="BV679"/>
      <x:c r="BW679"/>
      <x:c r="BX679"/>
      <x:c r="BY679"/>
      <x:c r="BZ679"/>
      <x:c r="CA679"/>
      <x:c r="CB679"/>
      <x:c r="CC679"/>
    </x:row>
    <x:row r="680" ht="115" customHeight="1">
      <x:c r="A680" s="4" t="str">
        <x:v>proposal.collection.phagia_aroma_tasting_cup</x:v>
      </x:c>
      <x:c r="B680" s="4" t="str">
        <x:v>Phagia aroma tasting cup</x:v>
      </x:c>
      <x:c r="C680" s="4" t="str">
        <x:v>Not applicable</x:v>
      </x:c>
      <x:c r="D680" s="4" t="str">
        <x:v>Consumables</x:v>
      </x:c>
      <x:c r="E680" s="4" t="str">
        <x:v>Drink consumable</x:v>
      </x:c>
      <x:c r="F680" s="4" t="str">
        <x:v>New proposal</x:v>
      </x:c>
      <x:c r="G680" s="4" t="str">
        <x:v>Trace fauna-flavored drink for specialist cooks</x:v>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not applicable;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str">
        <x:v>Finished endpoint or currency. Material tier is separate from finished input tier.</x:v>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status/completeness",IF(C680="T0","Raw entry feed; no production route","No production route listed"))</x:f>
        <x:v>Route listed; review status/completeness</x:v>
      </x:c>
      <x:c r="AN680" s="4" t="n">
        <x:f>IF(C680="T0",0,IF(C680="T1",1,IF(C680="T2",2,IF(C680="T3",3,IF(C680="T4",4,IF(C680="Unassigned",98,99))))))</x:f>
        <x:v>99</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str">
        <x:v>Not applicable</x:v>
      </x:c>
      <x:c r="D681" s="4" t="str">
        <x:v>Consumables</x:v>
      </x:c>
      <x:c r="E681" s="4" t="str">
        <x:v>Drink consumable</x:v>
      </x:c>
      <x:c r="F681" s="4" t="str">
        <x:v>New proposal</x:v>
      </x:c>
      <x:c r="G681" s="4" t="str">
        <x:v>Fine Phagia meal suspended for a coarse texture</x:v>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not applicable; t1; finished item</x:v>
      </x:c>
      <x:c r="AF681" s="4" t="str">
        <x:v>Collection expansion classification. Distinct type, use and material family; new item proposal unless author direction is marked.</x:v>
      </x:c>
      <x:c r="AG681" s="4" t="str">
        <x:v>Finished endpoint or currency. Material tier is separate from finished input tier.</x:v>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status/completeness",IF(C681="T0","Raw entry feed; no production route","No production route listed"))</x:f>
        <x:v>Route listed; review status/completeness</x:v>
      </x:c>
      <x:c r="AN681" s="4" t="n">
        <x:f>IF(C681="T0",0,IF(C681="T1",1,IF(C681="T2",2,IF(C681="T3",3,IF(C681="T4",4,IF(C681="Unassigned",98,99))))))</x:f>
        <x:v>99</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str">
        <x:v>Not applicable</x:v>
      </x:c>
      <x:c r="D682" s="4" t="str">
        <x:v>Consumables</x:v>
      </x:c>
      <x:c r="E682" s="4" t="str">
        <x:v>Drink consumable</x:v>
      </x:c>
      <x:c r="F682" s="4" t="str">
        <x:v>New proposal</x:v>
      </x:c>
      <x:c r="G682" s="4" t="str">
        <x:v>Separated curd and liquid presented as a drink</x:v>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not applicable; t1; finished item</x:v>
      </x:c>
      <x:c r="AF682" s="4" t="str">
        <x:v>Collection expansion classification. Distinct type, use and material family; new item proposal unless author direction is marked.</x:v>
      </x:c>
      <x:c r="AG682" s="4" t="str">
        <x:v>Finished endpoint or currency. Material tier is separate from finished input tier.</x:v>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status/completeness",IF(C682="T0","Raw entry feed; no production route","No production route listed"))</x:f>
        <x:v>Route listed; review status/completeness</x:v>
      </x:c>
      <x:c r="AN682" s="4" t="n">
        <x:f>IF(C682="T0",0,IF(C682="T1",1,IF(C682="T2",2,IF(C682="T3",3,IF(C682="T4",4,IF(C682="Unassigned",98,99))))))</x:f>
        <x:v>99</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ht="115" customHeight="1">
      <x:c r="A683" s="4"/>
      <x:c r="B683" s="4"/>
      <x:c r="C683" s="4"/>
      <x:c r="D683" s="4"/>
      <x:c r="E683" s="4"/>
      <x:c r="F683" s="4"/>
      <x:c r="G683" s="4"/>
      <x:c r="H683" s="4"/>
      <x:c r="I683" s="4"/>
      <x:c r="J683" s="4"/>
      <x:c r="M683" s="4"/>
      <x:c r="N683" s="4"/>
      <x:c r="O683" s="4"/>
      <x:c r="P683" s="4"/>
      <x:c r="V683" s="4"/>
      <x:c r="W683" s="4"/>
      <x:c r="X683" s="4"/>
      <x:c r="Y683" s="4"/>
      <x:c r="Z683" s="4"/>
      <x:c r="AA683" s="4"/>
      <x:c r="AB683" s="4"/>
      <x:c r="AC683" s="4"/>
      <x:c r="AD683" s="4"/>
      <x:c r="AE683" s="4"/>
      <x:c r="AF683" s="4"/>
      <x:c r="AG683" s="4"/>
      <x:c r="AH683" s="4"/>
      <x:c r="AI683" s="4"/>
      <x:c r="AJ683" s="4"/>
      <x:c r="AK683" s="4"/>
      <x:c r="AL683" s="4"/>
      <x:c r="AM683" s="4"/>
      <x:c r="AN683" s="4"/>
      <x:c r="AZ683"/>
      <x:c r="BA683"/>
      <x:c r="BB683"/>
      <x:c r="BC683"/>
      <x:c r="BD683"/>
      <x:c r="BE683"/>
      <x:c r="BF683"/>
      <x:c r="BG683"/>
      <x:c r="BH683"/>
      <x:c r="BI683"/>
      <x:c r="BJ683"/>
      <x:c r="BK683"/>
      <x:c r="BL683"/>
      <x:c r="BM683"/>
      <x:c r="BN683"/>
      <x:c r="BO683"/>
      <x:c r="BP683"/>
      <x:c r="BQ683"/>
      <x:c r="BR683"/>
      <x:c r="BS683"/>
      <x:c r="BT683"/>
      <x:c r="BU683"/>
      <x:c r="BV683"/>
      <x:c r="BW683"/>
      <x:c r="BX683"/>
      <x:c r="BY683"/>
      <x:c r="BZ683"/>
      <x:c r="CA683"/>
      <x:c r="CB683"/>
      <x:c r="CC683"/>
    </x:row>
    <x:row r="684" ht="115" customHeight="1">
      <x:c r="A684" s="4" t="str">
        <x:v>proposal.collection.sour_savory_phagia_blend</x:v>
      </x:c>
      <x:c r="B684" s="4" t="str">
        <x:v>Sour-savory Phagia blend</x:v>
      </x:c>
      <x:c r="C684" s="4" t="str">
        <x:v>Not applicable</x:v>
      </x:c>
      <x:c r="D684" s="4" t="str">
        <x:v>Consumables</x:v>
      </x:c>
      <x:c r="E684" s="4" t="str">
        <x:v>Drink consumable</x:v>
      </x:c>
      <x:c r="F684" s="4" t="str">
        <x:v>New proposal</x:v>
      </x:c>
      <x:c r="G684" s="4" t="str">
        <x:v>Combines controlled-sour culture and edible culinary broth</x:v>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not applicable;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str">
        <x:v>Finished endpoint or currency. Material tier is separate from finished input tier.</x:v>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status/completeness",IF(C684="T0","Raw entry feed; no production route","No production route listed"))</x:f>
        <x:v>Route listed; review status/completeness</x:v>
      </x:c>
      <x:c r="AN684" s="4" t="n">
        <x:f>IF(C684="T0",0,IF(C684="T1",1,IF(C684="T2",2,IF(C684="T3",3,IF(C684="T4",4,IF(C684="Unassigned",98,99))))))</x:f>
        <x:v>99</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str">
        <x:v>Not applicable</x:v>
      </x:c>
      <x:c r="D685" s="4" t="str">
        <x:v>Consumables</x:v>
      </x:c>
      <x:c r="E685" s="4" t="str">
        <x:v>Drink consumable</x:v>
      </x:c>
      <x:c r="F685" s="4" t="str">
        <x:v>New proposal</x:v>
      </x:c>
      <x:c r="G685" s="4" t="str">
        <x:v>Several small contained servings for comparing food preparations</x:v>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not applicable; t2; finished item</x:v>
      </x:c>
      <x:c r="AF685" s="4" t="str">
        <x:v>Collection expansion classification. Distinct type, use and material family; new item proposal unless author direction is marked.</x:v>
      </x:c>
      <x:c r="AG685" s="4" t="str">
        <x:v>Finished endpoint or currency. Material tier is separate from finished input tier.</x:v>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status/completeness",IF(C685="T0","Raw entry feed; no production route","No production route listed"))</x:f>
        <x:v>Route listed; review status/completeness</x:v>
      </x:c>
      <x:c r="AN685" s="4" t="n">
        <x:f>IF(C685="T0",0,IF(C685="T1",1,IF(C685="T2",2,IF(C685="T3",3,IF(C685="T4",4,IF(C685="Unassigned",98,99))))))</x:f>
        <x:v>99</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str">
        <x:v>Not applicable</x:v>
      </x:c>
      <x:c r="D686" s="4" t="str">
        <x:v>Field supplies</x:v>
      </x:c>
      <x:c r="E686" s="4" t="str">
        <x:v>Energy storage</x:v>
      </x:c>
      <x:c r="F686" s="4" t="str">
        <x:v>New proposal</x:v>
      </x:c>
      <x:c r="G686" s="4" t="str">
        <x:v>Stores rotational motion for a compatible small machine</x:v>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field supplies; energy storage; energy storage; finished item; manufactured / unresolved; energy storage; metal; assembly; proposal; guarded flywheel cartridge; collection expansion; energy storage; not applicable; t4; finished item</x:v>
      </x:c>
      <x:c r="AF686" s="4" t="str">
        <x:v>Collection expansion classification. Distinct type, use and material family; new item proposal unless author direction is marked. October 15 audit: classification/handling clarified; item identity, design status and material tier preserved.</x:v>
      </x:c>
      <x:c r="AG686" s="4" t="str">
        <x:v>Finished endpoint or currency. Material tier is separate from finished input tier.</x:v>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status/completeness",IF(C686="T0","Raw entry feed; no production route","No production route listed"))</x:f>
        <x:v>Route listed; review status/completeness</x:v>
      </x:c>
      <x:c r="AN686" s="4" t="n">
        <x:f>IF(C686="T0",0,IF(C686="T1",1,IF(C686="T2",2,IF(C686="T3",3,IF(C686="T4",4,IF(C686="Unassigned",98,99))))))</x:f>
        <x:v>99</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str">
        <x:v>Wound clock-spring pack</x:v>
      </x:c>
      <x:c r="C687" s="4" t="str">
        <x:v>Not applicable</x:v>
      </x:c>
      <x:c r="D687" s="4" t="str">
        <x:v>Field supplies</x:v>
      </x:c>
      <x:c r="E687" s="4" t="str">
        <x:v>Energy storage</x:v>
      </x:c>
      <x:c r="F687" s="4" t="str">
        <x:v>New proposal</x:v>
      </x:c>
      <x:c r="G687" s="4" t="str">
        <x:v>Stores wound mechanical energy</x:v>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x:c r="Q687" s="4"/>
      <x:c r="R687" s="4"/>
      <x:c r="S687" s="4"/>
      <x:c r="T687" s="4"/>
      <x:c r="U687" s="4" t="str">
        <x:v>Candidate inputs are partial. Resolve tools, supporting materials, energy, recovery and compatibility before recipes become craftable.</x:v>
      </x:c>
      <x:c r="V687" s="4" t="str">
        <x:v>wound clock-spring pack; collection expansion; energy storage</x:v>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wound clock-spring pack; field supplies; energy storage; energy storage; finished item; manufactured / unresolved; energy storage; metal; assembly; proposal; wound clock-spring pack; collection expansion; energy storage; not applicable; t4; finished item</x:v>
      </x:c>
      <x:c r="AF687" s="4" t="str">
        <x:v>Collection expansion classification. Distinct type, use and material family; new item proposal unless author direction is marked. October 15 audit: classification/handling clarified; item identity, design status and material tier preserved.</x:v>
      </x:c>
      <x:c r="AG687" s="4" t="str">
        <x:v>Finished endpoint or currency. Material tier is separate from finished input tier.</x:v>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status/completeness",IF(C687="T0","Raw entry feed; no production route","No production route listed"))</x:f>
        <x:v>Route listed; review status/completeness</x:v>
      </x:c>
      <x:c r="AN687" s="4" t="n">
        <x:f>IF(C687="T0",0,IF(C687="T1",1,IF(C687="T2",2,IF(C687="T3",3,IF(C687="T4",4,IF(C687="Unassigned",98,99))))))</x:f>
        <x:v>99</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str">
        <x:v>Not applicable</x:v>
      </x:c>
      <x:c r="D688" s="4" t="str">
        <x:v>Field supplies</x:v>
      </x:c>
      <x:c r="E688" s="4" t="str">
        <x:v>Energy storage</x:v>
      </x:c>
      <x:c r="F688" s="4" t="str">
        <x:v>New proposal</x:v>
      </x:c>
      <x:c r="G688" s="4" t="str">
        <x:v>Stores mechanical energy in a tensioned spring assembly</x:v>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field supplies; energy storage; energy storage; finished item; manufactured / unresolved; energy storage; metal; assembly; proposal; torsion-spring accumulator; collection expansion; energy storage; not applicable; t4; finished item</x:v>
      </x:c>
      <x:c r="AF688" s="4" t="str">
        <x:v>Collection expansion classification. Distinct type, use and material family; new item proposal unless author direction is marked. October 15 audit: classification/handling clarified; item identity, design status and material tier preserved.</x:v>
      </x:c>
      <x:c r="AG688" s="4" t="str">
        <x:v>Finished endpoint or currency. Material tier is separate from finished input tier.</x:v>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status/completeness",IF(C688="T0","Raw entry feed; no production route","No production route listed"))</x:f>
        <x:v>Route listed; review status/completeness</x:v>
      </x:c>
      <x:c r="AN688" s="4" t="n">
        <x:f>IF(C688="T0",0,IF(C688="T1",1,IF(C688="T2",2,IF(C688="T3",3,IF(C688="T4",4,IF(C688="Unassigned",98,99))))))</x:f>
        <x:v>99</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str">
        <x:v>Lifted counterweight module</x:v>
      </x:c>
      <x:c r="C689" s="4" t="str">
        <x:v>Not applicable</x:v>
      </x:c>
      <x:c r="D689" s="4" t="str">
        <x:v>Field supplies</x:v>
      </x:c>
      <x:c r="E689" s="4" t="str">
        <x:v>Energy storage</x:v>
      </x:c>
      <x:c r="F689" s="4" t="str">
        <x:v>New proposal</x:v>
      </x:c>
      <x:c r="G689" s="4" t="str">
        <x:v>Stores gravitational energy in an installed lifting system</x:v>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x:c r="Q689" s="4"/>
      <x:c r="R689" s="4"/>
      <x:c r="S689" s="4"/>
      <x:c r="T689" s="4"/>
      <x:c r="U689" s="4" t="str">
        <x:v>Candidate inputs are partial. Resolve tools, supporting materials, energy, recovery and compatibility before recipes become craftable.</x:v>
      </x:c>
      <x:c r="V689" s="4" t="str">
        <x:v>lifted counterweight module; collection expansion; energy storage</x:v>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lifted counterweight module; field supplies; energy storage; energy storage; finished item; manufactured / unresolved; energy storage; metal; assembly; proposal; lifted counterweight module; collection expansion; energy storage; not applicable; t3; finished item</x:v>
      </x:c>
      <x:c r="AF689" s="4" t="str">
        <x:v>Collection expansion classification. Distinct type, use and material family; new item proposal unless author direction is marked. October 15 audit: classification/handling clarified; item identity, design status and material tier preserved.</x:v>
      </x:c>
      <x:c r="AG689" s="4" t="str">
        <x:v>Finished endpoint or currency. Material tier is separate from finished input tier.</x:v>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status/completeness",IF(C689="T0","Raw entry feed; no production route","No production route listed"))</x:f>
        <x:v>Route listed; review status/completeness</x:v>
      </x:c>
      <x:c r="AN689" s="4" t="n">
        <x:f>IF(C689="T0",0,IF(C689="T1",1,IF(C689="T2",2,IF(C689="T3",3,IF(C689="T4",4,IF(C689="Unassigned",98,99))))))</x:f>
        <x:v>99</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str">
        <x:v>Not applicable</x:v>
      </x:c>
      <x:c r="D690" s="4" t="str">
        <x:v>Field supplies</x:v>
      </x:c>
      <x:c r="E690" s="4" t="str">
        <x:v>Energy storage</x:v>
      </x:c>
      <x:c r="F690" s="4" t="str">
        <x:v>New proposal</x:v>
      </x:c>
      <x:c r="G690" s="4" t="str">
        <x:v>Large canyon storage assembly requiring a fixed drop shaft</x:v>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field supplies; energy storage; energy storage; finished item; manufactured / unresolved; energy storage; metal; assembly; proposal; shaft-drop weight train; collection expansion; energy storage; not applicable;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str">
        <x:v>Finished endpoint or currency. Material tier is separate from finished input tier.</x:v>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t="n">
        <x:f>IF(C690="T0",0,IF(C690="T1",1,IF(C690="T2",2,IF(C690="T3",3,IF(C690="T4",4,IF(C690="Unassigned",98,99))))))</x:f>
        <x:v>99</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str">
        <x:v>Not applicable</x:v>
      </x:c>
      <x:c r="D691" s="4" t="str">
        <x:v>Field supplies</x:v>
      </x:c>
      <x:c r="E691" s="4" t="str">
        <x:v>Energy storage</x:v>
      </x:c>
      <x:c r="F691" s="4" t="str">
        <x:v>New proposal</x:v>
      </x:c>
      <x:c r="G691" s="4" t="str">
        <x:v>Stores pressure in a compatible closed vessel, no rating assigned</x:v>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field supplies; energy storage; energy storage; finished item; manufactured / unresolved; energy storage; mixed / unresolved; assembly; proposal; sealed pressure accumulator; collection expansion; energy storage; not applicable; t4; finished item</x:v>
      </x:c>
      <x:c r="AF691" s="4" t="str">
        <x:v>Collection expansion classification. Distinct type, use and material family; new item proposal unless author direction is marked.</x:v>
      </x:c>
      <x:c r="AG691" s="4" t="str">
        <x:v>Finished endpoint or currency. Material tier is separate from finished input tier.</x:v>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status/completeness",IF(C691="T0","Raw entry feed; no production route","No production route listed"))</x:f>
        <x:v>Route listed; review status/completeness</x:v>
      </x:c>
      <x:c r="AN691" s="4" t="n">
        <x:f>IF(C691="T0",0,IF(C691="T1",1,IF(C691="T2",2,IF(C691="T3",3,IF(C691="T4",4,IF(C691="Unassigned",98,99))))))</x:f>
        <x:v>99</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str">
        <x:v>Not applicable</x:v>
      </x:c>
      <x:c r="D692" s="4" t="str">
        <x:v>Field supplies</x:v>
      </x:c>
      <x:c r="E692" s="4" t="str">
        <x:v>Energy storage</x:v>
      </x:c>
      <x:c r="F692" s="4" t="str">
        <x:v>New proposal</x:v>
      </x:c>
      <x:c r="G692" s="4" t="str">
        <x:v>Stores sensible heat for controlled release</x:v>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field supplies; energy storage; energy storage; finished item; manufactured / unresolved; energy storage; mixed / unresolved; assembly; proposal; packed-stone thermal block; collection expansion; energy storage; not applicable; t2; finished item</x:v>
      </x:c>
      <x:c r="AF692" s="4" t="str">
        <x:v>Collection expansion classification. Distinct type, use and material family; new item proposal unless author direction is marked.</x:v>
      </x:c>
      <x:c r="AG692" s="4" t="str">
        <x:v>Finished endpoint or currency. Material tier is separate from finished input tier.</x:v>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status/completeness",IF(C692="T0","Raw entry feed; no production route","No production route listed"))</x:f>
        <x:v>Route listed; review status/completeness</x:v>
      </x:c>
      <x:c r="AN692" s="4" t="n">
        <x:f>IF(C692="T0",0,IF(C692="T1",1,IF(C692="T2",2,IF(C692="T3",3,IF(C692="T4",4,IF(C692="Unassigned",98,99))))))</x:f>
        <x:v>99</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str">
        <x:v>Not applicable</x:v>
      </x:c>
      <x:c r="D693" s="4" t="str">
        <x:v>Field supplies</x:v>
      </x:c>
      <x:c r="E693" s="4" t="str">
        <x:v>Energy storage</x:v>
      </x:c>
      <x:c r="F693" s="4" t="str">
        <x:v>New proposal</x:v>
      </x:c>
      <x:c r="G693" s="4" t="str">
        <x:v>Candidate thermal storage medium kept inside a compatible vessel</x:v>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field supplies; energy storage; energy storage; finished item; manufactured / unresolved; energy storage; mixed / unresolved; assembly; proposal; contained salt heat cell; collection expansion; energy storage; not applicable; t2; finished item</x:v>
      </x:c>
      <x:c r="AF693" s="4" t="str">
        <x:v>Collection expansion classification. Distinct type, use and material family; new item proposal unless author direction is marked.</x:v>
      </x:c>
      <x:c r="AG693" s="4" t="str">
        <x:v>Finished endpoint or currency. Material tier is separate from finished input tier.</x:v>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status/completeness",IF(C693="T0","Raw entry feed; no production route","No production route listed"))</x:f>
        <x:v>Route listed; review status/completeness</x:v>
      </x:c>
      <x:c r="AN693" s="4" t="n">
        <x:f>IF(C693="T0",0,IF(C693="T1",1,IF(C693="T2",2,IF(C693="T3",3,IF(C693="T4",4,IF(C693="Unassigned",98,99))))))</x:f>
        <x:v>99</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str">
        <x:v>Not applicable</x:v>
      </x:c>
      <x:c r="D694" s="4" t="str">
        <x:v>Field supplies</x:v>
      </x:c>
      <x:c r="E694" s="4" t="str">
        <x:v>Energy storage</x:v>
      </x:c>
      <x:c r="F694" s="4" t="str">
        <x:v>New proposal</x:v>
      </x:c>
      <x:c r="G694" s="4" t="str">
        <x:v>Rugged chemical battery candidate with unresolved chemistry</x:v>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field supplies; energy storage; energy storage; finished item; manufactured / unresolved; energy storage; mixed / unresolved; assembly; proposal; ceramic-housed mineral battery; collection expansion; energy storage; not applicable; t4; finished item</x:v>
      </x:c>
      <x:c r="AF694" s="4" t="str">
        <x:v>Collection expansion classification. Distinct type, use and material family; new item proposal unless author direction is marked.</x:v>
      </x:c>
      <x:c r="AG694" s="4" t="str">
        <x:v>Finished endpoint or currency. Material tier is separate from finished input tier.</x:v>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status/completeness",IF(C694="T0","Raw entry feed; no production route","No production route listed"))</x:f>
        <x:v>Route listed; review status/completeness</x:v>
      </x:c>
      <x:c r="AN694" s="4" t="n">
        <x:f>IF(C694="T0",0,IF(C694="T1",1,IF(C694="T2",2,IF(C694="T3",3,IF(C694="T4",4,IF(C694="Unassigned",98,99))))))</x:f>
        <x:v>99</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str">
        <x:v>Not applicable</x:v>
      </x:c>
      <x:c r="D695" s="4" t="str">
        <x:v>Field supplies</x:v>
      </x:c>
      <x:c r="E695" s="4" t="str">
        <x:v>Energy storage</x:v>
      </x:c>
      <x:c r="F695" s="4" t="str">
        <x:v>New proposal</x:v>
      </x:c>
      <x:c r="G695" s="4" t="str">
        <x:v>Serviceable battery architecture with replaceable contacts</x:v>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field supplies; energy storage; energy storage; finished item; manufactured / unresolved; energy storage; mixed / unresolved; assembly; proposal; replaceable electrode battery jar; collection expansion; energy storage; not applicable; unassigned; finished item</x:v>
      </x:c>
      <x:c r="AF695" s="4" t="str">
        <x:v>Collection expansion classification. Distinct type, use and material family; new item proposal unless author direction is marked.</x:v>
      </x:c>
      <x:c r="AG695" s="4" t="str">
        <x:v>Finished endpoint or currency. Material tier is separate from finished input tier.</x:v>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t="n">
        <x:f>IF(C695="T0",0,IF(C695="T1",1,IF(C695="T2",2,IF(C695="T3",3,IF(C695="T4",4,IF(C695="Unassigned",98,99))))))</x:f>
        <x:v>99</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str">
        <x:v>Not applicable</x:v>
      </x:c>
      <x:c r="D696" s="4" t="str">
        <x:v>Field supplies</x:v>
      </x:c>
      <x:c r="E696" s="4" t="str">
        <x:v>Energy storage</x:v>
      </x:c>
      <x:c r="F696" s="4" t="str">
        <x:v>New proposal</x:v>
      </x:c>
      <x:c r="G696" s="4" t="str">
        <x:v>Layered chemical storage architecture, chemistry unresolved</x:v>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field supplies; energy storage; energy storage; finished item; manufactured / unresolved; energy storage; mixed / unresolved; assembly; proposal; packed separator battery stack; collection expansion; energy storage; not applicable; t4; finished item</x:v>
      </x:c>
      <x:c r="AF696" s="4" t="str">
        <x:v>Collection expansion classification. Distinct type, use and material family; new item proposal unless author direction is marked.</x:v>
      </x:c>
      <x:c r="AG696" s="4" t="str">
        <x:v>Finished endpoint or currency. Material tier is separate from finished input tier.</x:v>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status/completeness",IF(C696="T0","Raw entry feed; no production route","No production route listed"))</x:f>
        <x:v>Route listed; review status/completeness</x:v>
      </x:c>
      <x:c r="AN696" s="4" t="n">
        <x:f>IF(C696="T0",0,IF(C696="T1",1,IF(C696="T2",2,IF(C696="T3",3,IF(C696="T4",4,IF(C696="Unassigned",98,99))))))</x:f>
        <x:v>99</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str">
        <x:v>Not applicable</x:v>
      </x:c>
      <x:c r="D697" s="4" t="str">
        <x:v>Field supplies</x:v>
      </x:c>
      <x:c r="E697" s="4" t="str">
        <x:v>Energy storage</x:v>
      </x:c>
      <x:c r="F697" s="4" t="str">
        <x:v>New proposal</x:v>
      </x:c>
      <x:c r="G697" s="4" t="str">
        <x:v>Electrical storage candidate using layered mineral insulation</x:v>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field supplies; energy storage; energy storage; finished item; manufactured / unresolved; energy storage; mixed / unresolved; assembly; proposal; mica-plate capacitor pack; collection expansion; energy storage; not applicable; t4; finished item</x:v>
      </x:c>
      <x:c r="AF697" s="4" t="str">
        <x:v>Collection expansion classification. Distinct type, use and material family; new item proposal unless author direction is marked.</x:v>
      </x:c>
      <x:c r="AG697" s="4" t="str">
        <x:v>Finished endpoint or currency. Material tier is separate from finished input tier.</x:v>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status/completeness",IF(C697="T0","Raw entry feed; no production route","No production route listed"))</x:f>
        <x:v>Route listed; review status/completeness</x:v>
      </x:c>
      <x:c r="AN697" s="4" t="n">
        <x:f>IF(C697="T0",0,IF(C697="T1",1,IF(C697="T2",2,IF(C697="T3",3,IF(C697="T4",4,IF(C697="Unassigned",98,99))))))</x:f>
        <x:v>99</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str">
        <x:v>Not applicable</x:v>
      </x:c>
      <x:c r="D698" s="4" t="str">
        <x:v>Field supplies</x:v>
      </x:c>
      <x:c r="E698" s="4" t="str">
        <x:v>Energy storage</x:v>
      </x:c>
      <x:c r="F698" s="4" t="str">
        <x:v>New proposal</x:v>
      </x:c>
      <x:c r="G698" s="4" t="str">
        <x:v>Bulky urban electrical storage bank</x:v>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field supplies; energy storage; energy storage; finished item; manufactured / unresolved; energy storage; glass and metal; assembly; proposal; glass-jar capacitor bank; collection expansion; energy storage; not applicable; t4; finished item</x:v>
      </x:c>
      <x:c r="AF698" s="4" t="str">
        <x:v>Collection expansion classification. Distinct type, use and material family; new item proposal unless author direction is marked. October 15 audit: classification/handling clarified; item identity, design status and material tier preserved.</x:v>
      </x:c>
      <x:c r="AG698" s="4" t="str">
        <x:v>Finished endpoint or currency. Material tier is separate from finished input tier.</x:v>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status/completeness",IF(C698="T0","Raw entry feed; no production route","No production route listed"))</x:f>
        <x:v>Route listed; review status/completeness</x:v>
      </x:c>
      <x:c r="AN698" s="4" t="n">
        <x:f>IF(C698="T0",0,IF(C698="T1",1,IF(C698="T2",2,IF(C698="T3",3,IF(C698="T4",4,IF(C698="Unassigned",98,99))))))</x:f>
        <x:v>99</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str">
        <x:v>Not applicable</x:v>
      </x:c>
      <x:c r="D699" s="4" t="str">
        <x:v>Field supplies</x:v>
      </x:c>
      <x:c r="E699" s="4" t="str">
        <x:v>Energy storage</x:v>
      </x:c>
      <x:c r="F699" s="4" t="str">
        <x:v>New proposal</x:v>
      </x:c>
      <x:c r="G699" s="4" t="str">
        <x:v>Workshop pulse-storage assembly without a specified rating</x:v>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field supplies; energy storage; energy storage; finished item; manufactured / unresolved; energy storage; ceramic and metal; assembly; proposal; ceramic-dielectric pulse bank; collection expansion; energy storage; not applicable; t4; finished item</x:v>
      </x:c>
      <x:c r="AF699" s="4" t="str">
        <x:v>Collection expansion classification. Distinct type, use and material family; new item proposal unless author direction is marked. October 15 audit: classification/handling clarified; item identity, design status and material tier preserved.</x:v>
      </x:c>
      <x:c r="AG699" s="4" t="str">
        <x:v>Finished endpoint or currency. Material tier is separate from finished input tier.</x:v>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status/completeness",IF(C699="T0","Raw entry feed; no production route","No production route listed"))</x:f>
        <x:v>Route listed; review status/completeness</x:v>
      </x:c>
      <x:c r="AN699" s="4" t="n">
        <x:f>IF(C699="T0",0,IF(C699="T1",1,IF(C699="T2",2,IF(C699="T3",3,IF(C699="T4",4,IF(C699="Unassigned",98,99))))))</x:f>
        <x:v>99</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str">
        <x:v>Not applicable</x:v>
      </x:c>
      <x:c r="D700" s="4" t="str">
        <x:v>Field supplies</x:v>
      </x:c>
      <x:c r="E700" s="4" t="str">
        <x:v>Ancient recovery</x:v>
      </x:c>
      <x:c r="F700" s="4" t="str">
        <x:v>New proposal</x:v>
      </x:c>
      <x:c r="G700" s="4" t="str">
        <x:v>Recovered power supply with unknown charging method</x:v>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str">
        <x:v>Extremely rare</x:v>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field supplies; ancient recovery; energy storage; recovered part; ancient technology; energy storage; ancient composite; assembly; proposal; ancient compact power cell; collection expansion; energy storage; not applicable; not applicable; finished item</x:v>
      </x:c>
      <x:c r="AF700" s="4" t="str">
        <x:v>Collection expansion classification. Distinct type, use and material family; new item proposal unless author direction is marked.</x:v>
      </x:c>
      <x:c r="AG700" s="4" t="str">
        <x:v>Recovered item outside contemporary manufacturing tiers.</x:v>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t="n">
        <x:f>IF(C700="T0",0,IF(C700="T1",1,IF(C700="T2",2,IF(C700="T3",3,IF(C700="T4",4,IF(C700="Unassigned",98,99))))))</x:f>
        <x:v>99</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str">
        <x:v>Not applicable</x:v>
      </x:c>
      <x:c r="D701" s="4" t="str">
        <x:v>Field supplies</x:v>
      </x:c>
      <x:c r="E701" s="4" t="str">
        <x:v>Ancient recovery</x:v>
      </x:c>
      <x:c r="F701" s="4" t="str">
        <x:v>New proposal</x:v>
      </x:c>
      <x:c r="G701" s="4" t="str">
        <x:v>Rare recovered compact pulse storage</x:v>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str">
        <x:v>Extremely rare</x:v>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field supplies; ancient recovery; energy storage; recovered part; ancient technology; energy storage; ancient composite; assembly; proposal; ancient microcapacitor brick; collection expansion; energy storage; not applicable; not applicable; finished item</x:v>
      </x:c>
      <x:c r="AF701" s="4" t="str">
        <x:v>Collection expansion classification. Distinct type, use and material family; new item proposal unless author direction is marked.</x:v>
      </x:c>
      <x:c r="AG701" s="4" t="str">
        <x:v>Recovered item outside contemporary manufacturing tiers.</x:v>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t="n">
        <x:f>IF(C701="T0",0,IF(C701="T1",1,IF(C701="T2",2,IF(C701="T3",3,IF(C701="T4",4,IF(C701="Unassigned",98,99))))))</x:f>
        <x:v>99</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str">
        <x:v>Not applicable</x:v>
      </x:c>
      <x:c r="D702" s="4" t="str">
        <x:v>Field supplies</x:v>
      </x:c>
      <x:c r="E702" s="4" t="str">
        <x:v>Ancient recovery</x:v>
      </x:c>
      <x:c r="F702" s="4" t="str">
        <x:v>New proposal</x:v>
      </x:c>
      <x:c r="G702" s="4" t="str">
        <x:v>Fantasy recovered magnetic-energy storage with unknown conditions</x:v>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str">
        <x:v>Extremely rare</x:v>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field supplies; ancient recovery; energy storage; recovered part; ancient technology; energy storage; ancient composite; assembly; proposal; ancient persistent-current ring; collection expansion; energy storage; not applicable; not applicable; finished item</x:v>
      </x:c>
      <x:c r="AF702" s="4" t="str">
        <x:v>Collection expansion classification. Distinct type, use and material family; new item proposal unless author direction is marked.</x:v>
      </x:c>
      <x:c r="AG702" s="4" t="str">
        <x:v>Recovered item outside contemporary manufacturing tiers.</x:v>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t="n">
        <x:f>IF(C702="T0",0,IF(C702="T1",1,IF(C702="T2",2,IF(C702="T3",3,IF(C702="T4",4,IF(C702="Unassigned",98,99))))))</x:f>
        <x:v>99</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str">
        <x:v>Not applicable</x:v>
      </x:c>
      <x:c r="D703" s="4" t="str">
        <x:v>Field supplies</x:v>
      </x:c>
      <x:c r="E703" s="4" t="str">
        <x:v>Ancient recovery</x:v>
      </x:c>
      <x:c r="F703" s="4" t="str">
        <x:v>New proposal</x:v>
      </x:c>
      <x:c r="G703" s="4" t="str">
        <x:v>Recovered sealed rotational storage device</x:v>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str">
        <x:v>Extremely rare</x:v>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field supplies; ancient recovery; energy storage; recovered part; ancient technology; energy storage; ancient composite; assembly; proposal; ancient inertial storage capsule; collection expansion; energy storage; not applicable; not applicable; finished item</x:v>
      </x:c>
      <x:c r="AF703" s="4" t="str">
        <x:v>Collection expansion classification. Distinct type, use and material family; new item proposal unless author direction is marked.</x:v>
      </x:c>
      <x:c r="AG703" s="4" t="str">
        <x:v>Recovered item outside contemporary manufacturing tiers.</x:v>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t="n">
        <x:f>IF(C703="T0",0,IF(C703="T1",1,IF(C703="T2",2,IF(C703="T3",3,IF(C703="T4",4,IF(C703="Unassigned",98,99))))))</x:f>
        <x:v>99</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str">
        <x:v>Not applicable</x:v>
      </x:c>
      <x:c r="D704" s="4" t="str">
        <x:v>Field supplies</x:v>
      </x:c>
      <x:c r="E704" s="4" t="str">
        <x:v>Ancient recovery</x:v>
      </x:c>
      <x:c r="F704" s="4" t="str">
        <x:v>New proposal</x:v>
      </x:c>
      <x:c r="G704" s="4" t="str">
        <x:v>Extremely rare recovered Arc-arresting container, distinct from electricity storage</x:v>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str">
        <x:v>Extremely rare</x:v>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field supplies; ancient recovery; energy storage; recovered part; ancient technology; energy storage; ancient composite; assembly; proposal; ancient true-arc vessel; collection expansion; energy storage; not applicable; not applicable; finished item</x:v>
      </x:c>
      <x:c r="AF704" s="4" t="str">
        <x:v>Collection expansion classification. Distinct type, use and material family; new item proposal unless author direction is marked.</x:v>
      </x:c>
      <x:c r="AG704" s="4" t="str">
        <x:v>Recovered item outside contemporary manufacturing tiers.</x:v>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t="n">
        <x:f>IF(C704="T0",0,IF(C704="T1",1,IF(C704="T2",2,IF(C704="T3",3,IF(C704="T4",4,IF(C704="Unassigned",98,99))))))</x:f>
        <x:v>99</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str">
        <x:v>Not applicable</x:v>
      </x:c>
      <x:c r="D705" s="4" t="str">
        <x:v>Field supplies</x:v>
      </x:c>
      <x:c r="E705" s="4" t="str">
        <x:v>Service kit</x:v>
      </x:c>
      <x:c r="F705" s="4" t="str">
        <x:v>New proposal</x:v>
      </x:c>
      <x:c r="G705" s="4" t="str">
        <x:v>Replacement contacts and cleaning implements for a compatible crude radio</x:v>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field supplies; service kit; service kit; finished item; manufactured / unresolved; equipment repair; mixed / unresolved; assembly; proposal; radio contact service kit; collection expansion; service kit; not applicable; unassigned; finished item</x:v>
      </x:c>
      <x:c r="AF705" s="4" t="str">
        <x:v>Collection expansion classification. Distinct type, use and material family; new item proposal unless author direction is marked.</x:v>
      </x:c>
      <x:c r="AG705" s="4" t="str">
        <x:v>Finished endpoint or currency. Material tier is separate from finished input tier.</x:v>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t="n">
        <x:f>IF(C705="T0",0,IF(C705="T1",1,IF(C705="T2",2,IF(C705="T3",3,IF(C705="T4",4,IF(C705="Unassigned",98,99))))))</x:f>
        <x:v>99</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ht="115" customHeight="1">
      <x:c r="A706" s="4" t="str">
        <x:v>proposal.collection.sail_seam_repair_kit</x:v>
      </x:c>
      <x:c r="B706" s="4" t="str">
        <x:v>Sail seam repair kit</x:v>
      </x:c>
      <x:c r="C706" s="4" t="str">
        <x:v>Not applicable</x:v>
      </x:c>
      <x:c r="D706" s="4" t="str">
        <x:v>Field supplies</x:v>
      </x:c>
      <x:c r="E706" s="4" t="str">
        <x:v>Service kit</x:v>
      </x:c>
      <x:c r="F706" s="4" t="str">
        <x:v>New proposal</x:v>
      </x:c>
      <x:c r="G706" s="4" t="str">
        <x:v>Prepared wing reinforcement and hardware for a field sail repair</x:v>
      </x:c>
      <x:c r="H706" s="4" t="str">
        <x:v>None</x:v>
      </x:c>
      <x:c r="I706" s="4" t="str">
        <x:v>Physical inventory / cargo item; dimensions and packing unresolved</x:v>
      </x:c>
      <x:c r="J706" s="4"/>
      <x:c r="K706" s="4"/>
      <x:c r="L706" s="4" t="str">
        <x:v>Candidate preparation: design.collection.sail_seam_repair_kit. Full inputs are in Crafting browser.</x:v>
      </x:c>
      <x:c r="M706" s="4" t="str">
        <x:v>Candidate workshop or contained preparation route; detailed tools, quantities and conditions unresolved</x:v>
      </x:c>
      <x:c r="N706" s="4" t="str">
        <x:v>Not implemented</x:v>
      </x:c>
      <x:c r="O706" s="4" t="str">
        <x:v>Specific dimensions, yield, fit, performance and service conditions remain open.</x:v>
      </x:c>
      <x:c r="P706" s="4"/>
      <x:c r="Q706" s="4"/>
      <x:c r="R706" s="4"/>
      <x:c r="S706" s="4"/>
      <x:c r="T706" s="4"/>
      <x:c r="U706" s="4" t="str">
        <x:v>Candidate inputs are partial. Resolve tools, supporting materials, energy, recovery and compatibility before recipes become craftable.</x:v>
      </x:c>
      <x:c r="V706" s="4" t="str">
        <x:v>sail seam repair kit; collection expansion; service kit</x:v>
      </x:c>
      <x:c r="W706" s="4" t="str">
        <x:v>New item proposal, October 15, 2026. Setting reference (source proposal): https://github.com/sleepyseamonster/Arc-Dust/blob/f6f98515c005dc3c73cccd9cbc031691745740c6/02-Arc-Dust-Worldbuilding/world/materials/industrial-material-palette.md</x:v>
      </x:c>
      <x:c r="X706" s="4" t="str">
        <x:v>Service kit</x:v>
      </x:c>
      <x:c r="Y706" s="4" t="str">
        <x:v>Finished item</x:v>
      </x:c>
      <x:c r="Z706" s="4" t="str">
        <x:v>Manufactured / unresolved</x:v>
      </x:c>
      <x:c r="AA706" s="4" t="str">
        <x:v>Equipment repair</x:v>
      </x:c>
      <x:c r="AB706" s="4" t="str">
        <x:v>Mixed / unresolved</x:v>
      </x:c>
      <x:c r="AC706" s="4" t="str">
        <x:v>Assembly</x:v>
      </x:c>
      <x:c r="AD706" s="4" t="str">
        <x:v>Proposal</x:v>
      </x:c>
      <x:c r="AE706" s="4" t="str">
        <x:f>LOWER(A706&amp;"; "&amp;B706&amp;"; "&amp;D706&amp;"; "&amp;E706&amp;"; "&amp;X706&amp;"; "&amp;Y706&amp;"; "&amp;Z706&amp;"; "&amp;AA706&amp;"; "&amp;AB706&amp;"; "&amp;AC706&amp;"; "&amp;AD706&amp;"; "&amp;V706&amp;"; "&amp;C706&amp;"; "&amp;AH706&amp;"; "&amp;AI706)</x:f>
        <x:v>proposal.collection.sail_seam_repair_kit; sail seam repair kit; field supplies; service kit; service kit; finished item; manufactured / unresolved; equipment repair; mixed / unresolved; assembly; proposal; sail seam repair kit; collection expansion; service kit; not applicable; t3; finished item</x:v>
      </x:c>
      <x:c r="AF706" s="4" t="str">
        <x:v>Collection expansion classification. Distinct type, use and material family; new item proposal unless author direction is marked.</x:v>
      </x:c>
      <x:c r="AG706" s="4" t="str">
        <x:v>Finished endpoint or currency. Material tier is separate from finished input tier.</x:v>
      </x:c>
      <x:c r="AH706" s="4" t="str">
        <x:v>T3</x:v>
      </x:c>
      <x:c r="AI706" s="4" t="str">
        <x:v>Finished item</x:v>
      </x:c>
      <x:c r="AJ706" s="4" t="n">
        <x:f>COUNTIFS('Material routes'!$D$6:$D$2205,A706,'Material routes'!$C$6:$C$2205,"Output")</x:f>
        <x:v>1</x:v>
      </x:c>
      <x:c r="AK706" s="4" t="n">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t="n">
        <x:f>COUNTIFS('Material routes'!$D$6:$D$2205,A706,'Material routes'!$C$6:$C$2205,"Tool candidate")</x:f>
        <x:v>0</x:v>
      </x:c>
      <x:c r="AM706" s="4" t="str">
        <x:f>IF(AJ706&gt;0,"Route listed; review status/completeness",IF(C706="T0","Raw entry feed; no production route","No production route listed"))</x:f>
        <x:v>Route listed; review status/completeness</x:v>
      </x:c>
      <x:c r="AN706" s="4" t="n">
        <x:f>IF(C706="T0",0,IF(C706="T1",1,IF(C706="T2",2,IF(C706="T3",3,IF(C706="T4",4,IF(C706="Unassigned",98,99))))))</x:f>
        <x:v>99</x:v>
      </x:c>
      <x:c r="AZ706"/>
      <x:c r="BA706"/>
      <x:c r="BB706"/>
      <x:c r="BC706"/>
      <x:c r="BD706"/>
      <x:c r="BE706"/>
      <x:c r="BF706"/>
      <x:c r="BG706"/>
      <x:c r="BH706"/>
      <x:c r="BI706"/>
      <x:c r="BJ706"/>
      <x:c r="BK706"/>
      <x:c r="BL706"/>
      <x:c r="BM706"/>
      <x:c r="BN706"/>
      <x:c r="BO706"/>
      <x:c r="BP706"/>
      <x:c r="BQ706"/>
      <x:c r="BR706"/>
      <x:c r="BS706"/>
      <x:c r="BT706"/>
      <x:c r="BU706"/>
      <x:c r="BV706"/>
      <x:c r="BW706"/>
      <x:c r="BX706"/>
      <x:c r="BY706"/>
      <x:c r="BZ706"/>
      <x:c r="CA706"/>
      <x:c r="CB706"/>
      <x:c r="CC706"/>
    </x:row>
    <x:row r="707" ht="115" customHeight="1">
      <x:c r="A707" s="4" t="str">
        <x:v>proposal.collection.dirtboard_running_gear_kit</x:v>
      </x:c>
      <x:c r="B707" s="4" t="str">
        <x:v>Dirtboard running-gear kit</x:v>
      </x:c>
      <x:c r="C707" s="4" t="str">
        <x:v>Not applicable</x:v>
      </x:c>
      <x:c r="D707" s="4" t="inlineStr">
        <x:is>
          <x:t xml:space="preserve">Tools</x:t>
        </x:is>
      </x:c>
      <x:c r="E707" s="4" t="str">
        <x:v>Service kit</x:v>
      </x:c>
      <x:c r="F707" s="4" t="str">
        <x:v>New proposal</x:v>
      </x:c>
      <x:c r="G707" s="4" t="str">
        <x:v>Selected bearing and retaining parts for a matched dirtboard</x:v>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tools; service kit; service kit; finished item; manufactured / unresolved; equipment repair; mixed / unresolved; assembly; proposal; dirtboard running-gear kit; collection expansion; service kit; not applicable;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x:t>
        </x:is>
      </x:c>
      <x:c r="AG707" s="4" t="str">
        <x:v>Finished endpoint or currency. Material tier is separate from finished input tier.</x:v>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t="n">
        <x:f>IF(C707="T0",0,IF(C707="T1",1,IF(C707="T2",2,IF(C707="T3",3,IF(C707="T4",4,IF(C707="Unassigned",98,99))))))</x:f>
        <x:v>99</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ht="115" customHeight="1">
      <x:c r="A708" s="4"/>
      <x:c r="B708" s="4"/>
      <x:c r="C708" s="4"/>
      <x:c r="D708" s="4"/>
      <x:c r="E708" s="4"/>
      <x:c r="F708" s="4"/>
      <x:c r="G708" s="4"/>
      <x:c r="H708" s="4"/>
      <x:c r="I708" s="4"/>
      <x:c r="J708" s="4"/>
      <x:c r="M708" s="4"/>
      <x:c r="N708" s="4"/>
      <x:c r="O708" s="4"/>
      <x:c r="P708" s="4"/>
      <x:c r="V708" s="4"/>
      <x:c r="W708" s="4"/>
      <x:c r="X708" s="4"/>
      <x:c r="Y708" s="4"/>
      <x:c r="Z708" s="4"/>
      <x:c r="AA708" s="4"/>
      <x:c r="AB708" s="4"/>
      <x:c r="AC708" s="4"/>
      <x:c r="AD708" s="4"/>
      <x:c r="AE708" s="4"/>
      <x:c r="AF708" s="4"/>
      <x:c r="AG708" s="4"/>
      <x:c r="AH708" s="4"/>
      <x:c r="AI708" s="4"/>
      <x:c r="AJ708" s="4"/>
      <x:c r="AK708" s="4"/>
      <x:c r="AL708" s="4"/>
      <x:c r="AM708" s="4"/>
      <x:c r="AN708" s="4"/>
      <x:c r="AZ708"/>
      <x:c r="BA708"/>
      <x:c r="BB708"/>
      <x:c r="BC708"/>
      <x:c r="BD708"/>
      <x:c r="BE708"/>
      <x:c r="BF708"/>
      <x:c r="BG708"/>
      <x:c r="BH708"/>
      <x:c r="BI708"/>
      <x:c r="BJ708"/>
      <x:c r="BK708"/>
      <x:c r="BL708"/>
      <x:c r="BM708"/>
      <x:c r="BN708"/>
      <x:c r="BO708"/>
      <x:c r="BP708"/>
      <x:c r="BQ708"/>
      <x:c r="BR708"/>
      <x:c r="BS708"/>
      <x:c r="BT708"/>
      <x:c r="BU708"/>
      <x:c r="BV708"/>
      <x:c r="BW708"/>
      <x:c r="BX708"/>
      <x:c r="BY708"/>
      <x:c r="BZ708"/>
      <x:c r="CA708"/>
      <x:c r="CB708"/>
      <x:c r="CC708"/>
    </x:row>
    <x:row r="709" ht="115" customHeight="1">
      <x:c r="A709" s="4"/>
      <x:c r="B709" s="4"/>
      <x:c r="C709" s="4"/>
      <x:c r="D709" s="4"/>
      <x:c r="E709" s="4"/>
      <x:c r="F709" s="4"/>
      <x:c r="G709" s="4"/>
      <x:c r="H709" s="4"/>
      <x:c r="I709" s="4"/>
      <x:c r="J709" s="4"/>
      <x:c r="M709" s="4"/>
      <x:c r="N709" s="4"/>
      <x:c r="O709" s="4"/>
      <x:c r="P709" s="4"/>
      <x:c r="V709" s="4"/>
      <x:c r="W709" s="4"/>
      <x:c r="X709" s="4"/>
      <x:c r="Y709" s="4"/>
      <x:c r="Z709" s="4"/>
      <x:c r="AA709" s="4"/>
      <x:c r="AB709" s="4"/>
      <x:c r="AC709" s="4"/>
      <x:c r="AD709" s="4"/>
      <x:c r="AE709" s="4"/>
      <x:c r="AF709" s="4"/>
      <x:c r="AG709" s="4"/>
      <x:c r="AH709" s="4"/>
      <x:c r="AI709" s="4"/>
      <x:c r="AJ709" s="4"/>
      <x:c r="AK709" s="4"/>
      <x:c r="AL709" s="4"/>
      <x:c r="AM709" s="4"/>
      <x:c r="AN709" s="4"/>
      <x:c r="AZ709"/>
      <x:c r="BA709"/>
      <x:c r="BB709"/>
      <x:c r="BC709"/>
      <x:c r="BD709"/>
      <x:c r="BE709"/>
      <x:c r="BF709"/>
      <x:c r="BG709"/>
      <x:c r="BH709"/>
      <x:c r="BI709"/>
      <x:c r="BJ709"/>
      <x:c r="BK709"/>
      <x:c r="BL709"/>
      <x:c r="BM709"/>
      <x:c r="BN709"/>
      <x:c r="BO709"/>
      <x:c r="BP709"/>
      <x:c r="BQ709"/>
      <x:c r="BR709"/>
      <x:c r="BS709"/>
      <x:c r="BT709"/>
      <x:c r="BU709"/>
      <x:c r="BV709"/>
      <x:c r="BW709"/>
      <x:c r="BX709"/>
      <x:c r="BY709"/>
      <x:c r="BZ709"/>
      <x:c r="CA709"/>
      <x:c r="CB709"/>
      <x:c r="CC709"/>
    </x:row>
    <x:row r="710" ht="115" customHeight="1">
      <x:c r="A710" s="4" t="str">
        <x:v>proposal.collection.shell_runner_cargo_sled</x:v>
      </x:c>
      <x:c r="B710" s="4" t="str">
        <x:v>Shell-runner cargo sled</x:v>
      </x:c>
      <x:c r="C710" s="4" t="str">
        <x:v>Not applicable</x:v>
      </x:c>
      <x:c r="D710" s="4" t="inlineStr">
        <x:is>
          <x:t xml:space="preserve">Tools</x:t>
        </x:is>
      </x:c>
      <x:c r="E710" s="4" t="str">
        <x:v>Traversal device</x:v>
      </x:c>
      <x:c r="F710" s="4" t="str">
        <x:v>New proposal</x:v>
      </x:c>
      <x:c r="G710" s="4" t="str">
        <x:v>Ground-drag transport for compact loads on suitable flats</x:v>
      </x:c>
      <x:c r="H710" s="4" t="str">
        <x:v>None</x:v>
      </x:c>
      <x:c r="I710" s="4" t="str">
        <x:v>Physical inventory / cargo item; dimensions and packing unresolved</x:v>
      </x:c>
      <x:c r="J710" s="4"/>
      <x:c r="K710" s="4"/>
      <x:c r="L710" s="4" t="str">
        <x:v>Candidate preparation: design.collection.shell_runner_cargo_sled. Full inputs are in Crafting browser.</x:v>
      </x:c>
      <x:c r="M710" s="4" t="str">
        <x:v>Candidate workshop or contained preparation route; detailed tools, quantities and conditions unresolved</x:v>
      </x:c>
      <x:c r="N710" s="4" t="str">
        <x:v>Not implemented</x:v>
      </x:c>
      <x:c r="O710" s="4" t="str">
        <x:v>Specific dimensions, yield, fit, performance and service conditions remain open.</x:v>
      </x:c>
      <x:c r="P710" s="4"/>
      <x:c r="Q710" s="4"/>
      <x:c r="R710" s="4"/>
      <x:c r="S710" s="4"/>
      <x:c r="T710" s="4"/>
      <x:c r="U710" s="4" t="str">
        <x:v>Candidate inputs are partial. Resolve tools, supporting materials, energy, recovery and compatibility before recipes become craftable.</x:v>
      </x:c>
      <x:c r="V710" s="4" t="str">
        <x:v>shell-runner cargo sled; collection expansion; traversal device</x:v>
      </x:c>
      <x:c r="W710" s="4" t="str">
        <x:v>New item proposal, October 15, 2026. Setting reference (source proposal): https://github.com/sleepyseamonster/Arc-Dust/blob/f6f98515c005dc3c73cccd9cbc031691745740c6/02-Arc-Dust-Worldbuilding/world/materials/industrial-material-palette.md</x:v>
      </x:c>
      <x:c r="X710" s="4" t="str">
        <x:v>Traversal device</x:v>
      </x:c>
      <x:c r="Y710" s="4" t="str">
        <x:v>Finished item</x:v>
      </x:c>
      <x:c r="Z710" s="4" t="str">
        <x:v>Manufactured / unresolved</x:v>
      </x:c>
      <x:c r="AA710" s="4" t="str">
        <x:v>Traversal</x:v>
      </x:c>
      <x:c r="AB710" s="4" t="str">
        <x:v>Metal and shell</x:v>
      </x:c>
      <x:c r="AC710" s="4" t="str">
        <x:v>Assembly</x:v>
      </x:c>
      <x:c r="AD710" s="4" t="str">
        <x:v>Proposal</x:v>
      </x:c>
      <x:c r="AE710" s="4" t="str">
        <x:f>LOWER(A710&amp;"; "&amp;B710&amp;"; "&amp;D710&amp;"; "&amp;E710&amp;"; "&amp;X710&amp;"; "&amp;Y710&amp;"; "&amp;Z710&amp;"; "&amp;AA710&amp;"; "&amp;AB710&amp;"; "&amp;AC710&amp;"; "&amp;AD710&amp;"; "&amp;V710&amp;"; "&amp;C710&amp;"; "&amp;AH710&amp;"; "&amp;AI710)</x:f>
        <x:v>proposal.collection.shell_runner_cargo_sled; shell-runner cargo sled; tools; traversal device; traversal device; finished item; manufactured / unresolved; traversal; metal and shell; assembly; proposal; shell-runner cargo sled; collection expansion; traversal device; not applicable; t3; finished item</x:v>
      </x:c>
      <x:c r="AF71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x:t>
        </x:is>
      </x:c>
      <x:c r="AG710" s="4" t="str">
        <x:v>Finished endpoint or currency. Material tier is separate from finished input tier.</x:v>
      </x:c>
      <x:c r="AH710" s="4" t="str">
        <x:v>T3</x:v>
      </x:c>
      <x:c r="AI710" s="4" t="str">
        <x:v>Finished item</x:v>
      </x:c>
      <x:c r="AJ710" s="4" t="n">
        <x:f>COUNTIFS('Material routes'!$D$6:$D$2205,A710,'Material routes'!$C$6:$C$2205,"Output")</x:f>
        <x:v>1</x:v>
      </x:c>
      <x:c r="AK710" s="4" t="n">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t="n">
        <x:f>COUNTIFS('Material routes'!$D$6:$D$2205,A710,'Material routes'!$C$6:$C$2205,"Tool candidate")</x:f>
        <x:v>0</x:v>
      </x:c>
      <x:c r="AM710" s="4" t="str">
        <x:f>IF(AJ710&gt;0,"Route listed; review status/completeness",IF(C710="T0","Raw entry feed; no production route","No production route listed"))</x:f>
        <x:v>Route listed; review status/completeness</x:v>
      </x:c>
      <x:c r="AN710" s="4" t="n">
        <x:f>IF(C710="T0",0,IF(C710="T1",1,IF(C710="T2",2,IF(C710="T3",3,IF(C710="T4",4,IF(C710="Unassigned",98,99))))))</x:f>
        <x:v>99</x:v>
      </x:c>
      <x:c r="AZ710"/>
      <x:c r="BA710"/>
      <x:c r="BB710"/>
      <x:c r="BC710"/>
      <x:c r="BD710"/>
      <x:c r="BE710"/>
      <x:c r="BF710"/>
      <x:c r="BG710"/>
      <x:c r="BH710"/>
      <x:c r="BI710"/>
      <x:c r="BJ710"/>
      <x:c r="BK710"/>
      <x:c r="BL710"/>
      <x:c r="BM710"/>
      <x:c r="BN710"/>
      <x:c r="BO710"/>
      <x:c r="BP710"/>
      <x:c r="BQ710"/>
      <x:c r="BR710"/>
      <x:c r="BS710"/>
      <x:c r="BT710"/>
      <x:c r="BU710"/>
      <x:c r="BV710"/>
      <x:c r="BW710"/>
      <x:c r="BX710"/>
      <x:c r="BY710"/>
      <x:c r="BZ710"/>
      <x:c r="CA710"/>
      <x:c r="CB710"/>
      <x:c r="CC710"/>
    </x:row>
    <x:row r="711" ht="115" customHeight="1">
      <x:c r="A711" s="4" t="str">
        <x:v>proposal.collection.iron_mark</x:v>
      </x:c>
      <x:c r="B711" s="4" t="str">
        <x:v>Iron mark</x:v>
      </x:c>
      <x:c r="C711" s="4" t="str">
        <x:v>Not applicable</x:v>
      </x:c>
      <x:c r="D711" s="4" t="str">
        <x:v>Currency</x:v>
      </x:c>
      <x:c r="E711" s="4" t="str">
        <x:v>Material mark currency</x:v>
      </x:c>
      <x:c r="F711" s="4" t="str">
        <x:v>Author direction</x:v>
      </x:c>
      <x:c r="G711" s="4" t="str">
        <x:v>Author-directed currency material class, denomination value and craft grades open</x:v>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not applicable;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str">
        <x:v>Finished endpoint or currency. Material tier is separate from finished input tier.</x:v>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status/completeness",IF(C711="T0","Raw entry feed; no production route","No production route listed"))</x:f>
        <x:v>No production route listed</x:v>
      </x:c>
      <x:c r="AN711" s="4" t="n">
        <x:f>IF(C711="T0",0,IF(C711="T1",1,IF(C711="T2",2,IF(C711="T3",3,IF(C711="T4",4,IF(C711="Unassigned",98,99))))))</x:f>
        <x:v>99</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str">
        <x:v>Not applicable</x:v>
      </x:c>
      <x:c r="D712" s="4" t="str">
        <x:v>Currency</x:v>
      </x:c>
      <x:c r="E712" s="4" t="str">
        <x:v>Material mark currency</x:v>
      </x:c>
      <x:c r="F712" s="4" t="str">
        <x:v>Author direction</x:v>
      </x:c>
      <x:c r="G712" s="4" t="str">
        <x:v>Author-directed currency material class, denomination value and craft grades open</x:v>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not applicable;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str">
        <x:v>Finished endpoint or currency. Material tier is separate from finished input tier.</x:v>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status/completeness",IF(C712="T0","Raw entry feed; no production route","No production route listed"))</x:f>
        <x:v>No production route listed</x:v>
      </x:c>
      <x:c r="AN712" s="4" t="n">
        <x:f>IF(C712="T0",0,IF(C712="T1",1,IF(C712="T2",2,IF(C712="T3",3,IF(C712="T4",4,IF(C712="Unassigned",98,99))))))</x:f>
        <x:v>99</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str">
        <x:v>Not applicable</x:v>
      </x:c>
      <x:c r="D713" s="4" t="str">
        <x:v>Currency</x:v>
      </x:c>
      <x:c r="E713" s="4" t="str">
        <x:v>Material mark currency</x:v>
      </x:c>
      <x:c r="F713" s="4" t="str">
        <x:v>Author direction</x:v>
      </x:c>
      <x:c r="G713" s="4" t="str">
        <x:v>Author-directed currency material class, denomination value and craft grades open</x:v>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not applicable;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str">
        <x:v>Finished endpoint or currency. Material tier is separate from finished input tier.</x:v>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status/completeness",IF(C713="T0","Raw entry feed; no production route","No production route listed"))</x:f>
        <x:v>No production route listed</x:v>
      </x:c>
      <x:c r="AN713" s="4" t="n">
        <x:f>IF(C713="T0",0,IF(C713="T1",1,IF(C713="T2",2,IF(C713="T3",3,IF(C713="T4",4,IF(C713="Unassigned",98,99))))))</x:f>
        <x:v>99</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str">
        <x:v>Not applicable</x:v>
      </x:c>
      <x:c r="D714" s="4" t="str">
        <x:v>Currency</x:v>
      </x:c>
      <x:c r="E714" s="4" t="str">
        <x:v>Material mark currency</x:v>
      </x:c>
      <x:c r="F714" s="4" t="str">
        <x:v>Author direction</x:v>
      </x:c>
      <x:c r="G714" s="4" t="str">
        <x:v>Author-directed currency material class, denomination value and craft grades open</x:v>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not applicable;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str">
        <x:v>Finished endpoint or currency. Material tier is separate from finished input tier.</x:v>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status/completeness",IF(C714="T0","Raw entry feed; no production route","No production route listed"))</x:f>
        <x:v>No production route listed</x:v>
      </x:c>
      <x:c r="AN714" s="4" t="n">
        <x:f>IF(C714="T0",0,IF(C714="T1",1,IF(C714="T2",2,IF(C714="T3",3,IF(C714="T4",4,IF(C714="Unassigned",98,99))))))</x:f>
        <x:v>99</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str">
        <x:v>Not applicable</x:v>
      </x:c>
      <x:c r="D715" s="4" t="str">
        <x:v>Cultural objects</x:v>
      </x:c>
      <x:c r="E715" s="4" t="str">
        <x:v>Musical instrument</x:v>
      </x:c>
      <x:c r="F715" s="4" t="str">
        <x:v>New proposal</x:v>
      </x:c>
      <x:c r="G715" s="4" t="str">
        <x:v>Scarce hide membrane tensioned over an insect shell bowl</x:v>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cultural objects; musical instrument; musical instrument; finished item; manufactured / unresolved; music; mixed / unresolved; assembly; proposal; hide-headed shell drum; collection expansion; musical instrument; not applicable; t3; finished item</x:v>
      </x:c>
      <x:c r="AF715" s="4" t="str">
        <x:v>Collection expansion classification. Distinct type, use and material family; new item proposal unless author direction is marked. October 15 audit: classification/handling clarified; item identity, design status and material tier preserved.</x:v>
      </x:c>
      <x:c r="AG715" s="4" t="str">
        <x:v>Finished endpoint or currency. Material tier is separate from finished input tier.</x:v>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t="n">
        <x:f>IF(C715="T0",0,IF(C715="T1",1,IF(C715="T2",2,IF(C715="T3",3,IF(C715="T4",4,IF(C715="Unassigned",98,99))))))</x:f>
        <x:v>99</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str">
        <x:v>Not applicable</x:v>
      </x:c>
      <x:c r="D716" s="4" t="str">
        <x:v>Cultural objects</x:v>
      </x:c>
      <x:c r="E716" s="4" t="str">
        <x:v>Musical instrument</x:v>
      </x:c>
      <x:c r="F716" s="4" t="str">
        <x:v>New proposal</x:v>
      </x:c>
      <x:c r="G716" s="4" t="str">
        <x:v>Two scarce hide heads on a worked metal body</x:v>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cultural objects; musical instrument; musical instrument; finished item; manufactured / unresolved; music; mixed / unresolved; assembly; proposal; double-headed metal drum; collection expansion; musical instrument; not applicable; t3; finished item</x:v>
      </x:c>
      <x:c r="AF716" s="4" t="str">
        <x:v>Collection expansion classification. Distinct type, use and material family; new item proposal unless author direction is marked. October 15 audit: classification/handling clarified; item identity, design status and material tier preserved.</x:v>
      </x:c>
      <x:c r="AG716" s="4" t="str">
        <x:v>Finished endpoint or currency. Material tier is separate from finished input tier.</x:v>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t="n">
        <x:f>IF(C716="T0",0,IF(C716="T1",1,IF(C716="T2",2,IF(C716="T3",3,IF(C716="T4",4,IF(C716="Unassigned",98,99))))))</x:f>
        <x:v>99</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str">
        <x:v>Not applicable</x:v>
      </x:c>
      <x:c r="D717" s="4" t="str">
        <x:v>Cultural objects</x:v>
      </x:c>
      <x:c r="E717" s="4" t="str">
        <x:v>Musical instrument</x:v>
      </x:c>
      <x:c r="F717" s="4" t="str">
        <x:v>New proposal</x:v>
      </x:c>
      <x:c r="G717" s="4" t="str">
        <x:v>Rigid resonant shell instrument requiring no hide head</x:v>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cultural objects; musical instrument; musical instrument; finished item; manufactured / unresolved; music; shell / chitin; assembly; proposal; slit shell drum; collection expansion; musical instrument; not applicable; t1; finished item</x:v>
      </x:c>
      <x:c r="AF717" s="4" t="str">
        <x:v>Collection expansion classification. Distinct type, use and material family; new item proposal unless author direction is marked. October 15 audit: classification/handling clarified; item identity, design status and material tier preserved.</x:v>
      </x:c>
      <x:c r="AG717" s="4" t="str">
        <x:v>Finished endpoint or currency. Material tier is separate from finished input tier.</x:v>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t="n">
        <x:f>IF(C717="T0",0,IF(C717="T1",1,IF(C717="T2",2,IF(C717="T3",3,IF(C717="T4",4,IF(C717="Unassigned",98,99))))))</x:f>
        <x:v>99</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str">
        <x:v>Not applicable</x:v>
      </x:c>
      <x:c r="D718" s="4" t="str">
        <x:v>Cultural objects</x:v>
      </x:c>
      <x:c r="E718" s="4" t="str">
        <x:v>Musical instrument</x:v>
      </x:c>
      <x:c r="F718" s="4" t="str">
        <x:v>New proposal</x:v>
      </x:c>
      <x:c r="G718" s="4" t="str">
        <x:v>Shallow ring instrument with a minimal hide head</x:v>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cultural objects; musical instrument; musical instrument; finished item; manufactured / unresolved; music; mixed / unresolved; assembly; proposal; metal frame drum; collection expansion; musical instrument; not applicable; t3; finished item</x:v>
      </x:c>
      <x:c r="AF718" s="4" t="str">
        <x:v>Collection expansion classification. Distinct type, use and material family; new item proposal unless author direction is marked. October 15 audit: classification/handling clarified; item identity, design status and material tier preserved.</x:v>
      </x:c>
      <x:c r="AG718" s="4" t="str">
        <x:v>Finished endpoint or currency. Material tier is separate from finished input tier.</x:v>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t="n">
        <x:f>IF(C718="T0",0,IF(C718="T1",1,IF(C718="T2",2,IF(C718="T3",3,IF(C718="T4",4,IF(C718="Unassigned",98,99))))))</x:f>
        <x:v>99</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str">
        <x:v>Not applicable</x:v>
      </x:c>
      <x:c r="D719" s="4" t="str">
        <x:v>Cultural objects</x:v>
      </x:c>
      <x:c r="E719" s="4" t="str">
        <x:v>Musical instrument</x:v>
      </x:c>
      <x:c r="F719" s="4" t="str">
        <x:v>New proposal</x:v>
      </x:c>
      <x:c r="G719" s="4" t="str">
        <x:v>Two shaped shell halves struck together</x:v>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cultural objects; musical instrument; musical instrument; finished item; manufactured / unresolved; music; shell / chitin; assembly; proposal; shell-clapper pair; collection expansion; musical instrument; not applicable; t1; finished item</x:v>
      </x:c>
      <x:c r="AF719" s="4" t="str">
        <x:v>Collection expansion classification. Distinct type, use and material family; new item proposal unless author direction is marked. October 15 audit: classification/handling clarified; item identity, design status and material tier preserved.</x:v>
      </x:c>
      <x:c r="AG719" s="4" t="str">
        <x:v>Finished endpoint or currency. Material tier is separate from finished input tier.</x:v>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t="n">
        <x:f>IF(C719="T0",0,IF(C719="T1",1,IF(C719="T2",2,IF(C719="T3",3,IF(C719="T4",4,IF(C719="Unassigned",98,99))))))</x:f>
        <x:v>99</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str">
        <x:v>Not applicable</x:v>
      </x:c>
      <x:c r="D720" s="4" t="str">
        <x:v>Cultural objects</x:v>
      </x:c>
      <x:c r="E720" s="4" t="str">
        <x:v>Musical instrument</x:v>
      </x:c>
      <x:c r="F720" s="4" t="str">
        <x:v>New proposal</x:v>
      </x:c>
      <x:c r="G720" s="4" t="str">
        <x:v>Cast bell with a suspended striker</x:v>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cultural objects; musical instrument; musical instrument; finished item; manufactured / unresolved; music; metal; assembly; proposal; bronze hand bell; collection expansion; musical instrument; not applicable; t2; finished item</x:v>
      </x:c>
      <x:c r="AF720" s="4" t="str">
        <x:v>Collection expansion classification. Distinct type, use and material family; new item proposal unless author direction is marked. October 15 audit: classification/handling clarified; item identity, design status and material tier preserved.</x:v>
      </x:c>
      <x:c r="AG720" s="4" t="str">
        <x:v>Finished endpoint or currency. Material tier is separate from finished input tier.</x:v>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t="n">
        <x:f>IF(C720="T0",0,IF(C720="T1",1,IF(C720="T2",2,IF(C720="T3",3,IF(C720="T4",4,IF(C720="Unassigned",98,99))))))</x:f>
        <x:v>99</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str">
        <x:v>Not applicable</x:v>
      </x:c>
      <x:c r="D721" s="4" t="str">
        <x:v>Cultural objects</x:v>
      </x:c>
      <x:c r="E721" s="4" t="str">
        <x:v>Musical instrument</x:v>
      </x:c>
      <x:c r="F721" s="4" t="str">
        <x:v>New proposal</x:v>
      </x:c>
      <x:c r="G721" s="4" t="str">
        <x:v>Several tuned metal cups suspended from a frame</x:v>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cultural objects; musical instrument; musical instrument; finished item; manufactured / unresolved; music; metal; assembly; proposal; iron cup-bell chime; collection expansion; musical instrument; not applicable; t3; finished item</x:v>
      </x:c>
      <x:c r="AF721" s="4" t="str">
        <x:v>Collection expansion classification. Distinct type, use and material family; new item proposal unless author direction is marked. October 15 audit: classification/handling clarified; item identity, design status and material tier preserved.</x:v>
      </x:c>
      <x:c r="AG721" s="4" t="str">
        <x:v>Finished endpoint or currency. Material tier is separate from finished input tier.</x:v>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t="n">
        <x:f>IF(C721="T0",0,IF(C721="T1",1,IF(C721="T2",2,IF(C721="T3",3,IF(C721="T4",4,IF(C721="Unassigned",98,99))))))</x:f>
        <x:v>99</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str">
        <x:v>Not applicable</x:v>
      </x:c>
      <x:c r="D722" s="4" t="str">
        <x:v>Cultural objects</x:v>
      </x:c>
      <x:c r="E722" s="4" t="str">
        <x:v>Musical instrument</x:v>
      </x:c>
      <x:c r="F722" s="4" t="str">
        <x:v>New proposal</x:v>
      </x:c>
      <x:c r="G722" s="4" t="str">
        <x:v>Tuned stone bars mounted over a shell resonance cavity</x:v>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cultural objects; musical instrument; musical instrument; finished item; manufactured / unresolved; music; shell and mineral; assembly; proposal; stone-bar resonator; collection expansion; musical instrument; not applicable; t2; finished item</x:v>
      </x:c>
      <x:c r="AF722" s="4" t="str">
        <x:v>Collection expansion classification. Distinct type, use and material family; new item proposal unless author direction is marked. October 15 audit: classification/handling clarified; item identity, design status and material tier preserved.</x:v>
      </x:c>
      <x:c r="AG722" s="4" t="str">
        <x:v>Finished endpoint or currency. Material tier is separate from finished input tier.</x:v>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t="n">
        <x:f>IF(C722="T0",0,IF(C722="T1",1,IF(C722="T2",2,IF(C722="T3",3,IF(C722="T4",4,IF(C722="Unassigned",98,99))))))</x:f>
        <x:v>99</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str">
        <x:v>Not applicable</x:v>
      </x:c>
      <x:c r="D723" s="4" t="str">
        <x:v>Cultural objects</x:v>
      </x:c>
      <x:c r="E723" s="4" t="str">
        <x:v>Musical instrument</x:v>
      </x:c>
      <x:c r="F723" s="4" t="str">
        <x:v>New proposal</x:v>
      </x:c>
      <x:c r="G723" s="4" t="str">
        <x:v>Cut metal tongues on a hollow metal body</x:v>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cultural objects; musical instrument; musical instrument; finished item; manufactured / unresolved; music; metal; assembly; proposal; steel tongue drum; collection expansion; musical instrument; not applicable; t3; finished item</x:v>
      </x:c>
      <x:c r="AF723" s="4" t="str">
        <x:v>Collection expansion classification. Distinct type, use and material family; new item proposal unless author direction is marked. October 15 audit: classification/handling clarified; item identity, design status and material tier preserved.</x:v>
      </x:c>
      <x:c r="AG723" s="4" t="str">
        <x:v>Finished endpoint or currency. Material tier is separate from finished input tier.</x:v>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t="n">
        <x:f>IF(C723="T0",0,IF(C723="T1",1,IF(C723="T2",2,IF(C723="T3",3,IF(C723="T4",4,IF(C723="Unassigned",98,99))))))</x:f>
        <x:v>99</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str">
        <x:v>Not applicable</x:v>
      </x:c>
      <x:c r="D724" s="4" t="str">
        <x:v>Cultural objects</x:v>
      </x:c>
      <x:c r="E724" s="4" t="str">
        <x:v>Musical instrument</x:v>
      </x:c>
      <x:c r="F724" s="4" t="str">
        <x:v>New proposal</x:v>
      </x:c>
      <x:c r="G724" s="4" t="str">
        <x:v>Side-blown metal tube instrument</x:v>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cultural objects; musical instrument; musical instrument; finished item; manufactured / unresolved; music; metal; assembly; proposal; metal transverse flute; collection expansion; musical instrument; not applicable; t3; finished item</x:v>
      </x:c>
      <x:c r="AF724" s="4" t="str">
        <x:v>Collection expansion classification. Distinct type, use and material family; new item proposal unless author direction is marked. October 15 audit: classification/handling clarified; item identity, design status and material tier preserved.</x:v>
      </x:c>
      <x:c r="AG724" s="4" t="str">
        <x:v>Finished endpoint or currency. Material tier is separate from finished input tier.</x:v>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t="n">
        <x:f>IF(C724="T0",0,IF(C724="T1",1,IF(C724="T2",2,IF(C724="T3",3,IF(C724="T4",4,IF(C724="Unassigned",98,99))))))</x:f>
        <x:v>99</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str">
        <x:v>Not applicable</x:v>
      </x:c>
      <x:c r="D725" s="4" t="str">
        <x:v>Cultural objects</x:v>
      </x:c>
      <x:c r="E725" s="4" t="str">
        <x:v>Musical instrument</x:v>
      </x:c>
      <x:c r="F725" s="4" t="str">
        <x:v>New proposal</x:v>
      </x:c>
      <x:c r="G725" s="4" t="str">
        <x:v>Molded air channel and finger-hole instrument</x:v>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cultural objects; musical instrument; musical instrument; finished item; manufactured / unresolved; music; ceramic; assembly; proposal; ceramic duct flute; collection expansion; musical instrument; not applicable; t1; finished item</x:v>
      </x:c>
      <x:c r="AF725" s="4" t="str">
        <x:v>Collection expansion classification. Distinct type, use and material family; new item proposal unless author direction is marked. October 15 audit: classification/handling clarified; item identity, design status and material tier preserved.</x:v>
      </x:c>
      <x:c r="AG725" s="4" t="str">
        <x:v>Finished endpoint or currency. Material tier is separate from finished input tier.</x:v>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t="n">
        <x:f>IF(C725="T0",0,IF(C725="T1",1,IF(C725="T2",2,IF(C725="T3",3,IF(C725="T4",4,IF(C725="Unassigned",98,99))))))</x:f>
        <x:v>99</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str">
        <x:v>Not applicable</x:v>
      </x:c>
      <x:c r="D726" s="4" t="str">
        <x:v>Cultural objects</x:v>
      </x:c>
      <x:c r="E726" s="4" t="str">
        <x:v>Musical instrument</x:v>
      </x:c>
      <x:c r="F726" s="4" t="str">
        <x:v>New proposal</x:v>
      </x:c>
      <x:c r="G726" s="4" t="str">
        <x:v>Worked fauna horn core used as a wind instrument</x:v>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cultural objects; musical instrument; musical instrument; finished item; manufactured / unresolved; music; faunal hard tissue; assembly; proposal; hollow-horn flute; collection expansion; musical instrument; not applicable; t0; finished item</x:v>
      </x:c>
      <x:c r="AF726" s="4" t="str">
        <x:v>Collection expansion classification. Distinct type, use and material family; new item proposal unless author direction is marked. October 15 audit: classification/handling clarified; item identity, design status and material tier preserved.</x:v>
      </x:c>
      <x:c r="AG726" s="4" t="str">
        <x:v>Finished endpoint or currency. Material tier is separate from finished input tier.</x:v>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t="n">
        <x:f>IF(C726="T0",0,IF(C726="T1",1,IF(C726="T2",2,IF(C726="T3",3,IF(C726="T4",4,IF(C726="Unassigned",98,99))))))</x:f>
        <x:v>99</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str">
        <x:v>Not applicable</x:v>
      </x:c>
      <x:c r="D727" s="4" t="str">
        <x:v>Cultural objects</x:v>
      </x:c>
      <x:c r="E727" s="4" t="str">
        <x:v>Musical instrument</x:v>
      </x:c>
      <x:c r="F727" s="4" t="str">
        <x:v>New proposal</x:v>
      </x:c>
      <x:c r="G727" s="4" t="str">
        <x:v>Small shaped hard-part whistle</x:v>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cultural objects; musical instrument; musical instrument; finished item; manufactured / unresolved; music; faunal hard tissue; assembly; proposal; wing-rib whistle; collection expansion; musical instrument; not applicable; t0; finished item</x:v>
      </x:c>
      <x:c r="AF727" s="4" t="str">
        <x:v>Collection expansion classification. Distinct type, use and material family; new item proposal unless author direction is marked. October 15 audit: classification/handling clarified; item identity, design status and material tier preserved.</x:v>
      </x:c>
      <x:c r="AG727" s="4" t="str">
        <x:v>Finished endpoint or currency. Material tier is separate from finished input tier.</x:v>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t="n">
        <x:f>IF(C727="T0",0,IF(C727="T1",1,IF(C727="T2",2,IF(C727="T3",3,IF(C727="T4",4,IF(C727="Unassigned",98,99))))))</x:f>
        <x:v>99</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str">
        <x:v>Not applicable</x:v>
      </x:c>
      <x:c r="D728" s="4" t="str">
        <x:v>Cultural objects</x:v>
      </x:c>
      <x:c r="E728" s="4" t="str">
        <x:v>Musical instrument</x:v>
      </x:c>
      <x:c r="F728" s="4" t="str">
        <x:v>New proposal</x:v>
      </x:c>
      <x:c r="G728" s="4" t="str">
        <x:v>Hollow shell wind instrument with fitted mouthpiece</x:v>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cultural objects; musical instrument; musical instrument; finished item; manufactured / unresolved; music; shell and mineral; assembly; proposal; shell chamber ocarina; collection expansion; musical instrument; not applicable; t2; finished item</x:v>
      </x:c>
      <x:c r="AF728" s="4" t="str">
        <x:v>Collection expansion classification. Distinct type, use and material family; new item proposal unless author direction is marked. October 15 audit: classification/handling clarified; item identity, design status and material tier preserved.</x:v>
      </x:c>
      <x:c r="AG728" s="4" t="str">
        <x:v>Finished endpoint or currency. Material tier is separate from finished input tier.</x:v>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t="n">
        <x:f>IF(C728="T0",0,IF(C728="T1",1,IF(C728="T2",2,IF(C728="T3",3,IF(C728="T4",4,IF(C728="Unassigned",98,99))))))</x:f>
        <x:v>99</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str">
        <x:v>Not applicable</x:v>
      </x:c>
      <x:c r="D729" s="4" t="str">
        <x:v>Cultural objects</x:v>
      </x:c>
      <x:c r="E729" s="4" t="str">
        <x:v>Musical instrument</x:v>
      </x:c>
      <x:c r="F729" s="4" t="str">
        <x:v>New proposal</x:v>
      </x:c>
      <x:c r="G729" s="4" t="str">
        <x:v>Metal flared wind instrument</x:v>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cultural objects; musical instrument; musical instrument; finished item; manufactured / unresolved; music; metal; assembly; proposal; bronze lip horn; collection expansion; musical instrument; not applicable; t2; finished item</x:v>
      </x:c>
      <x:c r="AF729" s="4" t="str">
        <x:v>Collection expansion classification. Distinct type, use and material family; new item proposal unless author direction is marked. October 15 audit: classification/handling clarified; item identity, design status and material tier preserved.</x:v>
      </x:c>
      <x:c r="AG729" s="4" t="str">
        <x:v>Finished endpoint or currency. Material tier is separate from finished input tier.</x:v>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t="n">
        <x:f>IF(C729="T0",0,IF(C729="T1",1,IF(C729="T2",2,IF(C729="T3",3,IF(C729="T4",4,IF(C729="Unassigned",98,99))))))</x:f>
        <x:v>99</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str">
        <x:v>Not applicable</x:v>
      </x:c>
      <x:c r="D730" s="4" t="str">
        <x:v>Cultural objects</x:v>
      </x:c>
      <x:c r="E730" s="4" t="str">
        <x:v>Musical instrument</x:v>
      </x:c>
      <x:c r="F730" s="4" t="str">
        <x:v>New proposal</x:v>
      </x:c>
      <x:c r="G730" s="4" t="str">
        <x:v>Small metal reed bank with a fitted mouthpiece</x:v>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cultural objects; musical instrument; musical instrument; finished item; manufactured / unresolved; music; metal; assembly; proposal; metal free-reed mouth organ; collection expansion; musical instrument; not applicable; t4; finished item</x:v>
      </x:c>
      <x:c r="AF730" s="4" t="str">
        <x:v>Collection expansion classification. Distinct type, use and material family; new item proposal unless author direction is marked. October 15 audit: classification/handling clarified; item identity, design status and material tier preserved.</x:v>
      </x:c>
      <x:c r="AG730" s="4" t="str">
        <x:v>Finished endpoint or currency. Material tier is separate from finished input tier.</x:v>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t="n">
        <x:f>IF(C730="T0",0,IF(C730="T1",1,IF(C730="T2",2,IF(C730="T3",3,IF(C730="T4",4,IF(C730="Unassigned",98,99))))))</x:f>
        <x:v>99</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str">
        <x:v>Not applicable</x:v>
      </x:c>
      <x:c r="D731" s="4" t="str">
        <x:v>Cultural objects</x:v>
      </x:c>
      <x:c r="E731" s="4" t="str">
        <x:v>Musical instrument</x:v>
      </x:c>
      <x:c r="F731" s="4" t="str">
        <x:v>New proposal</x:v>
      </x:c>
      <x:c r="G731" s="4" t="str">
        <x:v>Scarce conductive wire or steel strings on a shell frame</x:v>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cultural objects; musical instrument; musical instrument; finished item; manufactured / unresolved; music; metal and shell; assembly; proposal; wire-strung shell lyre; collection expansion; musical instrument; not applicable; t4; finished item</x:v>
      </x:c>
      <x:c r="AF731" s="4" t="str">
        <x:v>Collection expansion classification. Distinct type, use and material family; new item proposal unless author direction is marked.</x:v>
      </x:c>
      <x:c r="AG731" s="4" t="str">
        <x:v>Finished endpoint or currency. Material tier is separate from finished input tier.</x:v>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t="n">
        <x:f>IF(C731="T0",0,IF(C731="T1",1,IF(C731="T2",2,IF(C731="T3",3,IF(C731="T4",4,IF(C731="Unassigned",98,99))))))</x:f>
        <x:v>99</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str">
        <x:v>Not applicable</x:v>
      </x:c>
      <x:c r="D732" s="4" t="str">
        <x:v>Cultural objects</x:v>
      </x:c>
      <x:c r="E732" s="4" t="str">
        <x:v>Musical instrument</x:v>
      </x:c>
      <x:c r="F732" s="4" t="str">
        <x:v>New proposal</x:v>
      </x:c>
      <x:c r="G732" s="4" t="str">
        <x:v>Prepared tendon strings on a resonant metal tray</x:v>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cultural objects; musical instrument; musical instrument; finished item; manufactured / unresolved; music; mixed / unresolved; assembly; proposal; tendon-strung metal zither; collection expansion; musical instrument; not applicable; t3; finished item</x:v>
      </x:c>
      <x:c r="AF732" s="4" t="str">
        <x:v>Collection expansion classification. Distinct type, use and material family; new item proposal unless author direction is marked. October 15 audit: classification/handling clarified; item identity, design status and material tier preserved.</x:v>
      </x:c>
      <x:c r="AG732" s="4" t="str">
        <x:v>Finished endpoint or currency. Material tier is separate from finished input tier.</x:v>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t="n">
        <x:f>IF(C732="T0",0,IF(C732="T1",1,IF(C732="T2",2,IF(C732="T3",3,IF(C732="T4",4,IF(C732="Unassigned",98,99))))))</x:f>
        <x:v>99</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str">
        <x:v>Not applicable</x:v>
      </x:c>
      <x:c r="D733" s="4" t="str">
        <x:v>Cultural objects</x:v>
      </x:c>
      <x:c r="E733" s="4" t="str">
        <x:v>Musical instrument</x:v>
      </x:c>
      <x:c r="F733" s="4" t="str">
        <x:v>New proposal</x:v>
      </x:c>
      <x:c r="G733" s="4" t="str">
        <x:v>Plucked spring tongue in a compact metal frame</x:v>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cultural objects; musical instrument; musical instrument; finished item; manufactured / unresolved; music; metal; assembly; proposal; steel jaw harp; collection expansion; musical instrument; not applicable; t3; finished item</x:v>
      </x:c>
      <x:c r="AF733" s="4" t="str">
        <x:v>Collection expansion classification. Distinct type, use and material family; new item proposal unless author direction is marked. October 15 audit: classification/handling clarified; item identity, design status and material tier preserved.</x:v>
      </x:c>
      <x:c r="AG733" s="4" t="str">
        <x:v>Finished endpoint or currency. Material tier is separate from finished input tier.</x:v>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t="n">
        <x:f>IF(C733="T0",0,IF(C733="T1",1,IF(C733="T2",2,IF(C733="T3",3,IF(C733="T4",4,IF(C733="Unassigned",98,99))))))</x:f>
        <x:v>99</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str">
        <x:v>Not applicable</x:v>
      </x:c>
      <x:c r="D734" s="4" t="str">
        <x:v>Field supplies</x:v>
      </x:c>
      <x:c r="E734" s="4" t="str">
        <x:v>Proposed shelter kit content</x:v>
      </x:c>
      <x:c r="F734" s="4" t="str">
        <x:v>New proposal</x:v>
      </x:c>
      <x:c r="G734" s="4" t="str">
        <x:v>Upright inner-wing panel for directional sun shade</x:v>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x:c r="Q734" s="4"/>
      <x:c r="R734" s="4"/>
      <x:c r="S734" s="4"/>
      <x:c r="T734" s="4"/>
      <x:c r="U734" s="4" t="str">
        <x:v>Candidate inputs are partial. Resolve tools, supporting materials, energy, recovery and compatibility before recipes become craftable.</x:v>
      </x:c>
      <x:c r="V734" s="4" t="str">
        <x:v>folding vertical wing shade; collection expansion; shelter item</x:v>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field supplies; proposed shelter kit content; shelter item; finished item; manufactured / unresolved; sun shading; wing membrane and frame; assembly; proposal; folding vertical wing shade; collection expansion; shelter item; not applicable; t4; finished item</x:v>
      </x:c>
      <x:c r="AF734" s="4" t="str">
        <x:v>Collection expansion classification. Distinct type, use and material family; new item proposal unless author direction is marked.</x:v>
      </x:c>
      <x:c r="AG734" s="4" t="str">
        <x:v>Finished endpoint or currency. Material tier is separate from finished input tier.</x:v>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t="n">
        <x:f>IF(C734="T0",0,IF(C734="T1",1,IF(C734="T2",2,IF(C734="T3",3,IF(C734="T4",4,IF(C734="Unassigned",98,99))))))</x:f>
        <x:v>99</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str">
        <x:v>Not applicable</x:v>
      </x:c>
      <x:c r="D735" s="4" t="str">
        <x:v>Field supplies</x:v>
      </x:c>
      <x:c r="E735" s="4" t="str">
        <x:v>Proposed shelter kit content</x:v>
      </x:c>
      <x:c r="F735" s="4" t="str">
        <x:v>New proposal</x:v>
      </x:c>
      <x:c r="G735" s="4" t="str">
        <x:v>Overhead wing membrane roof section</x:v>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str">
        <x:v>low wing-roof panel; collection expansion; shelter item</x:v>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field supplies; proposed shelter kit content; shelter item; finished item; manufactured / unresolved; sun shading; wing membrane and frame; assembly; proposal; low wing-roof panel; collection expansion; shelter item; not applicable; t2; finished item</x:v>
      </x:c>
      <x:c r="AF735" s="4" t="str">
        <x:v>Collection expansion classification. Distinct type, use and material family; new item proposal unless author direction is marked.</x:v>
      </x:c>
      <x:c r="AG735" s="4" t="str">
        <x:v>Finished endpoint or currency. Material tier is separate from finished input tier.</x:v>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t="n">
        <x:f>IF(C735="T0",0,IF(C735="T1",1,IF(C735="T2",2,IF(C735="T3",3,IF(C735="T4",4,IF(C735="Unassigned",98,99))))))</x:f>
        <x:v>99</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str">
        <x:v>Not applicable</x:v>
      </x:c>
      <x:c r="D736" s="4" t="str">
        <x:v>Field supplies</x:v>
      </x:c>
      <x:c r="E736" s="4" t="str">
        <x:v>Proposed shelter kit content</x:v>
      </x:c>
      <x:c r="F736" s="4" t="str">
        <x:v>New proposal</x:v>
      </x:c>
      <x:c r="G736" s="4" t="str">
        <x:v>Packable metal supports for a proposed camp arrangement</x:v>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x:c r="Q736" s="4"/>
      <x:c r="R736" s="4"/>
      <x:c r="S736" s="4"/>
      <x:c r="T736" s="4"/>
      <x:c r="U736" s="4" t="str">
        <x:v>Candidate inputs are partial. Resolve tools, supporting materials, energy, recovery and compatibility before recipes become craftable.</x:v>
      </x:c>
      <x:c r="V736" s="4" t="str">
        <x:v>segmented shelter pole set; collection expansion; shelter item</x:v>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field supplies; proposed shelter kit content; shelter item; finished item; manufactured / unresolved; camp rest; metal; assembly; proposal; segmented shelter pole set; collection expansion; shelter item; not applicable; t3; finished item</x:v>
      </x:c>
      <x:c r="AF736" s="4" t="str">
        <x:v>Collection expansion classification. Distinct type, use and material family; new item proposal unless author direction is marked.</x:v>
      </x:c>
      <x:c r="AG736" s="4" t="str">
        <x:v>Finished endpoint or currency. Material tier is separate from finished input tier.</x:v>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t="n">
        <x:f>IF(C736="T0",0,IF(C736="T1",1,IF(C736="T2",2,IF(C736="T3",3,IF(C736="T4",4,IF(C736="Unassigned",98,99))))))</x:f>
        <x:v>99</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str">
        <x:v>Not applicable</x:v>
      </x:c>
      <x:c r="D737" s="4" t="str">
        <x:v>Field supplies</x:v>
      </x:c>
      <x:c r="E737" s="4" t="str">
        <x:v>Proposed shelter kit content</x:v>
      </x:c>
      <x:c r="F737" s="4" t="str">
        <x:v>New proposal</x:v>
      </x:c>
      <x:c r="G737" s="4" t="str">
        <x:v>Retains camp lines in suitable ground</x:v>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x:c r="Q737" s="4"/>
      <x:c r="R737" s="4"/>
      <x:c r="S737" s="4"/>
      <x:c r="T737" s="4"/>
      <x:c r="U737" s="4" t="str">
        <x:v>Candidate inputs are partial. Resolve tools, supporting materials, energy, recovery and compatibility before recipes become craftable.</x:v>
      </x:c>
      <x:c r="V737" s="4" t="str">
        <x:v>ground-anchor stake set; collection expansion; shelter item</x:v>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field supplies; proposed shelter kit content; shelter item; finished item; manufactured / unresolved; camp rest; metal; assembly; proposal; ground-anchor stake set; collection expansion; shelter item; not applicable; t2; finished item</x:v>
      </x:c>
      <x:c r="AF737" s="4" t="str">
        <x:v>Collection expansion classification. Distinct type, use and material family; new item proposal unless author direction is marked.</x:v>
      </x:c>
      <x:c r="AG737" s="4" t="str">
        <x:v>Finished endpoint or currency. Material tier is separate from finished input tier.</x:v>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t="n">
        <x:f>IF(C737="T0",0,IF(C737="T1",1,IF(C737="T2",2,IF(C737="T3",3,IF(C737="T4",4,IF(C737="Unassigned",98,99))))))</x:f>
        <x:v>99</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str">
        <x:v>Not applicable</x:v>
      </x:c>
      <x:c r="D738" s="4" t="str">
        <x:v>Field supplies</x:v>
      </x:c>
      <x:c r="E738" s="4" t="str">
        <x:v>Proposed shelter kit content</x:v>
      </x:c>
      <x:c r="F738" s="4" t="str">
        <x:v>New proposal</x:v>
      </x:c>
      <x:c r="G738" s="4" t="str">
        <x:v>Prepared biological lines for shelter anchoring</x:v>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x:c r="Q738" s="4"/>
      <x:c r="R738" s="4"/>
      <x:c r="S738" s="4"/>
      <x:c r="T738" s="4"/>
      <x:c r="U738" s="4" t="str">
        <x:v>Candidate inputs are partial. Resolve tools, supporting materials, energy, recovery and compatibility before recipes become craftable.</x:v>
      </x:c>
      <x:c r="V738" s="4" t="str">
        <x:v>tendon guyline bundle; collection expansion; shelter item</x:v>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field supplies; proposed shelter kit content; shelter item; finished item; manufactured / unresolved; camp rest; faunal fiber; assembly; proposal; tendon guyline bundle; collection expansion; shelter item; not applicable; t1; finished item</x:v>
      </x:c>
      <x:c r="AF738" s="4" t="str">
        <x:v>Collection expansion classification. Distinct type, use and material family; new item proposal unless author direction is marked.</x:v>
      </x:c>
      <x:c r="AG738" s="4" t="str">
        <x:v>Finished endpoint or currency. Material tier is separate from finished input tier.</x:v>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t="n">
        <x:f>IF(C738="T0",0,IF(C738="T1",1,IF(C738="T2",2,IF(C738="T3",3,IF(C738="T4",4,IF(C738="Unassigned",98,99))))))</x:f>
        <x:v>99</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str">
        <x:v>Not applicable</x:v>
      </x:c>
      <x:c r="D739" s="4" t="str">
        <x:v>Field supplies</x:v>
      </x:c>
      <x:c r="E739" s="4" t="str">
        <x:v>Proposed shelter kit content</x:v>
      </x:c>
      <x:c r="F739" s="4" t="str">
        <x:v>New proposal</x:v>
      </x:c>
      <x:c r="G739" s="4" t="str">
        <x:v>Replaceable wind-facing grit screen, no filtration rating</x:v>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x:c r="Q739" s="4"/>
      <x:c r="R739" s="4"/>
      <x:c r="S739" s="4"/>
      <x:c r="T739" s="4"/>
      <x:c r="U739" s="4" t="str">
        <x:v>Candidate inputs are partial. Resolve tools, supporting materials, energy, recovery and compatibility before recipes become craftable.</x:v>
      </x:c>
      <x:c r="V739" s="4" t="str">
        <x:v>husk-sheet grit screen; collection expansion; shelter item</x:v>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field supplies; proposed shelter kit content; shelter item; finished item; manufactured / unresolved; camp rest; husk fiber; assembly; proposal; husk-sheet grit screen; collection expansion; shelter item; not applicable; t2; finished item</x:v>
      </x:c>
      <x:c r="AF739" s="4" t="str">
        <x:v>Collection expansion classification. Distinct type, use and material family; new item proposal unless author direction is marked.</x:v>
      </x:c>
      <x:c r="AG739" s="4" t="str">
        <x:v>Finished endpoint or currency. Material tier is separate from finished input tier.</x:v>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t="n">
        <x:f>IF(C739="T0",0,IF(C739="T1",1,IF(C739="T2",2,IF(C739="T3",3,IF(C739="T4",4,IF(C739="Unassigned",98,99))))))</x:f>
        <x:v>99</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str">
        <x:v>Not applicable</x:v>
      </x:c>
      <x:c r="D740" s="4" t="str">
        <x:v>Field supplies</x:v>
      </x:c>
      <x:c r="E740" s="4" t="str">
        <x:v>Proposed shelter kit content</x:v>
      </x:c>
      <x:c r="F740" s="4" t="str">
        <x:v>New proposal</x:v>
      </x:c>
      <x:c r="G740" s="4" t="str">
        <x:v>Raised resting surface with little textile demand</x:v>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str">
        <x:v>shell ground-rest panel; collection expansion; shelter item</x:v>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field supplies; proposed shelter kit content; shelter item; finished item; manufactured / unresolved; camp rest; metal and shell; assembly; proposal; shell ground-rest panel; collection expansion; shelter item; not applicable; t2; finished item</x:v>
      </x:c>
      <x:c r="AF740" s="4" t="str">
        <x:v>Collection expansion classification. Distinct type, use and material family; new item proposal unless author direction is marked.</x:v>
      </x:c>
      <x:c r="AG740" s="4" t="str">
        <x:v>Finished endpoint or currency. Material tier is separate from finished input tier.</x:v>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t="n">
        <x:f>IF(C740="T0",0,IF(C740="T1",1,IF(C740="T2",2,IF(C740="T3",3,IF(C740="T4",4,IF(C740="Unassigned",98,99))))))</x:f>
        <x:v>99</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str">
        <x:v>Not applicable</x:v>
      </x:c>
      <x:c r="D741" s="4" t="str">
        <x:v>Field supplies</x:v>
      </x:c>
      <x:c r="E741" s="4" t="str">
        <x:v>Proposed shelter kit content</x:v>
      </x:c>
      <x:c r="F741" s="4" t="str">
        <x:v>New proposal</x:v>
      </x:c>
      <x:c r="G741" s="4" t="str">
        <x:v>Pressed-husk panel on a reusable frame</x:v>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x:c r="Q741" s="4"/>
      <x:c r="R741" s="4"/>
      <x:c r="S741" s="4"/>
      <x:c r="T741" s="4"/>
      <x:c r="U741" s="4" t="str">
        <x:v>Candidate inputs are partial. Resolve tools, supporting materials, energy, recovery and compatibility before recipes become craftable.</x:v>
      </x:c>
      <x:c r="V741" s="4" t="str">
        <x:v>folding privacy partition; collection expansion; shelter item</x:v>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field supplies; proposed shelter kit content; shelter item; finished item; manufactured / unresolved; camp rest; husk fiber; assembly; proposal; folding privacy partition; collection expansion; shelter item; not applicable; t2; finished item</x:v>
      </x:c>
      <x:c r="AF741" s="4" t="str">
        <x:v>Collection expansion classification. Distinct type, use and material family; new item proposal unless author direction is marked.</x:v>
      </x:c>
      <x:c r="AG741" s="4" t="str">
        <x:v>Finished endpoint or currency. Material tier is separate from finished input tier.</x:v>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t="n">
        <x:f>IF(C741="T0",0,IF(C741="T1",1,IF(C741="T2",2,IF(C741="T3",3,IF(C741="T4",4,IF(C741="Unassigned",98,99))))))</x:f>
        <x:v>99</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str">
        <x:v>Not applicable</x:v>
      </x:c>
      <x:c r="D742" s="4" t="str">
        <x:v>Field supplies</x:v>
      </x:c>
      <x:c r="E742" s="4" t="str">
        <x:v>Proposed shelter kit content</x:v>
      </x:c>
      <x:c r="F742" s="4" t="str">
        <x:v>New proposal</x:v>
      </x:c>
      <x:c r="G742" s="4" t="str">
        <x:v>Keeps a canister upright near a resting place</x:v>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x:c r="Q742" s="4"/>
      <x:c r="R742" s="4"/>
      <x:c r="S742" s="4"/>
      <x:c r="T742" s="4"/>
      <x:c r="U742" s="4" t="str">
        <x:v>Candidate inputs are partial. Resolve tools, supporting materials, energy, recovery and compatibility before recipes become craftable.</x:v>
      </x:c>
      <x:c r="V742" s="4" t="str">
        <x:v>canister shelter docking stand; collection expansion; shelter item</x:v>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field supplies; proposed shelter kit content; shelter item; finished item; manufactured / unresolved; camp rest; ceramic and metal; assembly; proposal; canister shelter docking stand; collection expansion; shelter item; not applicable; t4; finished item</x:v>
      </x:c>
      <x:c r="AF742" s="4" t="str">
        <x:v>Collection expansion classification. Distinct type, use and material family; new item proposal unless author direction is marked.</x:v>
      </x:c>
      <x:c r="AG742" s="4" t="str">
        <x:v>Finished endpoint or currency. Material tier is separate from finished input tier.</x:v>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t="n">
        <x:f>IF(C742="T0",0,IF(C742="T1",1,IF(C742="T2",2,IF(C742="T3",3,IF(C742="T4",4,IF(C742="Unassigned",98,99))))))</x:f>
        <x:v>99</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str">
        <x:v>Not applicable</x:v>
      </x:c>
      <x:c r="D743" s="4" t="str">
        <x:v>Field supplies</x:v>
      </x:c>
      <x:c r="E743" s="4" t="str">
        <x:v>Proposed shelter kit content</x:v>
      </x:c>
      <x:c r="F743" s="4" t="str">
        <x:v>New proposal</x:v>
      </x:c>
      <x:c r="G743" s="4" t="str">
        <x:v>Prepared membrane patches and retainers for the kit</x:v>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x:c r="Q743" s="4"/>
      <x:c r="R743" s="4"/>
      <x:c r="S743" s="4"/>
      <x:c r="T743" s="4"/>
      <x:c r="U743" s="4" t="str">
        <x:v>Candidate inputs are partial. Resolve tools, supporting materials, energy, recovery and compatibility before recipes become craftable.</x:v>
      </x:c>
      <x:c r="V743" s="4" t="str">
        <x:v>shelter repair patch roll; collection expansion; shelter item</x:v>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field supplies; proposed shelter kit content; shelter item; finished item; manufactured / unresolved; camp rest; faunal membrane; assembly; proposal; shelter repair patch roll; collection expansion; shelter item; not applicable; t3; finished item</x:v>
      </x:c>
      <x:c r="AF743" s="4" t="str">
        <x:v>Collection expansion classification. Distinct type, use and material family; new item proposal unless author direction is marked.</x:v>
      </x:c>
      <x:c r="AG743" s="4" t="str">
        <x:v>Finished endpoint or currency. Material tier is separate from finished input tier.</x:v>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t="n">
        <x:f>IF(C743="T0",0,IF(C743="T1",1,IF(C743="T2",2,IF(C743="T3",3,IF(C743="T4",4,IF(C743="Unassigned",98,99))))))</x:f>
        <x:v>99</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str">
        <x:v>Not applicable</x:v>
      </x:c>
      <x:c r="D744" s="4" t="inlineStr">
        <x:is>
          <x:t xml:space="preserve">Armor</x:t>
        </x:is>
      </x:c>
      <x:c r="E744" s="4" t="str">
        <x:v>Shield</x:v>
      </x:c>
      <x:c r="F744" s="4" t="str">
        <x:v>New proposal</x:v>
      </x:c>
      <x:c r="G744" s="4" t="str">
        <x:v>Small hand shield with a metal grip</x:v>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not applicable;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str">
        <x:v>Finished endpoint or currency. Material tier is separate from finished input tier.</x:v>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status/completeness",IF(C744="T0","Raw entry feed; no production route","No production route listed"))</x:f>
        <x:v>Route listed; review status/completeness</x:v>
      </x:c>
      <x:c r="AN744" s="4" t="n">
        <x:f>IF(C744="T0",0,IF(C744="T1",1,IF(C744="T2",2,IF(C744="T3",3,IF(C744="T4",4,IF(C744="Unassigned",98,99))))))</x:f>
        <x:v>99</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str">
        <x:v>Not applicable</x:v>
      </x:c>
      <x:c r="D745" s="4" t="inlineStr">
        <x:is>
          <x:t xml:space="preserve">Armor</x:t>
        </x:is>
      </x:c>
      <x:c r="E745" s="4" t="str">
        <x:v>Shield</x:v>
      </x:c>
      <x:c r="F745" s="4" t="str">
        <x:v>New proposal</x:v>
      </x:c>
      <x:c r="G745" s="4" t="str">
        <x:v>Broader metal shield with replaceable handle fittings</x:v>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not applicable;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str">
        <x:v>Finished endpoint or currency. Material tier is separate from finished input tier.</x:v>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status/completeness",IF(C745="T0","Raw entry feed; no production route","No production route listed"))</x:f>
        <x:v>Route listed; review status/completeness</x:v>
      </x:c>
      <x:c r="AN745" s="4" t="n">
        <x:f>IF(C745="T0",0,IF(C745="T1",1,IF(C745="T2",2,IF(C745="T3",3,IF(C745="T4",4,IF(C745="Unassigned",98,99))))))</x:f>
        <x:v>99</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str">
        <x:v>Not applicable</x:v>
      </x:c>
      <x:c r="D746" s="4" t="inlineStr">
        <x:is>
          <x:t xml:space="preserve">Armor</x:t>
        </x:is>
      </x:c>
      <x:c r="E746" s="4" t="str">
        <x:v>Shield</x:v>
      </x:c>
      <x:c r="F746" s="4" t="str">
        <x:v>New proposal</x:v>
      </x:c>
      <x:c r="G746" s="4" t="str">
        <x:v>Cheap shell plate with a reinforced grip</x:v>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not applicable;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str">
        <x:v>Finished endpoint or currency. Material tier is separate from finished input tier.</x:v>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status/completeness",IF(C746="T0","Raw entry feed; no production route","No production route listed"))</x:f>
        <x:v>Route listed; review status/completeness</x:v>
      </x:c>
      <x:c r="AN746" s="4" t="n">
        <x:f>IF(C746="T0",0,IF(C746="T1",1,IF(C746="T2",2,IF(C746="T3",3,IF(C746="T4",4,IF(C746="Unassigned",98,99))))))</x:f>
        <x:v>99</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ht="115" customHeight="1">
      <x:c r="A747" s="4"/>
      <x:c r="B747" s="4"/>
      <x:c r="C747" s="4"/>
      <x:c r="D747" s="4"/>
      <x:c r="E747" s="4"/>
      <x:c r="F747" s="4"/>
      <x:c r="G747" s="4"/>
      <x:c r="H747" s="4"/>
      <x:c r="I747" s="4"/>
      <x:c r="J747" s="4"/>
      <x:c r="M747" s="4"/>
      <x:c r="N747" s="4"/>
      <x:c r="O747" s="4"/>
      <x:c r="P747" s="4"/>
      <x:c r="V747" s="4"/>
      <x:c r="W747" s="4"/>
      <x:c r="X747" s="4"/>
      <x:c r="Y747" s="4"/>
      <x:c r="Z747" s="4"/>
      <x:c r="AA747" s="4"/>
      <x:c r="AB747" s="4"/>
      <x:c r="AC747" s="4"/>
      <x:c r="AD747" s="4"/>
      <x:c r="AE747" s="4"/>
      <x:c r="AF747" s="4"/>
      <x:c r="AG747" s="4"/>
      <x:c r="AH747" s="4"/>
      <x:c r="AI747" s="4"/>
      <x:c r="AJ747" s="4"/>
      <x:c r="AK747" s="4"/>
      <x:c r="AL747" s="4"/>
      <x:c r="AM747" s="4"/>
      <x:c r="AN747" s="4"/>
      <x:c r="AZ747"/>
      <x:c r="BA747"/>
      <x:c r="BB747"/>
      <x:c r="BC747"/>
      <x:c r="BD747"/>
      <x:c r="BE747"/>
      <x:c r="BF747"/>
      <x:c r="BG747"/>
      <x:c r="BH747"/>
      <x:c r="BI747"/>
      <x:c r="BJ747"/>
      <x:c r="BK747"/>
      <x:c r="BL747"/>
      <x:c r="BM747"/>
      <x:c r="BN747"/>
      <x:c r="BO747"/>
      <x:c r="BP747"/>
      <x:c r="BQ747"/>
      <x:c r="BR747"/>
      <x:c r="BS747"/>
      <x:c r="BT747"/>
      <x:c r="BU747"/>
      <x:c r="BV747"/>
      <x:c r="BW747"/>
      <x:c r="BX747"/>
      <x:c r="BY747"/>
      <x:c r="BZ747"/>
      <x:c r="CA747"/>
      <x:c r="CB747"/>
      <x:c r="CC747"/>
    </x:row>
    <x:row r="748" ht="115" customHeight="1">
      <x:c r="A748" s="4" t="str">
        <x:v>proposal.collection.tall_iron_pavise</x:v>
      </x:c>
      <x:c r="B748" s="4" t="str">
        <x:v>Tall iron pavise</x:v>
      </x:c>
      <x:c r="C748" s="4" t="str">
        <x:v>Not applicable</x:v>
      </x:c>
      <x:c r="D748" s="4" t="inlineStr">
        <x:is>
          <x:t xml:space="preserve">Armor</x:t>
        </x:is>
      </x:c>
      <x:c r="E748" s="4" t="str">
        <x:v>Shield</x:v>
      </x:c>
      <x:c r="F748" s="4" t="str">
        <x:v>New proposal</x:v>
      </x:c>
      <x:c r="G748" s="4" t="str">
        <x:v>Set-down metal shield for a fixed position</x:v>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not applicable;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str">
        <x:v>Finished endpoint or currency. Material tier is separate from finished input tier.</x:v>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status/completeness",IF(C748="T0","Raw entry feed; no production route","No production route listed"))</x:f>
        <x:v>Route listed; review status/completeness</x:v>
      </x:c>
      <x:c r="AN748" s="4" t="n">
        <x:f>IF(C748="T0",0,IF(C748="T1",1,IF(C748="T2",2,IF(C748="T3",3,IF(C748="T4",4,IF(C748="Unassigned",98,99))))))</x:f>
        <x:v>99</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str">
        <x:v>Not applicable</x:v>
      </x:c>
      <x:c r="D749" s="4" t="inlineStr">
        <x:is>
          <x:t xml:space="preserve">Armor</x:t>
        </x:is>
      </x:c>
      <x:c r="E749" s="4" t="str">
        <x:v>Shield</x:v>
      </x:c>
      <x:c r="F749" s="4" t="str">
        <x:v>New proposal</x:v>
      </x:c>
      <x:c r="G749" s="4" t="str">
        <x:v>Light frame with membrane screening, limited physical protection proposed</x:v>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not applicable;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str">
        <x:v>Finished endpoint or currency. Material tier is separate from finished input tier.</x:v>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status/completeness",IF(C749="T0","Raw entry feed; no production route","No production route listed"))</x:f>
        <x:v>Route listed; review status/completeness</x:v>
      </x:c>
      <x:c r="AN749" s="4" t="n">
        <x:f>IF(C749="T0",0,IF(C749="T1",1,IF(C749="T2",2,IF(C749="T3",3,IF(C749="T4",4,IF(C749="Unassigned",98,99))))))</x:f>
        <x:v>99</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ht="115" customHeight="1">
      <x:c r="A750" s="4" t="str">
        <x:v>proposal.collection.ceramic_faced_shield</x:v>
      </x:c>
      <x:c r="B750" s="4" t="str">
        <x:v>Ceramic-faced shield</x:v>
      </x:c>
      <x:c r="C750" s="4" t="str">
        <x:v>Not applicable</x:v>
      </x:c>
      <x:c r="D750" s="4" t="inlineStr">
        <x:is>
          <x:t xml:space="preserve">Armor</x:t>
        </x:is>
      </x:c>
      <x:c r="E750" s="4" t="str">
        <x:v>Shield</x:v>
      </x:c>
      <x:c r="F750" s="4" t="str">
        <x:v>New proposal</x:v>
      </x:c>
      <x:c r="G750" s="4" t="str">
        <x:v>Replaceable ceramic facing on a metal frame</x:v>
      </x:c>
      <x:c r="H750" s="4" t="str">
        <x:v>None</x:v>
      </x:c>
      <x:c r="I750" s="4" t="str">
        <x:v>Physical inventory / cargo item; dimensions and packing unresolved</x:v>
      </x:c>
      <x:c r="J750" s="4"/>
      <x:c r="K750" s="4"/>
      <x:c r="L750" s="4" t="str">
        <x:v>Candidate preparation: design.collection.ceramic_faced_shield. Full inputs are in Crafting browser.</x:v>
      </x:c>
      <x:c r="M750" s="4" t="str">
        <x:v>Candidate workshop or contained preparation route; detailed tools, quantities and conditions unresolved</x:v>
      </x:c>
      <x:c r="N750" s="4" t="str">
        <x:v>Not implemented</x:v>
      </x:c>
      <x:c r="O750" s="4" t="str">
        <x:v>Specific dimensions, yield, fit, performance and service conditions remain open.</x:v>
      </x:c>
      <x:c r="P750" s="4"/>
      <x:c r="Q750" s="4"/>
      <x:c r="R750" s="4"/>
      <x:c r="S750" s="4"/>
      <x:c r="T750" s="4"/>
      <x:c r="U750" s="4" t="str">
        <x:v>Candidate inputs are partial. Resolve tools, supporting materials, energy, recovery and compatibility before recipes become craftable.</x:v>
      </x:c>
      <x:c r="V750" s="4" t="str">
        <x:v>ceramic-faced shield; collection expansion; shield</x:v>
      </x:c>
      <x:c r="W750" s="4" t="str">
        <x:v>New item proposal, October 15, 2026. Setting reference (source proposal): https://github.com/sleepyseamonster/Arc-Dust/blob/f6f98515c005dc3c73cccd9cbc031691745740c6/02-Arc-Dust-Worldbuilding/world/materials/industrial-material-palette.md</x:v>
      </x:c>
      <x:c r="X750" s="4" t="str">
        <x:v>Shield</x:v>
      </x:c>
      <x:c r="Y750" s="4" t="str">
        <x:v>Finished item</x:v>
      </x:c>
      <x:c r="Z750" s="4" t="str">
        <x:v>Manufactured / unresolved</x:v>
      </x:c>
      <x:c r="AA750" s="4" t="str">
        <x:v>Defensive combat</x:v>
      </x:c>
      <x:c r="AB750" s="4" t="str">
        <x:v>Ceramic and metal</x:v>
      </x:c>
      <x:c r="AC750" s="4" t="str">
        <x:v>Assembly</x:v>
      </x:c>
      <x:c r="AD750" s="4" t="str">
        <x:v>Proposal</x:v>
      </x:c>
      <x:c r="AE750" s="4" t="str">
        <x:f>LOWER(A750&amp;"; "&amp;B750&amp;"; "&amp;D750&amp;"; "&amp;E750&amp;"; "&amp;X750&amp;"; "&amp;Y750&amp;"; "&amp;Z750&amp;"; "&amp;AA750&amp;"; "&amp;AB750&amp;"; "&amp;AC750&amp;"; "&amp;AD750&amp;"; "&amp;V750&amp;"; "&amp;C750&amp;"; "&amp;AH750&amp;"; "&amp;AI750)</x:f>
        <x:v>proposal.collection.ceramic_faced_shield; ceramic-faced shield; armor; shield; shield; finished item; manufactured / unresolved; defensive combat; ceramic and metal; assembly; proposal; ceramic-faced shield; collection expansion; shield; not applicable; unassigned; finished item</x:v>
      </x:c>
      <x:c r="AF750"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0" s="4" t="str">
        <x:v>Finished endpoint or currency. Material tier is separate from finished input tier.</x:v>
      </x:c>
      <x:c r="AH750" s="4" t="str">
        <x:v>Unassigned</x:v>
      </x:c>
      <x:c r="AI750" s="4" t="str">
        <x:v>Finished item</x:v>
      </x:c>
      <x:c r="AJ750" s="4" t="n">
        <x:f>COUNTIFS('Material routes'!$D$6:$D$2205,A750,'Material routes'!$C$6:$C$2205,"Output")</x:f>
        <x:v>1</x:v>
      </x:c>
      <x:c r="AK750" s="4" t="n">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t="n">
        <x:f>COUNTIFS('Material routes'!$D$6:$D$2205,A750,'Material routes'!$C$6:$C$2205,"Tool candidate")</x:f>
        <x:v>0</x:v>
      </x:c>
      <x:c r="AM750" s="4" t="str">
        <x:f>IF(AJ750&gt;0,"Route listed; review status/completeness",IF(C750="T0","Raw entry feed; no production route","No production route listed"))</x:f>
        <x:v>Route listed; review status/completeness</x:v>
      </x:c>
      <x:c r="AN750" s="4" t="n">
        <x:f>IF(C750="T0",0,IF(C750="T1",1,IF(C750="T2",2,IF(C750="T3",3,IF(C750="T4",4,IF(C750="Unassigned",98,99))))))</x:f>
        <x:v>99</x:v>
      </x:c>
      <x:c r="AZ750"/>
      <x:c r="BA750"/>
      <x:c r="BB750"/>
      <x:c r="BC750"/>
      <x:c r="BD750"/>
      <x:c r="BE750"/>
      <x:c r="BF750"/>
      <x:c r="BG750"/>
      <x:c r="BH750"/>
      <x:c r="BI750"/>
      <x:c r="BJ750"/>
      <x:c r="BK750"/>
      <x:c r="BL750"/>
      <x:c r="BM750"/>
      <x:c r="BN750"/>
      <x:c r="BO750"/>
      <x:c r="BP750"/>
      <x:c r="BQ750"/>
      <x:c r="BR750"/>
      <x:c r="BS750"/>
      <x:c r="BT750"/>
      <x:c r="BU750"/>
      <x:c r="BV750"/>
      <x:c r="BW750"/>
      <x:c r="BX750"/>
      <x:c r="BY750"/>
      <x:c r="BZ750"/>
      <x:c r="CA750"/>
      <x:c r="CB750"/>
      <x:c r="CC750"/>
    </x:row>
    <x:row r="751" ht="115" customHeight="1">
      <x:c r="A751" s="4" t="str">
        <x:v>proposal.collection.layered_husk_shield</x:v>
      </x:c>
      <x:c r="B751" s="4" t="str">
        <x:v>Layered husk shield</x:v>
      </x:c>
      <x:c r="C751" s="4" t="str">
        <x:v>Not applicable</x:v>
      </x:c>
      <x:c r="D751" s="4" t="inlineStr">
        <x:is>
          <x:t xml:space="preserve">Armor</x:t>
        </x:is>
      </x:c>
      <x:c r="E751" s="4" t="str">
        <x:v>Shield</x:v>
      </x:c>
      <x:c r="F751" s="4" t="str">
        <x:v>New proposal</x:v>
      </x:c>
      <x:c r="G751" s="4" t="str">
        <x:v>Costly bonded husk panels for a light shield</x:v>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not applicable;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str">
        <x:v>Finished endpoint or currency. Material tier is separate from finished input tier.</x:v>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status/completeness",IF(C751="T0","Raw entry feed; no production route","No production route listed"))</x:f>
        <x:v>Route listed; review status/completeness</x:v>
      </x:c>
      <x:c r="AN751" s="4" t="n">
        <x:f>IF(C751="T0",0,IF(C751="T1",1,IF(C751="T2",2,IF(C751="T3",3,IF(C751="T4",4,IF(C751="Unassigned",98,99))))))</x:f>
        <x:v>99</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str">
        <x:v>Not applicable</x:v>
      </x:c>
      <x:c r="D752" s="4" t="inlineStr">
        <x:is>
          <x:t xml:space="preserve">Armor</x:t>
        </x:is>
      </x:c>
      <x:c r="E752" s="4" t="str">
        <x:v>Shield</x:v>
      </x:c>
      <x:c r="F752" s="4" t="str">
        <x:v>New proposal</x:v>
      </x:c>
      <x:c r="G752" s="4" t="str">
        <x:v>Metal rim protects a replaceable shell center</x:v>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not applicable;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str">
        <x:v>Finished endpoint or currency. Material tier is separate from finished input tier.</x:v>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status/completeness",IF(C752="T0","Raw entry feed; no production route","No production route listed"))</x:f>
        <x:v>Route listed; review status/completeness</x:v>
      </x:c>
      <x:c r="AN752" s="4" t="n">
        <x:f>IF(C752="T0",0,IF(C752="T1",1,IF(C752="T2",2,IF(C752="T3",3,IF(C752="T4",4,IF(C752="Unassigned",98,99))))))</x:f>
        <x:v>99</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ht="115" customHeight="1">
      <x:c r="A753" s="4"/>
      <x:c r="B753" s="4"/>
      <x:c r="C753" s="4"/>
      <x:c r="D753" s="4"/>
      <x:c r="E753" s="4"/>
      <x:c r="F753" s="4"/>
      <x:c r="G753" s="4"/>
      <x:c r="H753" s="4"/>
      <x:c r="I753" s="4"/>
      <x:c r="J753" s="4"/>
      <x:c r="M753" s="4"/>
      <x:c r="N753" s="4"/>
      <x:c r="O753" s="4"/>
      <x:c r="P753" s="4"/>
      <x:c r="V753" s="4"/>
      <x:c r="W753" s="4"/>
      <x:c r="X753" s="4"/>
      <x:c r="Y753" s="4"/>
      <x:c r="Z753" s="4"/>
      <x:c r="AA753" s="4"/>
      <x:c r="AB753" s="4"/>
      <x:c r="AC753" s="4"/>
      <x:c r="AD753" s="4"/>
      <x:c r="AE753" s="4"/>
      <x:c r="AF753" s="4"/>
      <x:c r="AG753" s="4"/>
      <x:c r="AH753" s="4"/>
      <x:c r="AI753" s="4"/>
      <x:c r="AJ753" s="4"/>
      <x:c r="AK753" s="4"/>
      <x:c r="AL753" s="4"/>
      <x:c r="AM753" s="4"/>
      <x:c r="AN753" s="4"/>
      <x:c r="AZ753"/>
      <x:c r="BA753"/>
      <x:c r="BB753"/>
      <x:c r="BC753"/>
      <x:c r="BD753"/>
      <x:c r="BE753"/>
      <x:c r="BF753"/>
      <x:c r="BG753"/>
      <x:c r="BH753"/>
      <x:c r="BI753"/>
      <x:c r="BJ753"/>
      <x:c r="BK753"/>
      <x:c r="BL753"/>
      <x:c r="BM753"/>
      <x:c r="BN753"/>
      <x:c r="BO753"/>
      <x:c r="BP753"/>
      <x:c r="BQ753"/>
      <x:c r="BR753"/>
      <x:c r="BS753"/>
      <x:c r="BT753"/>
      <x:c r="BU753"/>
      <x:c r="BV753"/>
      <x:c r="BW753"/>
      <x:c r="BX753"/>
      <x:c r="BY753"/>
      <x:c r="BZ753"/>
      <x:c r="CA753"/>
      <x:c r="CB753"/>
      <x:c r="CC753"/>
    </x:row>
    <x:row r="754" ht="115" customHeight="1">
      <x:c r="A754" s="4" t="str">
        <x:v>proposal.collection.elbow_strapped_work_shield</x:v>
      </x:c>
      <x:c r="B754" s="4" t="str">
        <x:v>Elbow-strapped work shield</x:v>
      </x:c>
      <x:c r="C754" s="4" t="str">
        <x:v>Not applicable</x:v>
      </x:c>
      <x:c r="D754" s="4" t="inlineStr">
        <x:is>
          <x:t xml:space="preserve">Armor</x:t>
        </x:is>
      </x:c>
      <x:c r="E754" s="4" t="str">
        <x:v>Shield</x:v>
      </x:c>
      <x:c r="F754" s="4" t="str">
        <x:v>New proposal</x:v>
      </x:c>
      <x:c r="G754" s="4" t="str">
        <x:v>Small arm shield leaving a limited hand grip</x:v>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not applicable;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str">
        <x:v>Finished endpoint or currency. Material tier is separate from finished input tier.</x:v>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status/completeness",IF(C754="T0","Raw entry feed; no production route","No production route listed"))</x:f>
        <x:v>Route listed; review status/completeness</x:v>
      </x:c>
      <x:c r="AN754" s="4" t="n">
        <x:f>IF(C754="T0",0,IF(C754="T1",1,IF(C754="T2",2,IF(C754="T3",3,IF(C754="T4",4,IF(C754="Unassigned",98,99))))))</x:f>
        <x:v>99</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str">
        <x:v>Not applicable</x:v>
      </x:c>
      <x:c r="D755" s="4" t="inlineStr">
        <x:is>
          <x:t xml:space="preserve">Armor</x:t>
        </x:is>
      </x:c>
      <x:c r="E755" s="4" t="str">
        <x:v>Shield</x:v>
      </x:c>
      <x:c r="F755" s="4" t="str">
        <x:v>New proposal</x:v>
      </x:c>
      <x:c r="G755" s="4" t="str">
        <x:v>Braced shield for low stationary cover</x:v>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not applicable;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str">
        <x:v>Finished endpoint or currency. Material tier is separate from finished input tier.</x:v>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status/completeness",IF(C755="T0","Raw entry feed; no production route","No production route listed"))</x:f>
        <x:v>Route listed; review status/completeness</x:v>
      </x:c>
      <x:c r="AN755" s="4" t="n">
        <x:f>IF(C755="T0",0,IF(C755="T1",1,IF(C755="T2",2,IF(C755="T3",3,IF(C755="T4",4,IF(C755="Unassigned",98,99))))))</x:f>
        <x:v>99</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str">
        <x:v>Not applicable</x:v>
      </x:c>
      <x:c r="D756" s="4" t="inlineStr">
        <x:is>
          <x:t xml:space="preserve">Armor</x:t>
        </x:is>
      </x:c>
      <x:c r="E756" s="4" t="str">
        <x:v>Shield</x:v>
      </x:c>
      <x:c r="F756" s="4" t="str">
        <x:v>New proposal</x:v>
      </x:c>
      <x:c r="G756" s="4" t="str">
        <x:v>Linked metal panels with a serviceable grip frame</x:v>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not applicable;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str">
        <x:v>Finished endpoint or currency. Material tier is separate from finished input tier.</x:v>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status/completeness",IF(C756="T0","Raw entry feed; no production route","No production route listed"))</x:f>
        <x:v>Route listed; review status/completeness</x:v>
      </x:c>
      <x:c r="AN756" s="4" t="n">
        <x:f>IF(C756="T0",0,IF(C756="T1",1,IF(C756="T2",2,IF(C756="T3",3,IF(C756="T4",4,IF(C756="Unassigned",98,99))))))</x:f>
        <x:v>99</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ht="115" customHeight="1">
      <x:c r="A757" s="4" t="str">
        <x:v>proposal.collection.mica_slit_observation_shield</x:v>
      </x:c>
      <x:c r="B757" s="4" t="str">
        <x:v>Mica-slit observation shield</x:v>
      </x:c>
      <x:c r="C757" s="4" t="str">
        <x:v>Not applicable</x:v>
      </x:c>
      <x:c r="D757" s="4" t="inlineStr">
        <x:is>
          <x:t xml:space="preserve">Armor</x:t>
        </x:is>
      </x:c>
      <x:c r="E757" s="4" t="str">
        <x:v>Shield</x:v>
      </x:c>
      <x:c r="F757" s="4" t="str">
        <x:v>New proposal</x:v>
      </x:c>
      <x:c r="G757" s="4" t="str">
        <x:v>Small mineral viewing slit in a metal face</x:v>
      </x:c>
      <x:c r="H757" s="4" t="str">
        <x:v>None</x:v>
      </x:c>
      <x:c r="I757" s="4" t="str">
        <x:v>Physical inventory / cargo item; dimensions and packing unresolved</x:v>
      </x:c>
      <x:c r="J757" s="4"/>
      <x:c r="K757" s="4"/>
      <x:c r="L757" s="4" t="str">
        <x:v>Candidate preparation: design.collection.mica_slit_observation_shield. Full inputs are in Crafting browser.</x:v>
      </x:c>
      <x:c r="M757" s="4" t="str">
        <x:v>Candidate workshop or contained preparation route; detailed tools, quantities and conditions unresolved</x:v>
      </x:c>
      <x:c r="N757" s="4" t="str">
        <x:v>Not implemented</x:v>
      </x:c>
      <x:c r="O757" s="4" t="str">
        <x:v>Specific dimensions, yield, fit, performance and service conditions remain open.</x:v>
      </x:c>
      <x:c r="P757" s="4"/>
      <x:c r="Q757" s="4"/>
      <x:c r="R757" s="4"/>
      <x:c r="S757" s="4"/>
      <x:c r="T757" s="4"/>
      <x:c r="U757" s="4" t="str">
        <x:v>Candidate inputs are partial. Resolve tools, supporting materials, energy, recovery and compatibility before recipes become craftable.</x:v>
      </x:c>
      <x:c r="V757" s="4" t="str">
        <x:v>mica-slit observation shield; collection expansion; shield</x:v>
      </x:c>
      <x:c r="W757" s="4" t="str">
        <x:v>New item proposal, October 15, 2026. Setting reference (source proposal): https://github.com/sleepyseamonster/Arc-Dust/blob/f6f98515c005dc3c73cccd9cbc031691745740c6/02-Arc-Dust-Worldbuilding/world/materials/industrial-material-palette.md</x:v>
      </x:c>
      <x:c r="X757" s="4" t="str">
        <x:v>Shield</x:v>
      </x:c>
      <x:c r="Y757" s="4" t="str">
        <x:v>Finished item</x:v>
      </x:c>
      <x:c r="Z757" s="4" t="str">
        <x:v>Manufactured / unresolved</x:v>
      </x:c>
      <x:c r="AA757" s="4" t="str">
        <x:v>Defensive combat</x:v>
      </x:c>
      <x:c r="AB757" s="4" t="str">
        <x:v>Mixed / unresolved</x:v>
      </x:c>
      <x:c r="AC757" s="4" t="str">
        <x:v>Assembly</x:v>
      </x:c>
      <x:c r="AD757" s="4" t="str">
        <x:v>Proposal</x:v>
      </x:c>
      <x:c r="AE757" s="4" t="str">
        <x:f>LOWER(A757&amp;"; "&amp;B757&amp;"; "&amp;D757&amp;"; "&amp;E757&amp;"; "&amp;X757&amp;"; "&amp;Y757&amp;"; "&amp;Z757&amp;"; "&amp;AA757&amp;"; "&amp;AB757&amp;"; "&amp;AC757&amp;"; "&amp;AD757&amp;"; "&amp;V757&amp;"; "&amp;C757&amp;"; "&amp;AH757&amp;"; "&amp;AI757)</x:f>
        <x:v>proposal.collection.mica_slit_observation_shield; mica-slit observation shield; armor; shield; shield; finished item; manufactured / unresolved; defensive combat; mixed / unresolved; assembly; proposal; mica-slit observation shield; collection expansion; shield; not applicable; t2; finished item</x:v>
      </x:c>
      <x:c r="AF757"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7" s="4" t="str">
        <x:v>Finished endpoint or currency. Material tier is separate from finished input tier.</x:v>
      </x:c>
      <x:c r="AH757" s="4" t="str">
        <x:v>T2</x:v>
      </x:c>
      <x:c r="AI757" s="4" t="str">
        <x:v>Finished item</x:v>
      </x:c>
      <x:c r="AJ757" s="4" t="n">
        <x:f>COUNTIFS('Material routes'!$D$6:$D$2205,A757,'Material routes'!$C$6:$C$2205,"Output")</x:f>
        <x:v>1</x:v>
      </x:c>
      <x:c r="AK757" s="4" t="n">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t="n">
        <x:f>COUNTIFS('Material routes'!$D$6:$D$2205,A757,'Material routes'!$C$6:$C$2205,"Tool candidate")</x:f>
        <x:v>0</x:v>
      </x:c>
      <x:c r="AM757" s="4" t="str">
        <x:f>IF(AJ757&gt;0,"Route listed; review status/completeness",IF(C757="T0","Raw entry feed; no production route","No production route listed"))</x:f>
        <x:v>Route listed; review status/completeness</x:v>
      </x:c>
      <x:c r="AN757" s="4" t="n">
        <x:f>IF(C757="T0",0,IF(C757="T1",1,IF(C757="T2",2,IF(C757="T3",3,IF(C757="T4",4,IF(C757="Unassigned",98,99))))))</x:f>
        <x:v>99</x:v>
      </x:c>
      <x:c r="AZ757"/>
      <x:c r="BA757"/>
      <x:c r="BB757"/>
      <x:c r="BC757"/>
      <x:c r="BD757"/>
      <x:c r="BE757"/>
      <x:c r="BF757"/>
      <x:c r="BG757"/>
      <x:c r="BH757"/>
      <x:c r="BI757"/>
      <x:c r="BJ757"/>
      <x:c r="BK757"/>
      <x:c r="BL757"/>
      <x:c r="BM757"/>
      <x:c r="BN757"/>
      <x:c r="BO757"/>
      <x:c r="BP757"/>
      <x:c r="BQ757"/>
      <x:c r="BR757"/>
      <x:c r="BS757"/>
      <x:c r="BT757"/>
      <x:c r="BU757"/>
      <x:c r="BV757"/>
      <x:c r="BW757"/>
      <x:c r="BX757"/>
      <x:c r="BY757"/>
      <x:c r="BZ757"/>
      <x:c r="CA757"/>
      <x:c r="CB757"/>
      <x:c r="CC757"/>
    </x:row>
    <x:row r="758" ht="115" customHeight="1">
      <x:c r="A758" s="4" t="str">
        <x:v>proposal.collection.grit_shedding_curved_shield</x:v>
      </x:c>
      <x:c r="B758" s="4" t="str">
        <x:v>Grit-shedding curved shield</x:v>
      </x:c>
      <x:c r="C758" s="4" t="str">
        <x:v>Not applicable</x:v>
      </x:c>
      <x:c r="D758" s="4" t="inlineStr">
        <x:is>
          <x:t xml:space="preserve">Armor</x:t>
        </x:is>
      </x:c>
      <x:c r="E758" s="4" t="str">
        <x:v>Shield</x:v>
      </x:c>
      <x:c r="F758" s="4" t="str">
        <x:v>New proposal</x:v>
      </x:c>
      <x:c r="G758" s="4" t="str">
        <x:v>Curved shell face intended to shed loose grit</x:v>
      </x:c>
      <x:c r="H758" s="4" t="str">
        <x:v>None</x:v>
      </x:c>
      <x:c r="I758" s="4" t="str">
        <x:v>Physical inventory / cargo item; dimensions and packing unresolved</x:v>
      </x:c>
      <x:c r="J758" s="4"/>
      <x:c r="K758" s="4"/>
      <x:c r="L758" s="4" t="str">
        <x:v>Candidate preparation: design.collection.grit_shedding_curved_shield. Full inputs are in Crafting browser.</x:v>
      </x:c>
      <x:c r="M758" s="4" t="str">
        <x:v>Candidate workshop or contained preparation route; detailed tools, quantities and conditions unresolved</x:v>
      </x:c>
      <x:c r="N758" s="4" t="str">
        <x:v>Not implemented</x:v>
      </x:c>
      <x:c r="O758" s="4" t="str">
        <x:v>Specific dimensions, yield, fit, performance and service conditions remain open.</x:v>
      </x:c>
      <x:c r="P758" s="4"/>
      <x:c r="Q758" s="4"/>
      <x:c r="R758" s="4"/>
      <x:c r="S758" s="4"/>
      <x:c r="T758" s="4"/>
      <x:c r="U758" s="4" t="str">
        <x:v>Candidate inputs are partial. Resolve tools, supporting materials, energy, recovery and compatibility before recipes become craftable.</x:v>
      </x:c>
      <x:c r="V758" s="4" t="str">
        <x:v>grit-shedding curved shield; collection expansion; shield</x:v>
      </x:c>
      <x:c r="W758" s="4" t="str">
        <x:v>New item proposal, October 15, 2026. Setting reference (source proposal): https://github.com/sleepyseamonster/Arc-Dust/blob/f6f98515c005dc3c73cccd9cbc031691745740c6/02-Arc-Dust-Worldbuilding/world/materials/industrial-material-palette.md</x:v>
      </x:c>
      <x:c r="X758" s="4" t="str">
        <x:v>Shield</x:v>
      </x:c>
      <x:c r="Y758" s="4" t="str">
        <x:v>Finished item</x:v>
      </x:c>
      <x:c r="Z758" s="4" t="str">
        <x:v>Manufactured / unresolved</x:v>
      </x:c>
      <x:c r="AA758" s="4" t="str">
        <x:v>Defensive combat</x:v>
      </x:c>
      <x:c r="AB758" s="4" t="str">
        <x:v>Shell / chitin</x:v>
      </x:c>
      <x:c r="AC758" s="4" t="str">
        <x:v>Assembly</x:v>
      </x:c>
      <x:c r="AD758" s="4" t="str">
        <x:v>Proposal</x:v>
      </x:c>
      <x:c r="AE758" s="4" t="str">
        <x:f>LOWER(A758&amp;"; "&amp;B758&amp;"; "&amp;D758&amp;"; "&amp;E758&amp;"; "&amp;X758&amp;"; "&amp;Y758&amp;"; "&amp;Z758&amp;"; "&amp;AA758&amp;"; "&amp;AB758&amp;"; "&amp;AC758&amp;"; "&amp;AD758&amp;"; "&amp;V758&amp;"; "&amp;C758&amp;"; "&amp;AH758&amp;"; "&amp;AI758)</x:f>
        <x:v>proposal.collection.grit_shedding_curved_shield; grit-shedding curved shield; armor; shield; shield; finished item; manufactured / unresolved; defensive combat; shell / chitin; assembly; proposal; grit-shedding curved shield; collection expansion; shield; not applicable; t1; finished item</x:v>
      </x:c>
      <x:c r="AF75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8" s="4" t="str">
        <x:v>Finished endpoint or currency. Material tier is separate from finished input tier.</x:v>
      </x:c>
      <x:c r="AH758" s="4" t="str">
        <x:v>T1</x:v>
      </x:c>
      <x:c r="AI758" s="4" t="str">
        <x:v>Finished item</x:v>
      </x:c>
      <x:c r="AJ758" s="4" t="n">
        <x:f>COUNTIFS('Material routes'!$D$6:$D$2205,A758,'Material routes'!$C$6:$C$2205,"Output")</x:f>
        <x:v>1</x:v>
      </x:c>
      <x:c r="AK758" s="4" t="n">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t="n">
        <x:f>COUNTIFS('Material routes'!$D$6:$D$2205,A758,'Material routes'!$C$6:$C$2205,"Tool candidate")</x:f>
        <x:v>0</x:v>
      </x:c>
      <x:c r="AM758" s="4" t="str">
        <x:f>IF(AJ758&gt;0,"Route listed; review status/completeness",IF(C758="T0","Raw entry feed; no production route","No production route listed"))</x:f>
        <x:v>Route listed; review status/completeness</x:v>
      </x:c>
      <x:c r="AN758" s="4" t="n">
        <x:f>IF(C758="T0",0,IF(C758="T1",1,IF(C758="T2",2,IF(C758="T3",3,IF(C758="T4",4,IF(C758="Unassigned",98,99))))))</x:f>
        <x:v>99</x:v>
      </x:c>
      <x:c r="AZ758"/>
      <x:c r="BA758"/>
      <x:c r="BB758"/>
      <x:c r="BC758"/>
      <x:c r="BD758"/>
      <x:c r="BE758"/>
      <x:c r="BF758"/>
      <x:c r="BG758"/>
      <x:c r="BH758"/>
      <x:c r="BI758"/>
      <x:c r="BJ758"/>
      <x:c r="BK758"/>
      <x:c r="BL758"/>
      <x:c r="BM758"/>
      <x:c r="BN758"/>
      <x:c r="BO758"/>
      <x:c r="BP758"/>
      <x:c r="BQ758"/>
      <x:c r="BR758"/>
      <x:c r="BS758"/>
      <x:c r="BT758"/>
      <x:c r="BU758"/>
      <x:c r="BV758"/>
      <x:c r="BW758"/>
      <x:c r="BX758"/>
      <x:c r="BY758"/>
      <x:c r="BZ758"/>
      <x:c r="CA758"/>
      <x:c r="CB758"/>
      <x:c r="CC758"/>
    </x:row>
    <x:row r="759" ht="115" customHeight="1">
      <x:c r="A759" s="4" t="str">
        <x:v>proposal.collection.insulated_handle_shield</x:v>
      </x:c>
      <x:c r="B759" s="4" t="str">
        <x:v>Insulated-handle shield</x:v>
      </x:c>
      <x:c r="C759" s="4" t="str">
        <x:v>Not applicable</x:v>
      </x:c>
      <x:c r="D759" s="4" t="inlineStr">
        <x:is>
          <x:t xml:space="preserve">Armor</x:t>
        </x:is>
      </x:c>
      <x:c r="E759" s="4" t="str">
        <x:v>Shield</x:v>
      </x:c>
      <x:c r="F759" s="4" t="str">
        <x:v>New proposal</x:v>
      </x:c>
      <x:c r="G759" s="4" t="str">
        <x:v>Shield with separated handle contacts, no voltage rating</x:v>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not applicable;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str">
        <x:v>Finished endpoint or currency. Material tier is separate from finished input tier.</x:v>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status/completeness",IF(C759="T0","Raw entry feed; no production route","No production route listed"))</x:f>
        <x:v>Route listed; review status/completeness</x:v>
      </x:c>
      <x:c r="AN759" s="4" t="n">
        <x:f>IF(C759="T0",0,IF(C759="T1",1,IF(C759="T2",2,IF(C759="T3",3,IF(C759="T4",4,IF(C759="Unassigned",98,99))))))</x:f>
        <x:v>99</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ht="115" customHeight="1">
      <x:c r="A760" s="4"/>
      <x:c r="B760" s="4"/>
      <x:c r="C760" s="4"/>
      <x:c r="D760" s="4"/>
      <x:c r="E760" s="4"/>
      <x:c r="F760" s="4"/>
      <x:c r="G760" s="4"/>
      <x:c r="H760" s="4"/>
      <x:c r="I760" s="4"/>
      <x:c r="J760" s="4"/>
      <x:c r="M760" s="4"/>
      <x:c r="N760" s="4"/>
      <x:c r="O760" s="4"/>
      <x:c r="P760" s="4"/>
      <x:c r="V760" s="4"/>
      <x:c r="W760" s="4"/>
      <x:c r="X760" s="4"/>
      <x:c r="Y760" s="4"/>
      <x:c r="Z760" s="4"/>
      <x:c r="AA760" s="4"/>
      <x:c r="AB760" s="4"/>
      <x:c r="AC760" s="4"/>
      <x:c r="AD760" s="4"/>
      <x:c r="AE760" s="4"/>
      <x:c r="AF760" s="4"/>
      <x:c r="AG760" s="4"/>
      <x:c r="AH760" s="4"/>
      <x:c r="AI760" s="4"/>
      <x:c r="AJ760" s="4"/>
      <x:c r="AK760" s="4"/>
      <x:c r="AL760" s="4"/>
      <x:c r="AM760" s="4"/>
      <x:c r="AN760" s="4"/>
      <x:c r="AZ760"/>
      <x:c r="BA760"/>
      <x:c r="BB760"/>
      <x:c r="BC760"/>
      <x:c r="BD760"/>
      <x:c r="BE760"/>
      <x:c r="BF760"/>
      <x:c r="BG760"/>
      <x:c r="BH760"/>
      <x:c r="BI760"/>
      <x:c r="BJ760"/>
      <x:c r="BK760"/>
      <x:c r="BL760"/>
      <x:c r="BM760"/>
      <x:c r="BN760"/>
      <x:c r="BO760"/>
      <x:c r="BP760"/>
      <x:c r="BQ760"/>
      <x:c r="BR760"/>
      <x:c r="BS760"/>
      <x:c r="BT760"/>
      <x:c r="BU760"/>
      <x:c r="BV760"/>
      <x:c r="BW760"/>
      <x:c r="BX760"/>
      <x:c r="BY760"/>
      <x:c r="BZ760"/>
      <x:c r="CA760"/>
      <x:c r="CB760"/>
      <x:c r="CC760"/>
    </x:row>
    <x:row r="761" ht="115" customHeight="1">
      <x:c r="A761" s="4" t="str">
        <x:v>proposal.collection.magnet_clamp_utility_shield</x:v>
      </x:c>
      <x:c r="B761" s="4" t="str">
        <x:v>Magnet-clamp utility shield</x:v>
      </x:c>
      <x:c r="C761" s="4" t="str">
        <x:v>Not applicable</x:v>
      </x:c>
      <x:c r="D761" s="4" t="inlineStr">
        <x:is>
          <x:t xml:space="preserve">Armor</x:t>
        </x:is>
      </x:c>
      <x:c r="E761" s="4" t="str">
        <x:v>Shield</x:v>
      </x:c>
      <x:c r="F761" s="4" t="str">
        <x:v>New proposal</x:v>
      </x:c>
      <x:c r="G761" s="4" t="str">
        <x:v>Utility face with removable magnetic attachment, combat behavior open</x:v>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not applicable;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str">
        <x:v>Finished endpoint or currency. Material tier is separate from finished input tier.</x:v>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status/completeness",IF(C761="T0","Raw entry feed; no production route","No production route listed"))</x:f>
        <x:v>Route listed; review status/completeness</x:v>
      </x:c>
      <x:c r="AN761" s="4" t="n">
        <x:f>IF(C761="T0",0,IF(C761="T1",1,IF(C761="T2",2,IF(C761="T3",3,IF(C761="T4",4,IF(C761="Unassigned",98,99))))))</x:f>
        <x:v>99</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str">
        <x:v>Not applicable</x:v>
      </x:c>
      <x:c r="D762" s="4" t="inlineStr">
        <x:is>
          <x:t xml:space="preserve">Armor</x:t>
        </x:is>
      </x:c>
      <x:c r="E762" s="4" t="str">
        <x:v>Shield</x:v>
      </x:c>
      <x:c r="F762" s="4" t="str">
        <x:v>New proposal</x:v>
      </x:c>
      <x:c r="G762" s="4" t="str">
        <x:v>Small bolted shell scales on a metal back</x:v>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not applicable;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str">
        <x:v>Finished endpoint or currency. Material tier is separate from finished input tier.</x:v>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status/completeness",IF(C762="T0","Raw entry feed; no production route","No production route listed"))</x:f>
        <x:v>Route listed; review status/completeness</x:v>
      </x:c>
      <x:c r="AN762" s="4" t="n">
        <x:f>IF(C762="T0",0,IF(C762="T1",1,IF(C762="T2",2,IF(C762="T3",3,IF(C762="T4",4,IF(C762="Unassigned",98,99))))))</x:f>
        <x:v>99</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str">
        <x:v>Not applicable</x:v>
      </x:c>
      <x:c r="D763" s="4" t="inlineStr">
        <x:is>
          <x:t xml:space="preserve">Armor</x:t>
        </x:is>
      </x:c>
      <x:c r="E763" s="4" t="str">
        <x:v>Ancient recovery</x:v>
      </x:c>
      <x:c r="F763" s="4" t="str">
        <x:v>New proposal</x:v>
      </x:c>
      <x:c r="G763" s="4" t="str">
        <x:v>Rare recovered physical guard with unknown original use</x:v>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str">
        <x:v>Extremely rare</x:v>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not applicable;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str">
        <x:v>Recovered item outside contemporary manufacturing tiers.</x:v>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status/completeness",IF(C763="T0","Raw entry feed; no production route","No production route listed"))</x:f>
        <x:v>No production route listed</x:v>
      </x:c>
      <x:c r="AN763" s="4" t="n">
        <x:f>IF(C763="T0",0,IF(C763="T1",1,IF(C763="T2",2,IF(C763="T3",3,IF(C763="T4",4,IF(C763="Unassigned",98,99))))))</x:f>
        <x:v>99</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str">
        <x:v>Not applicable</x:v>
      </x:c>
      <x:c r="D764" s="4" t="str">
        <x:v>Weapons</x:v>
      </x:c>
      <x:c r="E764" s="4" t="str">
        <x:v>Trap</x:v>
      </x:c>
      <x:c r="F764" s="4" t="str">
        <x:v>New proposal</x:v>
      </x:c>
      <x:c r="G764" s="4" t="str">
        <x:v>Low tension line intended to obstruct a path</x:v>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not applicable;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str">
        <x:v>Finished endpoint or currency. Material tier is separate from finished input tier.</x:v>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status/completeness",IF(C764="T0","Raw entry feed; no production route","No production route listed"))</x:f>
        <x:v>Route listed; review status/completeness</x:v>
      </x:c>
      <x:c r="AN764" s="4" t="n">
        <x:f>IF(C764="T0",0,IF(C764="T1",1,IF(C764="T2",2,IF(C764="T3",3,IF(C764="T4",4,IF(C764="Unassigned",98,99))))))</x:f>
        <x:v>99</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str">
        <x:v>Not applicable</x:v>
      </x:c>
      <x:c r="D765" s="4" t="str">
        <x:v>Weapons</x:v>
      </x:c>
      <x:c r="E765" s="4" t="str">
        <x:v>Trap</x:v>
      </x:c>
      <x:c r="F765" s="4" t="str">
        <x:v>New proposal</x:v>
      </x:c>
      <x:c r="G765" s="4" t="str">
        <x:v>Tripline that shakes shell pieces as an audible alarm</x:v>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not applicable;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str">
        <x:v>Finished endpoint or currency. Material tier is separate from finished input tier.</x:v>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status/completeness",IF(C765="T0","Raw entry feed; no production route","No production route listed"))</x:f>
        <x:v>Route listed; review status/completeness</x:v>
      </x:c>
      <x:c r="AN765" s="4" t="n">
        <x:f>IF(C765="T0",0,IF(C765="T1",1,IF(C765="T2",2,IF(C765="T3",3,IF(C765="T4",4,IF(C765="Unassigned",98,99))))))</x:f>
        <x:v>99</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str">
        <x:v>Not applicable</x:v>
      </x:c>
      <x:c r="D766" s="4" t="str">
        <x:v>Weapons</x:v>
      </x:c>
      <x:c r="E766" s="4" t="str">
        <x:v>Trap</x:v>
      </x:c>
      <x:c r="F766" s="4" t="str">
        <x:v>New proposal</x:v>
      </x:c>
      <x:c r="G766" s="4" t="str">
        <x:v>Contact line connected to a small bell</x:v>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not applicable;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str">
        <x:v>Finished endpoint or currency. Material tier is separate from finished input tier.</x:v>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status/completeness",IF(C766="T0","Raw entry feed; no production route","No production route listed"))</x:f>
        <x:v>Route listed; review status/completeness</x:v>
      </x:c>
      <x:c r="AN766" s="4" t="n">
        <x:f>IF(C766="T0",0,IF(C766="T1",1,IF(C766="T2",2,IF(C766="T3",3,IF(C766="T4",4,IF(C766="Unassigned",98,99))))))</x:f>
        <x:v>99</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str">
        <x:v>Not applicable</x:v>
      </x:c>
      <x:c r="D767" s="4" t="str">
        <x:v>Weapons</x:v>
      </x:c>
      <x:c r="E767" s="4" t="str">
        <x:v>Trap</x:v>
      </x:c>
      <x:c r="F767" s="4" t="str">
        <x:v>New proposal</x:v>
      </x:c>
      <x:c r="G767" s="4" t="str">
        <x:v>Low reusable frame intended to catch a passing foot</x:v>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not applicable;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str">
        <x:v>Finished endpoint or currency. Material tier is separate from finished input tier.</x:v>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status/completeness",IF(C767="T0","Raw entry feed; no production route","No production route listed"))</x:f>
        <x:v>Route listed; review status/completeness</x:v>
      </x:c>
      <x:c r="AN767" s="4" t="n">
        <x:f>IF(C767="T0",0,IF(C767="T1",1,IF(C767="T2",2,IF(C767="T3",3,IF(C767="T4",4,IF(C767="Unassigned",98,99))))))</x:f>
        <x:v>99</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ht="115" customHeight="1">
      <x:c r="A768" s="4" t="str">
        <x:v>proposal.collection.loose_plate_skid_patch</x:v>
      </x:c>
      <x:c r="B768" s="4" t="str">
        <x:v>Loose-plate skid patch</x:v>
      </x:c>
      <x:c r="C768" s="4" t="str">
        <x:v>Not applicable</x:v>
      </x:c>
      <x:c r="D768" s="4" t="str">
        <x:v>Weapons</x:v>
      </x:c>
      <x:c r="E768" s="4" t="str">
        <x:v>Trap</x:v>
      </x:c>
      <x:c r="F768" s="4" t="str">
        <x:v>New proposal</x:v>
      </x:c>
      <x:c r="G768" s="4" t="str">
        <x:v>Unstable overlapping metal plates for a prepared obstacle</x:v>
      </x:c>
      <x:c r="H768" s="4" t="str">
        <x:v>None</x:v>
      </x:c>
      <x:c r="I768" s="4" t="str">
        <x:v>Physical inventory / cargo item; dimensions and packing unresolved</x:v>
      </x:c>
      <x:c r="J768" s="4"/>
      <x:c r="K768" s="4"/>
      <x:c r="L768" s="4" t="str">
        <x:v>Candidate preparation: design.collection.loose_plate_skid_patch. Full inputs are in Crafting browser.</x:v>
      </x:c>
      <x:c r="M768" s="4" t="str">
        <x:v>Candidate workshop or contained preparation route; detailed tools, quantities and conditions unresolved</x:v>
      </x:c>
      <x:c r="N768" s="4" t="str">
        <x:v>Not implemented</x:v>
      </x:c>
      <x:c r="O768" s="4" t="str">
        <x:v>Specific dimensions, yield, fit, performance and service conditions remain open.</x:v>
      </x:c>
      <x:c r="P768" s="4"/>
      <x:c r="Q768" s="4"/>
      <x:c r="R768" s="4"/>
      <x:c r="S768" s="4"/>
      <x:c r="T768" s="4"/>
      <x:c r="U768" s="4" t="str">
        <x:v>Candidate inputs are partial. Resolve tools, supporting materials, energy, recovery and compatibility before recipes become craftable.</x:v>
      </x:c>
      <x:c r="V768" s="4" t="str">
        <x:v>loose-plate skid patch; collection expansion; trap</x:v>
      </x:c>
      <x:c r="W768" s="4" t="str">
        <x:v>New item proposal, October 15, 2026. Setting reference (source proposal): https://github.com/sleepyseamonster/Arc-Dust/blob/f6f98515c005dc3c73cccd9cbc031691745740c6/02-Arc-Dust-Worldbuilding/world/materials/industrial-material-palette.md</x:v>
      </x:c>
      <x:c r="X768" s="4" t="str">
        <x:v>Trap</x:v>
      </x:c>
      <x:c r="Y768" s="4" t="str">
        <x:v>Finished item</x:v>
      </x:c>
      <x:c r="Z768" s="4" t="str">
        <x:v>Manufactured / unresolved</x:v>
      </x:c>
      <x:c r="AA768" s="4" t="str">
        <x:v>Area denial</x:v>
      </x:c>
      <x:c r="AB768" s="4" t="str">
        <x:v>Metal</x:v>
      </x:c>
      <x:c r="AC768" s="4" t="str">
        <x:v>Assembly</x:v>
      </x:c>
      <x:c r="AD768" s="4" t="str">
        <x:v>Proposal</x:v>
      </x:c>
      <x:c r="AE768" s="4" t="str">
        <x:f>LOWER(A768&amp;"; "&amp;B768&amp;"; "&amp;D768&amp;"; "&amp;E768&amp;"; "&amp;X768&amp;"; "&amp;Y768&amp;"; "&amp;Z768&amp;"; "&amp;AA768&amp;"; "&amp;AB768&amp;"; "&amp;AC768&amp;"; "&amp;AD768&amp;"; "&amp;V768&amp;"; "&amp;C768&amp;"; "&amp;AH768&amp;"; "&amp;AI768)</x:f>
        <x:v>proposal.collection.loose_plate_skid_patch; loose-plate skid patch; weapons; trap; trap; finished item; manufactured / unresolved; area denial; metal; assembly; proposal; loose-plate skid patch; collection expansion; trap; not applicable; t3; finished item</x:v>
      </x:c>
      <x:c r="AF768" s="4" t="str">
        <x:v>Collection expansion classification. Distinct type, use and material family; new item proposal unless author direction is marked. October 15 audit: classification/handling clarified; item identity, design status and material tier preserved.</x:v>
      </x:c>
      <x:c r="AG768" s="4" t="str">
        <x:v>Finished endpoint or currency. Material tier is separate from finished input tier.</x:v>
      </x:c>
      <x:c r="AH768" s="4" t="str">
        <x:v>T3</x:v>
      </x:c>
      <x:c r="AI768" s="4" t="str">
        <x:v>Finished item</x:v>
      </x:c>
      <x:c r="AJ768" s="4" t="n">
        <x:f>COUNTIFS('Material routes'!$D$6:$D$2205,A768,'Material routes'!$C$6:$C$2205,"Output")</x:f>
        <x:v>1</x:v>
      </x:c>
      <x:c r="AK768" s="4" t="n">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t="n">
        <x:f>COUNTIFS('Material routes'!$D$6:$D$2205,A768,'Material routes'!$C$6:$C$2205,"Tool candidate")</x:f>
        <x:v>0</x:v>
      </x:c>
      <x:c r="AM768" s="4" t="str">
        <x:f>IF(AJ768&gt;0,"Route listed; review status/completeness",IF(C768="T0","Raw entry feed; no production route","No production route listed"))</x:f>
        <x:v>Route listed; review status/completeness</x:v>
      </x:c>
      <x:c r="AN768" s="4" t="n">
        <x:f>IF(C768="T0",0,IF(C768="T1",1,IF(C768="T2",2,IF(C768="T3",3,IF(C768="T4",4,IF(C768="Unassigned",98,99))))))</x:f>
        <x:v>99</x:v>
      </x:c>
      <x:c r="AZ768"/>
      <x:c r="BA768"/>
      <x:c r="BB768"/>
      <x:c r="BC768"/>
      <x:c r="BD768"/>
      <x:c r="BE768"/>
      <x:c r="BF768"/>
      <x:c r="BG768"/>
      <x:c r="BH768"/>
      <x:c r="BI768"/>
      <x:c r="BJ768"/>
      <x:c r="BK768"/>
      <x:c r="BL768"/>
      <x:c r="BM768"/>
      <x:c r="BN768"/>
      <x:c r="BO768"/>
      <x:c r="BP768"/>
      <x:c r="BQ768"/>
      <x:c r="BR768"/>
      <x:c r="BS768"/>
      <x:c r="BT768"/>
      <x:c r="BU768"/>
      <x:c r="BV768"/>
      <x:c r="BW768"/>
      <x:c r="BX768"/>
      <x:c r="BY768"/>
      <x:c r="BZ768"/>
      <x:c r="CA768"/>
      <x:c r="CB768"/>
      <x:c r="CC768"/>
    </x:row>
    <x:row r="769" ht="115" customHeight="1">
      <x:c r="A769" s="4" t="str">
        <x:v>proposal.collection.rolling_stone_scatter_pouch</x:v>
      </x:c>
      <x:c r="B769" s="4" t="str">
        <x:v>Rolling-stone scatter pouch</x:v>
      </x:c>
      <x:c r="C769" s="4" t="str">
        <x:v>Not applicable</x:v>
      </x:c>
      <x:c r="D769" s="4" t="str">
        <x:v>Weapons</x:v>
      </x:c>
      <x:c r="E769" s="4" t="str">
        <x:v>Trap</x:v>
      </x:c>
      <x:c r="F769" s="4" t="str">
        <x:v>New proposal</x:v>
      </x:c>
      <x:c r="G769" s="4" t="str">
        <x:v>Rounded stones deployed as a footing hazard</x:v>
      </x:c>
      <x:c r="H769" s="4" t="str">
        <x:v>None</x:v>
      </x:c>
      <x:c r="I769" s="4" t="str">
        <x:v>Physical inventory / cargo item; dimensions and packing unresolved</x:v>
      </x:c>
      <x:c r="J769" s="4"/>
      <x:c r="K769" s="4"/>
      <x:c r="L769" s="4" t="str">
        <x:v>Candidate preparation: design.collection.rolling_stone_scatter_pouch. Full inputs are in Crafting browser.</x:v>
      </x:c>
      <x:c r="M769" s="4" t="str">
        <x:v>Candidate workshop or contained preparation route; detailed tools, quantities and conditions unresolved</x:v>
      </x:c>
      <x:c r="N769" s="4" t="str">
        <x:v>Not implemented</x:v>
      </x:c>
      <x:c r="O769" s="4" t="str">
        <x:v>Specific dimensions, yield, fit, performance and service conditions remain open.</x:v>
      </x:c>
      <x:c r="P769" s="4"/>
      <x:c r="Q769" s="4"/>
      <x:c r="R769" s="4"/>
      <x:c r="S769" s="4"/>
      <x:c r="T769" s="4"/>
      <x:c r="U769" s="4" t="str">
        <x:v>Candidate inputs are partial. Resolve tools, supporting materials, energy, recovery and compatibility before recipes become craftable.</x:v>
      </x:c>
      <x:c r="V769" s="4" t="str">
        <x:v>rolling-stone scatter pouch; collection expansion; trap</x:v>
      </x:c>
      <x:c r="W769" s="4" t="str">
        <x:v>New item proposal, October 15, 2026. Setting reference (source proposal): https://github.com/sleepyseamonster/Arc-Dust/blob/f6f98515c005dc3c73cccd9cbc031691745740c6/02-Arc-Dust-Worldbuilding/world/materials/industrial-material-palette.md</x:v>
      </x:c>
      <x:c r="X769" s="4" t="str">
        <x:v>Trap</x:v>
      </x:c>
      <x:c r="Y769" s="4" t="str">
        <x:v>Finished item</x:v>
      </x:c>
      <x:c r="Z769" s="4" t="str">
        <x:v>Manufactured / unresolved</x:v>
      </x:c>
      <x:c r="AA769" s="4" t="str">
        <x:v>Area denial</x:v>
      </x:c>
      <x:c r="AB769" s="4" t="str">
        <x:v>Mixed / unresolved</x:v>
      </x:c>
      <x:c r="AC769" s="4" t="str">
        <x:v>Assembly</x:v>
      </x:c>
      <x:c r="AD769" s="4" t="str">
        <x:v>Proposal</x:v>
      </x:c>
      <x:c r="AE769" s="4" t="str">
        <x:f>LOWER(A769&amp;"; "&amp;B769&amp;"; "&amp;D769&amp;"; "&amp;E769&amp;"; "&amp;X769&amp;"; "&amp;Y769&amp;"; "&amp;Z769&amp;"; "&amp;AA769&amp;"; "&amp;AB769&amp;"; "&amp;AC769&amp;"; "&amp;AD769&amp;"; "&amp;V769&amp;"; "&amp;C769&amp;"; "&amp;AH769&amp;"; "&amp;AI769)</x:f>
        <x:v>proposal.collection.rolling_stone_scatter_pouch; rolling-stone scatter pouch; weapons; trap; trap; finished item; manufactured / unresolved; area denial; mixed / unresolved; assembly; proposal; rolling-stone scatter pouch; collection expansion; trap; not applicable; t1; finished item</x:v>
      </x:c>
      <x:c r="AF769" s="4" t="str">
        <x:v>Collection expansion classification. Distinct type, use and material family; new item proposal unless author direction is marked. October 15 audit: classification/handling clarified; item identity, design status and material tier preserved.</x:v>
      </x:c>
      <x:c r="AG769" s="4" t="str">
        <x:v>Finished endpoint or currency. Material tier is separate from finished input tier.</x:v>
      </x:c>
      <x:c r="AH769" s="4" t="str">
        <x:v>T1</x:v>
      </x:c>
      <x:c r="AI769" s="4" t="str">
        <x:v>Finished item</x:v>
      </x:c>
      <x:c r="AJ769" s="4" t="n">
        <x:f>COUNTIFS('Material routes'!$D$6:$D$2205,A769,'Material routes'!$C$6:$C$2205,"Output")</x:f>
        <x:v>1</x:v>
      </x:c>
      <x:c r="AK769" s="4" t="n">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t="n">
        <x:f>COUNTIFS('Material routes'!$D$6:$D$2205,A769,'Material routes'!$C$6:$C$2205,"Tool candidate")</x:f>
        <x:v>0</x:v>
      </x:c>
      <x:c r="AM769" s="4" t="str">
        <x:f>IF(AJ769&gt;0,"Route listed; review status/completeness",IF(C769="T0","Raw entry feed; no production route","No production route listed"))</x:f>
        <x:v>Route listed; review status/completeness</x:v>
      </x:c>
      <x:c r="AN769" s="4" t="n">
        <x:f>IF(C769="T0",0,IF(C769="T1",1,IF(C769="T2",2,IF(C769="T3",3,IF(C769="T4",4,IF(C769="Unassigned",98,99))))))</x:f>
        <x:v>99</x:v>
      </x:c>
      <x:c r="AZ769"/>
      <x:c r="BA769"/>
      <x:c r="BB769"/>
      <x:c r="BC769"/>
      <x:c r="BD769"/>
      <x:c r="BE769"/>
      <x:c r="BF769"/>
      <x:c r="BG769"/>
      <x:c r="BH769"/>
      <x:c r="BI769"/>
      <x:c r="BJ769"/>
      <x:c r="BK769"/>
      <x:c r="BL769"/>
      <x:c r="BM769"/>
      <x:c r="BN769"/>
      <x:c r="BO769"/>
      <x:c r="BP769"/>
      <x:c r="BQ769"/>
      <x:c r="BR769"/>
      <x:c r="BS769"/>
      <x:c r="BT769"/>
      <x:c r="BU769"/>
      <x:c r="BV769"/>
      <x:c r="BW769"/>
      <x:c r="BX769"/>
      <x:c r="BY769"/>
      <x:c r="BZ769"/>
      <x:c r="CA769"/>
      <x:c r="CB769"/>
      <x:c r="CC769"/>
    </x:row>
    <x:row r="770" ht="115" customHeight="1">
      <x:c r="A770" s="4" t="str">
        <x:v>proposal.collection.shell_spine_scatter_mat</x:v>
      </x:c>
      <x:c r="B770" s="4" t="str">
        <x:v>Shell-spine scatter mat</x:v>
      </x:c>
      <x:c r="C770" s="4" t="str">
        <x:v>Not applicable</x:v>
      </x:c>
      <x:c r="D770" s="4" t="str">
        <x:v>Weapons</x:v>
      </x:c>
      <x:c r="E770" s="4" t="str">
        <x:v>Trap</x:v>
      </x:c>
      <x:c r="F770" s="4" t="str">
        <x:v>New proposal</x:v>
      </x:c>
      <x:c r="G770" s="4" t="str">
        <x:v>Loose hard spines retained on a small prepared carrier</x:v>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not applicable;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str">
        <x:v>Finished endpoint or currency. Material tier is separate from finished input tier.</x:v>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status/completeness",IF(C770="T0","Raw entry feed; no production route","No production route listed"))</x:f>
        <x:v>Route listed; review status/completeness</x:v>
      </x:c>
      <x:c r="AN770" s="4" t="n">
        <x:f>IF(C770="T0",0,IF(C770="T1",1,IF(C770="T2",2,IF(C770="T3",3,IF(C770="T4",4,IF(C770="Unassigned",98,99))))))</x:f>
        <x:v>99</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str">
        <x:v>Not applicable</x:v>
      </x:c>
      <x:c r="D771" s="4" t="str">
        <x:v>Weapons</x:v>
      </x:c>
      <x:c r="E771" s="4" t="str">
        <x:v>Trap</x:v>
      </x:c>
      <x:c r="F771" s="4" t="str">
        <x:v>New proposal</x:v>
      </x:c>
      <x:c r="G771" s="4" t="str">
        <x:v>Blocks a suitable wheel or rolling load</x:v>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not applicable;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str">
        <x:v>Finished endpoint or currency. Material tier is separate from finished input tier.</x:v>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status/completeness",IF(C771="T0","Raw entry feed; no production route","No production route listed"))</x:f>
        <x:v>Route listed; review status/completeness</x:v>
      </x:c>
      <x:c r="AN771" s="4" t="n">
        <x:f>IF(C771="T0",0,IF(C771="T1",1,IF(C771="T2",2,IF(C771="T3",3,IF(C771="T4",4,IF(C771="Unassigned",98,99))))))</x:f>
        <x:v>99</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str">
        <x:v>Not applicable</x:v>
      </x:c>
      <x:c r="D772" s="4" t="str">
        <x:v>Weapons</x:v>
      </x:c>
      <x:c r="E772" s="4" t="str">
        <x:v>Trap</x:v>
      </x:c>
      <x:c r="F772" s="4" t="str">
        <x:v>New proposal</x:v>
      </x:c>
      <x:c r="G772" s="4" t="str">
        <x:v>Metal loop intended to foul moving equipment</x:v>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not applicable;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str">
        <x:v>Finished endpoint or currency. Material tier is separate from finished input tier.</x:v>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status/completeness",IF(C772="T0","Raw entry feed; no production route","No production route listed"))</x:f>
        <x:v>Route listed; review status/completeness</x:v>
      </x:c>
      <x:c r="AN772" s="4" t="n">
        <x:f>IF(C772="T0",0,IF(C772="T1",1,IF(C772="T2",2,IF(C772="T3",3,IF(C772="T4",4,IF(C772="Unassigned",98,99))))))</x:f>
        <x:v>99</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ht="115" customHeight="1">
      <x:c r="A773" s="4" t="str">
        <x:v>proposal.collection.weighted_tendon_snare</x:v>
      </x:c>
      <x:c r="B773" s="4" t="str">
        <x:v>Weighted tendon snare</x:v>
      </x:c>
      <x:c r="C773" s="4" t="str">
        <x:v>Not applicable</x:v>
      </x:c>
      <x:c r="D773" s="4" t="str">
        <x:v>Weapons</x:v>
      </x:c>
      <x:c r="E773" s="4" t="str">
        <x:v>Trap</x:v>
      </x:c>
      <x:c r="F773" s="4" t="str">
        <x:v>New proposal</x:v>
      </x:c>
      <x:c r="G773" s="4" t="str">
        <x:v>Proposed capture line using a weight and tendon, species unresolved</x:v>
      </x:c>
      <x:c r="H773" s="4" t="str">
        <x:v>None</x:v>
      </x:c>
      <x:c r="I773" s="4" t="str">
        <x:v>Physical inventory / cargo item; dimensions and packing unresolved</x:v>
      </x:c>
      <x:c r="J773" s="4"/>
      <x:c r="K773" s="4"/>
      <x:c r="L773" s="4" t="str">
        <x:v>Candidate preparation: design.collection.weighted_tendon_snare. Full inputs are in Crafting browser.</x:v>
      </x:c>
      <x:c r="M773" s="4" t="str">
        <x:v>Candidate workshop or contained preparation route; detailed tools, quantities and conditions unresolved</x:v>
      </x:c>
      <x:c r="N773" s="4" t="str">
        <x:v>Not implemented</x:v>
      </x:c>
      <x:c r="O773" s="4" t="str">
        <x:v>Specific dimensions, yield, fit, performance and service conditions remain open.</x:v>
      </x:c>
      <x:c r="P773" s="4"/>
      <x:c r="Q773" s="4"/>
      <x:c r="R773" s="4"/>
      <x:c r="S773" s="4"/>
      <x:c r="T773" s="4"/>
      <x:c r="U773" s="4" t="str">
        <x:v>Candidate inputs are partial. Resolve tools, supporting materials, energy, recovery and compatibility before recipes become craftable.</x:v>
      </x:c>
      <x:c r="V773" s="4" t="str">
        <x:v>weighted tendon snare; collection expansion; trap</x:v>
      </x:c>
      <x:c r="W773" s="4" t="str">
        <x:v>New item proposal, October 15, 2026. Setting reference (source proposal): https://github.com/sleepyseamonster/Arc-Dust/blob/f6f98515c005dc3c73cccd9cbc031691745740c6/02-Arc-Dust-Worldbuilding/world/materials/industrial-material-palette.md</x:v>
      </x:c>
      <x:c r="X773" s="4" t="str">
        <x:v>Trap</x:v>
      </x:c>
      <x:c r="Y773" s="4" t="str">
        <x:v>Finished item</x:v>
      </x:c>
      <x:c r="Z773" s="4" t="str">
        <x:v>Manufactured / unresolved</x:v>
      </x:c>
      <x:c r="AA773" s="4" t="str">
        <x:v>Fauna interaction</x:v>
      </x:c>
      <x:c r="AB773" s="4" t="str">
        <x:v>Mixed / unresolved</x:v>
      </x:c>
      <x:c r="AC773" s="4" t="str">
        <x:v>Assembly</x:v>
      </x:c>
      <x:c r="AD773" s="4" t="str">
        <x:v>Proposal</x:v>
      </x:c>
      <x:c r="AE773" s="4" t="str">
        <x:f>LOWER(A773&amp;"; "&amp;B773&amp;"; "&amp;D773&amp;"; "&amp;E773&amp;"; "&amp;X773&amp;"; "&amp;Y773&amp;"; "&amp;Z773&amp;"; "&amp;AA773&amp;"; "&amp;AB773&amp;"; "&amp;AC773&amp;"; "&amp;AD773&amp;"; "&amp;V773&amp;"; "&amp;C773&amp;"; "&amp;AH773&amp;"; "&amp;AI773)</x:f>
        <x:v>proposal.collection.weighted_tendon_snare; weighted tendon snare; weapons; trap; trap; finished item; manufactured / unresolved; fauna interaction; mixed / unresolved; assembly; proposal; weighted tendon snare; collection expansion; trap; not applicable; t4; finished item</x:v>
      </x:c>
      <x:c r="AF773" s="4" t="str">
        <x:v>Collection expansion classification. Distinct type, use and material family; new item proposal unless author direction is marked. October 15 audit: classification/handling clarified; item identity, design status and material tier preserved.</x:v>
      </x:c>
      <x:c r="AG773" s="4" t="str">
        <x:v>Finished endpoint or currency. Material tier is separate from finished input tier.</x:v>
      </x:c>
      <x:c r="AH773" s="4" t="str">
        <x:v>T4</x:v>
      </x:c>
      <x:c r="AI773" s="4" t="str">
        <x:v>Finished item</x:v>
      </x:c>
      <x:c r="AJ773" s="4" t="n">
        <x:f>COUNTIFS('Material routes'!$D$6:$D$2205,A773,'Material routes'!$C$6:$C$2205,"Output")</x:f>
        <x:v>1</x:v>
      </x:c>
      <x:c r="AK773" s="4" t="n">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t="n">
        <x:f>COUNTIFS('Material routes'!$D$6:$D$2205,A773,'Material routes'!$C$6:$C$2205,"Tool candidate")</x:f>
        <x:v>0</x:v>
      </x:c>
      <x:c r="AM773" s="4" t="str">
        <x:f>IF(AJ773&gt;0,"Route listed; review status/completeness",IF(C773="T0","Raw entry feed; no production route","No production route listed"))</x:f>
        <x:v>Route listed; review status/completeness</x:v>
      </x:c>
      <x:c r="AN773" s="4" t="n">
        <x:f>IF(C773="T0",0,IF(C773="T1",1,IF(C773="T2",2,IF(C773="T3",3,IF(C773="T4",4,IF(C773="Unassigned",98,99))))))</x:f>
        <x:v>99</x:v>
      </x:c>
      <x:c r="AZ773"/>
      <x:c r="BA773"/>
      <x:c r="BB773"/>
      <x:c r="BC773"/>
      <x:c r="BD773"/>
      <x:c r="BE773"/>
      <x:c r="BF773"/>
      <x:c r="BG773"/>
      <x:c r="BH773"/>
      <x:c r="BI773"/>
      <x:c r="BJ773"/>
      <x:c r="BK773"/>
      <x:c r="BL773"/>
      <x:c r="BM773"/>
      <x:c r="BN773"/>
      <x:c r="BO773"/>
      <x:c r="BP773"/>
      <x:c r="BQ773"/>
      <x:c r="BR773"/>
      <x:c r="BS773"/>
      <x:c r="BT773"/>
      <x:c r="BU773"/>
      <x:c r="BV773"/>
      <x:c r="BW773"/>
      <x:c r="BX773"/>
      <x:c r="BY773"/>
      <x:c r="BZ773"/>
      <x:c r="CA773"/>
      <x:c r="CB773"/>
      <x:c r="CC773"/>
    </x:row>
    <x:row r="774" ht="115" customHeight="1">
      <x:c r="A774" s="4" t="str">
        <x:v>proposal.collection.hinged_shell_drop_cage</x:v>
      </x:c>
      <x:c r="B774" s="4" t="str">
        <x:v>Hinged shell-drop cage</x:v>
      </x:c>
      <x:c r="C774" s="4" t="str">
        <x:v>Not applicable</x:v>
      </x:c>
      <x:c r="D774" s="4" t="str">
        <x:v>Weapons</x:v>
      </x:c>
      <x:c r="E774" s="4" t="str">
        <x:v>Trap</x:v>
      </x:c>
      <x:c r="F774" s="4" t="str">
        <x:v>New proposal</x:v>
      </x:c>
      <x:c r="G774" s="4" t="str">
        <x:v>Small reusable capture enclosure for a species yet to be designed</x:v>
      </x:c>
      <x:c r="H774" s="4" t="str">
        <x:v>None</x:v>
      </x:c>
      <x:c r="I774" s="4" t="str">
        <x:v>Physical inventory / cargo item; dimensions and packing unresolved</x:v>
      </x:c>
      <x:c r="J774" s="4"/>
      <x:c r="K774" s="4"/>
      <x:c r="L774" s="4" t="str">
        <x:v>Candidate preparation: design.collection.hinged_shell_drop_cage. Full inputs are in Crafting browser.</x:v>
      </x:c>
      <x:c r="M774" s="4" t="str">
        <x:v>Candidate workshop or contained preparation route; detailed tools, quantities and conditions unresolved</x:v>
      </x:c>
      <x:c r="N774" s="4" t="str">
        <x:v>Not implemented</x:v>
      </x:c>
      <x:c r="O774" s="4" t="str">
        <x:v>Specific dimensions, yield, fit, performance and service conditions remain open.</x:v>
      </x:c>
      <x:c r="P774" s="4"/>
      <x:c r="Q774" s="4"/>
      <x:c r="R774" s="4"/>
      <x:c r="S774" s="4"/>
      <x:c r="T774" s="4"/>
      <x:c r="U774" s="4" t="str">
        <x:v>Candidate inputs are partial. Resolve tools, supporting materials, energy, recovery and compatibility before recipes become craftable.</x:v>
      </x:c>
      <x:c r="V774" s="4" t="str">
        <x:v>hinged shell-drop cage; collection expansion; trap</x:v>
      </x:c>
      <x:c r="W774" s="4" t="str">
        <x:v>New item proposal, October 15, 2026. Setting reference (source proposal): https://github.com/sleepyseamonster/Arc-Dust/blob/f6f98515c005dc3c73cccd9cbc031691745740c6/02-Arc-Dust-Worldbuilding/world/materials/industrial-material-palette.md</x:v>
      </x:c>
      <x:c r="X774" s="4" t="str">
        <x:v>Trap</x:v>
      </x:c>
      <x:c r="Y774" s="4" t="str">
        <x:v>Finished item</x:v>
      </x:c>
      <x:c r="Z774" s="4" t="str">
        <x:v>Manufactured / unresolved</x:v>
      </x:c>
      <x:c r="AA774" s="4" t="str">
        <x:v>Fauna interaction</x:v>
      </x:c>
      <x:c r="AB774" s="4" t="str">
        <x:v>Metal and shell</x:v>
      </x:c>
      <x:c r="AC774" s="4" t="str">
        <x:v>Assembly</x:v>
      </x:c>
      <x:c r="AD774" s="4" t="str">
        <x:v>Proposal</x:v>
      </x:c>
      <x:c r="AE774" s="4" t="str">
        <x:f>LOWER(A774&amp;"; "&amp;B774&amp;"; "&amp;D774&amp;"; "&amp;E774&amp;"; "&amp;X774&amp;"; "&amp;Y774&amp;"; "&amp;Z774&amp;"; "&amp;AA774&amp;"; "&amp;AB774&amp;"; "&amp;AC774&amp;"; "&amp;AD774&amp;"; "&amp;V774&amp;"; "&amp;C774&amp;"; "&amp;AH774&amp;"; "&amp;AI774)</x:f>
        <x:v>proposal.collection.hinged_shell_drop_cage; hinged shell-drop cage; weapons; trap; trap; finished item; manufactured / unresolved; fauna interaction; metal and shell; assembly; proposal; hinged shell-drop cage; collection expansion; trap; not applicable; t4; finished item</x:v>
      </x:c>
      <x:c r="AF774" s="4" t="str">
        <x:v>Collection expansion classification. Distinct type, use and material family; new item proposal unless author direction is marked. October 15 audit: classification/handling clarified; item identity, design status and material tier preserved.</x:v>
      </x:c>
      <x:c r="AG774" s="4" t="str">
        <x:v>Finished endpoint or currency. Material tier is separate from finished input tier.</x:v>
      </x:c>
      <x:c r="AH774" s="4" t="str">
        <x:v>T4</x:v>
      </x:c>
      <x:c r="AI774" s="4" t="str">
        <x:v>Finished item</x:v>
      </x:c>
      <x:c r="AJ774" s="4" t="n">
        <x:f>COUNTIFS('Material routes'!$D$6:$D$2205,A774,'Material routes'!$C$6:$C$2205,"Output")</x:f>
        <x:v>1</x:v>
      </x:c>
      <x:c r="AK774" s="4" t="n">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t="n">
        <x:f>COUNTIFS('Material routes'!$D$6:$D$2205,A774,'Material routes'!$C$6:$C$2205,"Tool candidate")</x:f>
        <x:v>0</x:v>
      </x:c>
      <x:c r="AM774" s="4" t="str">
        <x:f>IF(AJ774&gt;0,"Route listed; review status/completeness",IF(C774="T0","Raw entry feed; no production route","No production route listed"))</x:f>
        <x:v>Route listed; review status/completeness</x:v>
      </x:c>
      <x:c r="AN774" s="4" t="n">
        <x:f>IF(C774="T0",0,IF(C774="T1",1,IF(C774="T2",2,IF(C774="T3",3,IF(C774="T4",4,IF(C774="Unassigned",98,99))))))</x:f>
        <x:v>99</x:v>
      </x:c>
      <x:c r="AZ774"/>
      <x:c r="BA774"/>
      <x:c r="BB774"/>
      <x:c r="BC774"/>
      <x:c r="BD774"/>
      <x:c r="BE774"/>
      <x:c r="BF774"/>
      <x:c r="BG774"/>
      <x:c r="BH774"/>
      <x:c r="BI774"/>
      <x:c r="BJ774"/>
      <x:c r="BK774"/>
      <x:c r="BL774"/>
      <x:c r="BM774"/>
      <x:c r="BN774"/>
      <x:c r="BO774"/>
      <x:c r="BP774"/>
      <x:c r="BQ774"/>
      <x:c r="BR774"/>
      <x:c r="BS774"/>
      <x:c r="BT774"/>
      <x:c r="BU774"/>
      <x:c r="BV774"/>
      <x:c r="BW774"/>
      <x:c r="BX774"/>
      <x:c r="BY774"/>
      <x:c r="BZ774"/>
      <x:c r="CA774"/>
      <x:c r="CB774"/>
      <x:c r="CC774"/>
    </x:row>
    <x:row r="775" ht="115" customHeight="1">
      <x:c r="A775" s="4" t="str">
        <x:v>proposal.collection.counterweight_net_drop</x:v>
      </x:c>
      <x:c r="B775" s="4" t="str">
        <x:v>Counterweight net drop</x:v>
      </x:c>
      <x:c r="C775" s="4" t="str">
        <x:v>Not applicable</x:v>
      </x:c>
      <x:c r="D775" s="4" t="str">
        <x:v>Weapons</x:v>
      </x:c>
      <x:c r="E775" s="4" t="str">
        <x:v>Trap</x:v>
      </x:c>
      <x:c r="F775" s="4" t="str">
        <x:v>New proposal</x:v>
      </x:c>
      <x:c r="G775" s="4" t="str">
        <x:v>Open cord lattice released by a mechanical latch</x:v>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not applicable;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str">
        <x:v>Finished endpoint or currency. Material tier is separate from finished input tier.</x:v>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status/completeness",IF(C775="T0","Raw entry feed; no production route","No production route listed"))</x:f>
        <x:v>Route listed; review status/completeness</x:v>
      </x:c>
      <x:c r="AN775" s="4" t="n">
        <x:f>IF(C775="T0",0,IF(C775="T1",1,IF(C775="T2",2,IF(C775="T3",3,IF(C775="T4",4,IF(C775="Unassigned",98,99))))))</x:f>
        <x:v>99</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str">
        <x:v>Not applicable</x:v>
      </x:c>
      <x:c r="D776" s="4" t="str">
        <x:v>Weapons</x:v>
      </x:c>
      <x:c r="E776" s="4" t="str">
        <x:v>Trap</x:v>
      </x:c>
      <x:c r="F776" s="4" t="str">
        <x:v>New proposal</x:v>
      </x:c>
      <x:c r="G776" s="4" t="str">
        <x:v>Foot contact produces a loud mechanical signal</x:v>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not applicable;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str">
        <x:v>Finished endpoint or currency. Material tier is separate from finished input tier.</x:v>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status/completeness",IF(C776="T0","Raw entry feed; no production route","No production route listed"))</x:f>
        <x:v>Route listed; review status/completeness</x:v>
      </x:c>
      <x:c r="AN776" s="4" t="n">
        <x:f>IF(C776="T0",0,IF(C776="T1",1,IF(C776="T2",2,IF(C776="T3",3,IF(C776="T4",4,IF(C776="Unassigned",98,99))))))</x:f>
        <x:v>99</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ht="115" customHeight="1">
      <x:c r="A777" s="4" t="str">
        <x:v>proposal.collection.spring_latched_jaw_restraint</x:v>
      </x:c>
      <x:c r="B777" s="4" t="str">
        <x:v>Spring-latched jaw restraint</x:v>
      </x:c>
      <x:c r="C777" s="4" t="str">
        <x:v>Not applicable</x:v>
      </x:c>
      <x:c r="D777" s="4" t="str">
        <x:v>Weapons</x:v>
      </x:c>
      <x:c r="E777" s="4" t="str">
        <x:v>Trap</x:v>
      </x:c>
      <x:c r="F777" s="4" t="str">
        <x:v>New proposal</x:v>
      </x:c>
      <x:c r="G777" s="4" t="str">
        <x:v>Mechanical restraint concept with intended targets, fit and release unresolved</x:v>
      </x:c>
      <x:c r="H777" s="4" t="str">
        <x:v>None</x:v>
      </x:c>
      <x:c r="I777" s="4" t="str">
        <x:v>Physical inventory / cargo item; dimensions and packing unresolved</x:v>
      </x:c>
      <x:c r="J777" s="4"/>
      <x:c r="K777" s="4"/>
      <x:c r="L777" s="4" t="str">
        <x:v>Candidate preparation: design.collection.spring_latched_jaw_restraint. Full inputs are in Crafting browser.</x:v>
      </x:c>
      <x:c r="M777" s="4" t="str">
        <x:v>Candidate workshop or contained preparation route; detailed tools, quantities and conditions unresolved</x:v>
      </x:c>
      <x:c r="N777" s="4" t="str">
        <x:v>Not implemented</x:v>
      </x:c>
      <x:c r="O777" s="4" t="str">
        <x:v>Specific dimensions, yield, fit, performance and service conditions remain open.</x:v>
      </x:c>
      <x:c r="P777" s="4"/>
      <x:c r="Q777" s="4"/>
      <x:c r="R777" s="4"/>
      <x:c r="S777" s="4"/>
      <x:c r="T777" s="4"/>
      <x:c r="U777" s="4" t="str">
        <x:v>Candidate inputs are partial. Resolve tools, supporting materials, energy, recovery and compatibility before recipes become craftable.</x:v>
      </x:c>
      <x:c r="V777" s="4" t="str">
        <x:v>spring-latched jaw restraint; collection expansion; trap</x:v>
      </x:c>
      <x:c r="W777" s="4" t="str">
        <x:v>New item proposal, October 15, 2026. Setting reference (source proposal): https://github.com/sleepyseamonster/Arc-Dust/blob/f6f98515c005dc3c73cccd9cbc031691745740c6/02-Arc-Dust-Worldbuilding/world/materials/industrial-material-palette.md</x:v>
      </x:c>
      <x:c r="X777" s="4" t="str">
        <x:v>Trap</x:v>
      </x:c>
      <x:c r="Y777" s="4" t="str">
        <x:v>Finished item</x:v>
      </x:c>
      <x:c r="Z777" s="4" t="str">
        <x:v>Manufactured / unresolved</x:v>
      </x:c>
      <x:c r="AA777" s="4" t="str">
        <x:v>Fauna interaction</x:v>
      </x:c>
      <x:c r="AB777" s="4" t="str">
        <x:v>Metal</x:v>
      </x:c>
      <x:c r="AC777" s="4" t="str">
        <x:v>Assembly</x:v>
      </x:c>
      <x:c r="AD777" s="4" t="str">
        <x:v>Proposal</x:v>
      </x:c>
      <x:c r="AE777" s="4" t="str">
        <x:f>LOWER(A777&amp;"; "&amp;B777&amp;"; "&amp;D777&amp;"; "&amp;E777&amp;"; "&amp;X777&amp;"; "&amp;Y777&amp;"; "&amp;Z777&amp;"; "&amp;AA777&amp;"; "&amp;AB777&amp;"; "&amp;AC777&amp;"; "&amp;AD777&amp;"; "&amp;V777&amp;"; "&amp;C777&amp;"; "&amp;AH777&amp;"; "&amp;AI777)</x:f>
        <x:v>proposal.collection.spring_latched_jaw_restraint; spring-latched jaw restraint; weapons; trap; trap; finished item; manufactured / unresolved; fauna interaction; metal; assembly; proposal; spring-latched jaw restraint; collection expansion; trap; not applicable; t4; finished item</x:v>
      </x:c>
      <x:c r="AF777" s="4" t="str">
        <x:v>Collection expansion classification. Distinct type, use and material family; new item proposal unless author direction is marked. October 15 audit: classification/handling clarified; item identity, design status and material tier preserved.</x:v>
      </x:c>
      <x:c r="AG777" s="4" t="str">
        <x:v>Finished endpoint or currency. Material tier is separate from finished input tier.</x:v>
      </x:c>
      <x:c r="AH777" s="4" t="str">
        <x:v>T4</x:v>
      </x:c>
      <x:c r="AI777" s="4" t="str">
        <x:v>Finished item</x:v>
      </x:c>
      <x:c r="AJ777" s="4" t="n">
        <x:f>COUNTIFS('Material routes'!$D$6:$D$2205,A777,'Material routes'!$C$6:$C$2205,"Output")</x:f>
        <x:v>1</x:v>
      </x:c>
      <x:c r="AK777" s="4" t="n">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t="n">
        <x:f>COUNTIFS('Material routes'!$D$6:$D$2205,A777,'Material routes'!$C$6:$C$2205,"Tool candidate")</x:f>
        <x:v>0</x:v>
      </x:c>
      <x:c r="AM777" s="4" t="str">
        <x:f>IF(AJ777&gt;0,"Route listed; review status/completeness",IF(C777="T0","Raw entry feed; no production route","No production route listed"))</x:f>
        <x:v>Route listed; review status/completeness</x:v>
      </x:c>
      <x:c r="AN777" s="4" t="n">
        <x:f>IF(C777="T0",0,IF(C777="T1",1,IF(C777="T2",2,IF(C777="T3",3,IF(C777="T4",4,IF(C777="Unassigned",98,99))))))</x:f>
        <x:v>99</x:v>
      </x:c>
      <x:c r="AZ777"/>
      <x:c r="BA777"/>
      <x:c r="BB777"/>
      <x:c r="BC777"/>
      <x:c r="BD777"/>
      <x:c r="BE777"/>
      <x:c r="BF777"/>
      <x:c r="BG777"/>
      <x:c r="BH777"/>
      <x:c r="BI777"/>
      <x:c r="BJ777"/>
      <x:c r="BK777"/>
      <x:c r="BL777"/>
      <x:c r="BM777"/>
      <x:c r="BN777"/>
      <x:c r="BO777"/>
      <x:c r="BP777"/>
      <x:c r="BQ777"/>
      <x:c r="BR777"/>
      <x:c r="BS777"/>
      <x:c r="BT777"/>
      <x:c r="BU777"/>
      <x:c r="BV777"/>
      <x:c r="BW777"/>
      <x:c r="BX777"/>
      <x:c r="BY777"/>
      <x:c r="BZ777"/>
      <x:c r="CA777"/>
      <x:c r="CB777"/>
      <x:c r="CC777"/>
    </x:row>
    <x:row r="778" ht="115" customHeight="1">
      <x:c r="A778" s="4" t="str">
        <x:v>proposal.collection.fauna_scent_lure_station</x:v>
      </x:c>
      <x:c r="B778" s="4" t="str">
        <x:v>Fauna scent lure station</x:v>
      </x:c>
      <x:c r="C778" s="4" t="str">
        <x:v>Not applicable</x:v>
      </x:c>
      <x:c r="D778" s="4" t="str">
        <x:v>Weapons</x:v>
      </x:c>
      <x:c r="E778" s="4" t="str">
        <x:v>Trap</x:v>
      </x:c>
      <x:c r="F778" s="4" t="str">
        <x:v>New proposal</x:v>
      </x:c>
      <x:c r="G778" s="4" t="str">
        <x:v>Holds a sealed scent carrier for a designed target species</x:v>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not applicable;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str">
        <x:v>Finished endpoint or currency. Material tier is separate from finished input tier.</x:v>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status/completeness",IF(C778="T0","Raw entry feed; no production route","No production route listed"))</x:f>
        <x:v>Route listed; review status/completeness</x:v>
      </x:c>
      <x:c r="AN778" s="4" t="n">
        <x:f>IF(C778="T0",0,IF(C778="T1",1,IF(C778="T2",2,IF(C778="T3",3,IF(C778="T4",4,IF(C778="Unassigned",98,99))))))</x:f>
        <x:v>99</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str">
        <x:v>Not applicable</x:v>
      </x:c>
      <x:c r="D779" s="4" t="str">
        <x:v>Field supplies</x:v>
      </x:c>
      <x:c r="E779" s="4" t="str">
        <x:v>Trap</x:v>
      </x:c>
      <x:c r="F779" s="4" t="str">
        <x:v>New proposal</x:v>
      </x:c>
      <x:c r="G779" s="4" t="str">
        <x:v>Catches compatible loose ferrous machine pieces</x:v>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field supplies; trap; trap; finished item; manufactured / unresolved; resource collection; metal; assembly; proposal; magnetic salvage catch plate; collection expansion; trap; not applicable; unassigned; finished item</x:v>
      </x:c>
      <x:c r="AF779" s="4" t="str">
        <x:v>Collection expansion classification. Distinct type, use and material family; new item proposal unless author direction is marked. October 15 audit: classification/handling clarified; item identity, design status and material tier preserved.</x:v>
      </x:c>
      <x:c r="AG779" s="4" t="str">
        <x:v>Finished endpoint or currency. Material tier is separate from finished input tier.</x:v>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status/completeness",IF(C779="T0","Raw entry feed; no production route","No production route listed"))</x:f>
        <x:v>Route listed; review status/completeness</x:v>
      </x:c>
      <x:c r="AN779" s="4" t="n">
        <x:f>IF(C779="T0",0,IF(C779="T1",1,IF(C779="T2",2,IF(C779="T3",3,IF(C779="T4",4,IF(C779="Unassigned",98,99))))))</x:f>
        <x:v>99</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str">
        <x:v>Not applicable</x:v>
      </x:c>
      <x:c r="D780" s="4" t="inlineStr">
        <x:is>
          <x:t xml:space="preserve">Tools</x:t>
        </x:is>
      </x:c>
      <x:c r="E780" s="4" t="str">
        <x:v>Trap</x:v>
      </x:c>
      <x:c r="F780" s="4" t="str">
        <x:v>New proposal</x:v>
      </x:c>
      <x:c r="G780" s="4" t="str">
        <x:v>Prepared low obstacle for a designed traversal encounter</x:v>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tools; trap; trap; finished item; manufactured / unresolved; area denial; metal; assembly; proposal; dirtboard lane snag bar; collection expansion; trap; not applicable;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x:t>
        </x:is>
      </x:c>
      <x:c r="AG780" s="4" t="str">
        <x:v>Finished endpoint or currency. Material tier is separate from finished input tier.</x:v>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t="n">
        <x:f>IF(C780="T0",0,IF(C780="T1",1,IF(C780="T2",2,IF(C780="T3",3,IF(C780="T4",4,IF(C780="Unassigned",98,99))))))</x:f>
        <x:v>99</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ht="115" customHeight="1">
      <x:c r="A781" s="4" t="str">
        <x:v>proposal.collection.false_footing_shell_panel</x:v>
      </x:c>
      <x:c r="B781" s="4" t="str">
        <x:v>False-footing shell panel</x:v>
      </x:c>
      <x:c r="C781" s="4" t="str">
        <x:v>Not applicable</x:v>
      </x:c>
      <x:c r="D781" s="4" t="str">
        <x:v>Weapons</x:v>
      </x:c>
      <x:c r="E781" s="4" t="str">
        <x:v>Trap</x:v>
      </x:c>
      <x:c r="F781" s="4" t="str">
        <x:v>New proposal</x:v>
      </x:c>
      <x:c r="G781" s="4" t="str">
        <x:v>Breakaway shell surface for a controlled obstacle setup</x:v>
      </x:c>
      <x:c r="H781" s="4" t="str">
        <x:v>None</x:v>
      </x:c>
      <x:c r="I781" s="4" t="str">
        <x:v>Physical inventory / cargo item; dimensions and packing unresolved</x:v>
      </x:c>
      <x:c r="J781" s="4"/>
      <x:c r="K781" s="4"/>
      <x:c r="L781" s="4" t="str">
        <x:v>Candidate preparation: design.collection.false_footing_shell_panel. Full inputs are in Crafting browser.</x:v>
      </x:c>
      <x:c r="M781" s="4" t="str">
        <x:v>Candidate workshop or contained preparation route; detailed tools, quantities and conditions unresolved</x:v>
      </x:c>
      <x:c r="N781" s="4" t="str">
        <x:v>Not implemented</x:v>
      </x:c>
      <x:c r="O781" s="4" t="str">
        <x:v>Specific dimensions, yield, fit, performance and service conditions remain open.</x:v>
      </x:c>
      <x:c r="P781" s="4"/>
      <x:c r="Q781" s="4"/>
      <x:c r="R781" s="4"/>
      <x:c r="S781" s="4"/>
      <x:c r="T781" s="4"/>
      <x:c r="U781" s="4" t="str">
        <x:v>Candidate inputs are partial. Resolve tools, supporting materials, energy, recovery and compatibility before recipes become craftable.</x:v>
      </x:c>
      <x:c r="V781" s="4" t="str">
        <x:v>false-footing shell panel; collection expansion; trap</x:v>
      </x:c>
      <x:c r="W781" s="4" t="str">
        <x:v>New item proposal, October 15, 2026. Setting reference (source proposal): https://github.com/sleepyseamonster/Arc-Dust/blob/f6f98515c005dc3c73cccd9cbc031691745740c6/02-Arc-Dust-Worldbuilding/world/materials/industrial-material-palette.md</x:v>
      </x:c>
      <x:c r="X781" s="4" t="str">
        <x:v>Trap</x:v>
      </x:c>
      <x:c r="Y781" s="4" t="str">
        <x:v>Finished item</x:v>
      </x:c>
      <x:c r="Z781" s="4" t="str">
        <x:v>Manufactured / unresolved</x:v>
      </x:c>
      <x:c r="AA781" s="4" t="str">
        <x:v>Area denial</x:v>
      </x:c>
      <x:c r="AB781" s="4" t="str">
        <x:v>Shell / chitin</x:v>
      </x:c>
      <x:c r="AC781" s="4" t="str">
        <x:v>Assembly</x:v>
      </x:c>
      <x:c r="AD781" s="4" t="str">
        <x:v>Proposal</x:v>
      </x:c>
      <x:c r="AE781" s="4" t="str">
        <x:f>LOWER(A781&amp;"; "&amp;B781&amp;"; "&amp;D781&amp;"; "&amp;E781&amp;"; "&amp;X781&amp;"; "&amp;Y781&amp;"; "&amp;Z781&amp;"; "&amp;AA781&amp;"; "&amp;AB781&amp;"; "&amp;AC781&amp;"; "&amp;AD781&amp;"; "&amp;V781&amp;"; "&amp;C781&amp;"; "&amp;AH781&amp;"; "&amp;AI781)</x:f>
        <x:v>proposal.collection.false_footing_shell_panel; false-footing shell panel; weapons; trap; trap; finished item; manufactured / unresolved; area denial; shell / chitin; assembly; proposal; false-footing shell panel; collection expansion; trap; not applicable; t1; finished item</x:v>
      </x:c>
      <x:c r="AF781" s="4" t="str">
        <x:v>Collection expansion classification. Distinct type, use and material family; new item proposal unless author direction is marked. October 15 audit: classification/handling clarified; item identity, design status and material tier preserved.</x:v>
      </x:c>
      <x:c r="AG781" s="4" t="str">
        <x:v>Finished endpoint or currency. Material tier is separate from finished input tier.</x:v>
      </x:c>
      <x:c r="AH781" s="4" t="str">
        <x:v>T1</x:v>
      </x:c>
      <x:c r="AI781" s="4" t="str">
        <x:v>Finished item</x:v>
      </x:c>
      <x:c r="AJ781" s="4" t="n">
        <x:f>COUNTIFS('Material routes'!$D$6:$D$2205,A781,'Material routes'!$C$6:$C$2205,"Output")</x:f>
        <x:v>1</x:v>
      </x:c>
      <x:c r="AK781" s="4" t="n">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t="n">
        <x:f>COUNTIFS('Material routes'!$D$6:$D$2205,A781,'Material routes'!$C$6:$C$2205,"Tool candidate")</x:f>
        <x:v>0</x:v>
      </x:c>
      <x:c r="AM781" s="4" t="str">
        <x:f>IF(AJ781&gt;0,"Route listed; review status/completeness",IF(C781="T0","Raw entry feed; no production route","No production route listed"))</x:f>
        <x:v>Route listed; review status/completeness</x:v>
      </x:c>
      <x:c r="AN781" s="4" t="n">
        <x:f>IF(C781="T0",0,IF(C781="T1",1,IF(C781="T2",2,IF(C781="T3",3,IF(C781="T4",4,IF(C781="Unassigned",98,99))))))</x:f>
        <x:v>99</x:v>
      </x:c>
      <x:c r="AZ781"/>
      <x:c r="BA781"/>
      <x:c r="BB781"/>
      <x:c r="BC781"/>
      <x:c r="BD781"/>
      <x:c r="BE781"/>
      <x:c r="BF781"/>
      <x:c r="BG781"/>
      <x:c r="BH781"/>
      <x:c r="BI781"/>
      <x:c r="BJ781"/>
      <x:c r="BK781"/>
      <x:c r="BL781"/>
      <x:c r="BM781"/>
      <x:c r="BN781"/>
      <x:c r="BO781"/>
      <x:c r="BP781"/>
      <x:c r="BQ781"/>
      <x:c r="BR781"/>
      <x:c r="BS781"/>
      <x:c r="BT781"/>
      <x:c r="BU781"/>
      <x:c r="BV781"/>
      <x:c r="BW781"/>
      <x:c r="BX781"/>
      <x:c r="BY781"/>
      <x:c r="BZ781"/>
      <x:c r="CA781"/>
      <x:c r="CB781"/>
      <x:c r="CC781"/>
    </x:row>
    <x:row r="782" ht="115" customHeight="1">
      <x:c r="A782" s="4" t="str">
        <x:v>proposal.collection.static_alarm_contact_line</x:v>
      </x:c>
      <x:c r="B782" s="4" t="str">
        <x:v>Static alarm contact line</x:v>
      </x:c>
      <x:c r="C782" s="4" t="str">
        <x:v>Not applicable</x:v>
      </x:c>
      <x:c r="D782" s="4" t="str">
        <x:v>Weapons</x:v>
      </x:c>
      <x:c r="E782" s="4" t="str">
        <x:v>Trap</x:v>
      </x:c>
      <x:c r="F782" s="4" t="str">
        <x:v>New proposal</x:v>
      </x:c>
      <x:c r="G782" s="4" t="str">
        <x:v>Contact-triggered warning concept, no electrical attack claim</x:v>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not applicable;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str">
        <x:v>Finished endpoint or currency. Material tier is separate from finished input tier.</x:v>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status/completeness",IF(C782="T0","Raw entry feed; no production route","No production route listed"))</x:f>
        <x:v>Route listed; review status/completeness</x:v>
      </x:c>
      <x:c r="AN782" s="4" t="n">
        <x:f>IF(C782="T0",0,IF(C782="T1",1,IF(C782="T2",2,IF(C782="T3",3,IF(C782="T4",4,IF(C782="Unassigned",98,99))))))</x:f>
        <x:v>99</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str">
        <x:v>Not applicable</x:v>
      </x:c>
      <x:c r="D783" s="4" t="str">
        <x:v>Weapons</x:v>
      </x:c>
      <x:c r="E783" s="4" t="str">
        <x:v>Ammunition</x:v>
      </x:c>
      <x:c r="F783" s="4" t="str">
        <x:v>New proposal</x:v>
      </x:c>
      <x:c r="G783" s="4" t="str">
        <x:v>Reusable candidate projectile for a tendon sling</x:v>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weapons; ammunition; ammunition; finished item; manufactured / unresolved; offensive combat; mineral; assembly; proposal; shaped stone sling pellet; collection expansion; ammunition; not applicable; t1; finished item</x:v>
      </x:c>
      <x:c r="AF783" s="4" t="str">
        <x:v>Collection expansion classification. Distinct type, use and material family; new item proposal unless author direction is marked. October 15 audit: classification/handling clarified; item identity, design status and material tier preserved.</x:v>
      </x:c>
      <x:c r="AG783" s="4" t="str">
        <x:v>Finished endpoint or currency. Material tier is separate from finished input tier.</x:v>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status/completeness",IF(C783="T0","Raw entry feed; no production route","No production route listed"))</x:f>
        <x:v>Route listed; review status/completeness</x:v>
      </x:c>
      <x:c r="AN783" s="4" t="n">
        <x:f>IF(C783="T0",0,IF(C783="T1",1,IF(C783="T2",2,IF(C783="T3",3,IF(C783="T4",4,IF(C783="Unassigned",98,99))))))</x:f>
        <x:v>99</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str">
        <x:v>Not applicable</x:v>
      </x:c>
      <x:c r="D784" s="4" t="str">
        <x:v>Weapons</x:v>
      </x:c>
      <x:c r="E784" s="4" t="str">
        <x:v>Ammunition</x:v>
      </x:c>
      <x:c r="F784" s="4" t="str">
        <x:v>New proposal</x:v>
      </x:c>
      <x:c r="G784" s="4" t="str">
        <x:v>Recoverable crossbow projectile with metal shaft</x:v>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weapons; ammunition; ammunition; finished item; manufactured / unresolved; offensive combat; metal; assembly; proposal; steel broadhead bolt; collection expansion; ammunition; not applicable; t2; finished item</x:v>
      </x:c>
      <x:c r="AF784" s="4" t="str">
        <x:v>Collection expansion classification. Distinct type, use and material family; new item proposal unless author direction is marked. October 15 audit: classification/handling clarified; item identity, design status and material tier preserved.</x:v>
      </x:c>
      <x:c r="AG784" s="4" t="str">
        <x:v>Finished endpoint or currency. Material tier is separate from finished input tier.</x:v>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status/completeness",IF(C784="T0","Raw entry feed; no production route","No production route listed"))</x:f>
        <x:v>Route listed; review status/completeness</x:v>
      </x:c>
      <x:c r="AN784" s="4" t="n">
        <x:f>IF(C784="T0",0,IF(C784="T1",1,IF(C784="T2",2,IF(C784="T3",3,IF(C784="T4",4,IF(C784="Unassigned",98,99))))))</x:f>
        <x:v>99</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str">
        <x:v>Not applicable</x:v>
      </x:c>
      <x:c r="D785" s="4" t="str">
        <x:v>Weapons</x:v>
      </x:c>
      <x:c r="E785" s="4" t="str">
        <x:v>Ammunition</x:v>
      </x:c>
      <x:c r="F785" s="4" t="str">
        <x:v>New proposal</x:v>
      </x:c>
      <x:c r="G785" s="4" t="str">
        <x:v>Large projectile for a crank-wound launcher</x:v>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weapons; ammunition; ammunition; finished item; manufactured / unresolved; offensive combat; metal; assembly; proposal; heavy siege bolt; collection expansion; ammunition; not applicable; t3; finished item</x:v>
      </x:c>
      <x:c r="AF785" s="4" t="str">
        <x:v>Collection expansion classification. Distinct type, use and material family; new item proposal unless author direction is marked. October 15 audit: classification/handling clarified; item identity, design status and material tier preserved.</x:v>
      </x:c>
      <x:c r="AG785" s="4" t="str">
        <x:v>Finished endpoint or currency. Material tier is separate from finished input tier.</x:v>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status/completeness",IF(C785="T0","Raw entry feed; no production route","No production route listed"))</x:f>
        <x:v>Route listed; review status/completeness</x:v>
      </x:c>
      <x:c r="AN785" s="4" t="n">
        <x:f>IF(C785="T0",0,IF(C785="T1",1,IF(C785="T2",2,IF(C785="T3",3,IF(C785="T4",4,IF(C785="Unassigned",98,99))))))</x:f>
        <x:v>99</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ht="115" customHeight="1">
      <x:c r="A786" s="4" t="str">
        <x:v>proposal.collection.spring_projector_dart</x:v>
      </x:c>
      <x:c r="B786" s="4" t="str">
        <x:v>Spring-projector dart</x:v>
      </x:c>
      <x:c r="C786" s="4" t="str">
        <x:v>Not applicable</x:v>
      </x:c>
      <x:c r="D786" s="4" t="str">
        <x:v>Weapons</x:v>
      </x:c>
      <x:c r="E786" s="4" t="str">
        <x:v>Ammunition</x:v>
      </x:c>
      <x:c r="F786" s="4" t="str">
        <x:v>New proposal</x:v>
      </x:c>
      <x:c r="G786" s="4" t="str">
        <x:v>Fitted small dart for a mechanical launcher</x:v>
      </x:c>
      <x:c r="H786" s="4" t="str">
        <x:v>None</x:v>
      </x:c>
      <x:c r="I786" s="4" t="str">
        <x:v>Physical inventory / cargo item; dimensions and packing unresolved</x:v>
      </x:c>
      <x:c r="J786" s="4"/>
      <x:c r="K786" s="4"/>
      <x:c r="L786" s="4" t="str">
        <x:v>Candidate preparation: design.collection.spring_projector_dart. Full inputs are in Crafting browser.</x:v>
      </x:c>
      <x:c r="M786" s="4" t="str">
        <x:v>Candidate workshop or contained preparation route; detailed tools, quantities and conditions unresolved</x:v>
      </x:c>
      <x:c r="N786" s="4" t="str">
        <x:v>Not implemented</x:v>
      </x:c>
      <x:c r="O786" s="4" t="str">
        <x:v>Specific dimensions, yield, fit, performance and service conditions remain open.</x:v>
      </x:c>
      <x:c r="P786" s="4"/>
      <x:c r="Q786" s="4"/>
      <x:c r="R786" s="4"/>
      <x:c r="S786" s="4"/>
      <x:c r="T786" s="4"/>
      <x:c r="U786" s="4" t="str">
        <x:v>Candidate inputs are partial. Resolve tools, supporting materials, energy, recovery and compatibility before recipes become craftable.</x:v>
      </x:c>
      <x:c r="V786" s="4" t="str">
        <x:v>spring-projector dart; collection expansion; ammunition</x:v>
      </x:c>
      <x:c r="W786" s="4" t="str">
        <x:v>New item proposal, October 15, 2026. Setting reference (source proposal): https://github.com/sleepyseamonster/Arc-Dust/blob/f6f98515c005dc3c73cccd9cbc031691745740c6/02-Arc-Dust-Worldbuilding/world/materials/industrial-material-palette.md</x:v>
      </x:c>
      <x:c r="X786" s="4" t="str">
        <x:v>Ammunition</x:v>
      </x:c>
      <x:c r="Y786" s="4" t="str">
        <x:v>Finished item</x:v>
      </x:c>
      <x:c r="Z786" s="4" t="str">
        <x:v>Manufactured / unresolved</x:v>
      </x:c>
      <x:c r="AA786" s="4" t="str">
        <x:v>Offensive combat</x:v>
      </x:c>
      <x:c r="AB786" s="4" t="str">
        <x:v>Metal</x:v>
      </x:c>
      <x:c r="AC786" s="4" t="str">
        <x:v>Assembly</x:v>
      </x:c>
      <x:c r="AD786" s="4" t="str">
        <x:v>Proposal</x:v>
      </x:c>
      <x:c r="AE786" s="4" t="str">
        <x:f>LOWER(A786&amp;"; "&amp;B786&amp;"; "&amp;D786&amp;"; "&amp;E786&amp;"; "&amp;X786&amp;"; "&amp;Y786&amp;"; "&amp;Z786&amp;"; "&amp;AA786&amp;"; "&amp;AB786&amp;"; "&amp;AC786&amp;"; "&amp;AD786&amp;"; "&amp;V786&amp;"; "&amp;C786&amp;"; "&amp;AH786&amp;"; "&amp;AI786)</x:f>
        <x:v>proposal.collection.spring_projector_dart; spring-projector dart; weapons; ammunition; ammunition; finished item; manufactured / unresolved; offensive combat; metal; assembly; proposal; spring-projector dart; collection expansion; ammunition; not applicable; t2; finished item</x:v>
      </x:c>
      <x:c r="AF786" s="4" t="str">
        <x:v>Collection expansion classification. Distinct type, use and material family; new item proposal unless author direction is marked. October 15 audit: classification/handling clarified; item identity, design status and material tier preserved.</x:v>
      </x:c>
      <x:c r="AG786" s="4" t="str">
        <x:v>Finished endpoint or currency. Material tier is separate from finished input tier.</x:v>
      </x:c>
      <x:c r="AH786" s="4" t="str">
        <x:v>T2</x:v>
      </x:c>
      <x:c r="AI786" s="4" t="str">
        <x:v>Finished item</x:v>
      </x:c>
      <x:c r="AJ786" s="4" t="n">
        <x:f>COUNTIFS('Material routes'!$D$6:$D$2205,A786,'Material routes'!$C$6:$C$2205,"Output")</x:f>
        <x:v>1</x:v>
      </x:c>
      <x:c r="AK786" s="4" t="n">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t="n">
        <x:f>COUNTIFS('Material routes'!$D$6:$D$2205,A786,'Material routes'!$C$6:$C$2205,"Tool candidate")</x:f>
        <x:v>0</x:v>
      </x:c>
      <x:c r="AM786" s="4" t="str">
        <x:f>IF(AJ786&gt;0,"Route listed; review status/completeness",IF(C786="T0","Raw entry feed; no production route","No production route listed"))</x:f>
        <x:v>Route listed; review status/completeness</x:v>
      </x:c>
      <x:c r="AN786" s="4" t="n">
        <x:f>IF(C786="T0",0,IF(C786="T1",1,IF(C786="T2",2,IF(C786="T3",3,IF(C786="T4",4,IF(C786="Unassigned",98,99))))))</x:f>
        <x:v>99</x:v>
      </x:c>
      <x:c r="AZ786"/>
      <x:c r="BA786"/>
      <x:c r="BB786"/>
      <x:c r="BC786"/>
      <x:c r="BD786"/>
      <x:c r="BE786"/>
      <x:c r="BF786"/>
      <x:c r="BG786"/>
      <x:c r="BH786"/>
      <x:c r="BI786"/>
      <x:c r="BJ786"/>
      <x:c r="BK786"/>
      <x:c r="BL786"/>
      <x:c r="BM786"/>
      <x:c r="BN786"/>
      <x:c r="BO786"/>
      <x:c r="BP786"/>
      <x:c r="BQ786"/>
      <x:c r="BR786"/>
      <x:c r="BS786"/>
      <x:c r="BT786"/>
      <x:c r="BU786"/>
      <x:c r="BV786"/>
      <x:c r="BW786"/>
      <x:c r="BX786"/>
      <x:c r="BY786"/>
      <x:c r="BZ786"/>
      <x:c r="CA786"/>
      <x:c r="CB786"/>
      <x:c r="CC786"/>
    </x:row>
    <x:row r="787" ht="115" customHeight="1">
      <x:c r="A787" s="4" t="str">
        <x:v>proposal.collection.pressure_launcher_rivet_round</x:v>
      </x:c>
      <x:c r="B787" s="4" t="str">
        <x:v>Pressure-launcher rivet round</x:v>
      </x:c>
      <x:c r="C787" s="4" t="str">
        <x:v>Not applicable</x:v>
      </x:c>
      <x:c r="D787" s="4" t="str">
        <x:v>Weapons</x:v>
      </x:c>
      <x:c r="E787" s="4" t="str">
        <x:v>Ammunition</x:v>
      </x:c>
      <x:c r="F787" s="4" t="str">
        <x:v>New proposal</x:v>
      </x:c>
      <x:c r="G787" s="4" t="str">
        <x:v>Matched non-explosive projectile for a pressure launcher</x:v>
      </x:c>
      <x:c r="H787" s="4" t="str">
        <x:v>None</x:v>
      </x:c>
      <x:c r="I787" s="4" t="str">
        <x:v>Physical inventory / cargo item; dimensions and packing unresolved</x:v>
      </x:c>
      <x:c r="J787" s="4"/>
      <x:c r="K787" s="4"/>
      <x:c r="L787" s="4" t="str">
        <x:v>Candidate preparation: design.collection.pressure_launcher_rivet_round. Full inputs are in Crafting browser.</x:v>
      </x:c>
      <x:c r="M787" s="4" t="str">
        <x:v>Candidate workshop or contained preparation route; detailed tools, quantities and conditions unresolved</x:v>
      </x:c>
      <x:c r="N787" s="4" t="str">
        <x:v>Not implemented</x:v>
      </x:c>
      <x:c r="O787" s="4" t="str">
        <x:v>Specific dimensions, yield, fit, performance and service conditions remain open.</x:v>
      </x:c>
      <x:c r="P787" s="4"/>
      <x:c r="Q787" s="4"/>
      <x:c r="R787" s="4"/>
      <x:c r="S787" s="4"/>
      <x:c r="T787" s="4"/>
      <x:c r="U787" s="4" t="str">
        <x:v>Candidate inputs are partial. Resolve tools, supporting materials, energy, recovery and compatibility before recipes become craftable.</x:v>
      </x:c>
      <x:c r="V787" s="4" t="str">
        <x:v>pressure-launcher rivet round; collection expansion; ammunition</x:v>
      </x:c>
      <x:c r="W787" s="4" t="str">
        <x:v>New item proposal, October 15, 2026. Setting reference (source proposal): https://github.com/sleepyseamonster/Arc-Dust/blob/f6f98515c005dc3c73cccd9cbc031691745740c6/02-Arc-Dust-Worldbuilding/world/materials/industrial-material-palette.md</x:v>
      </x:c>
      <x:c r="X787" s="4" t="str">
        <x:v>Ammunition</x:v>
      </x:c>
      <x:c r="Y787" s="4" t="str">
        <x:v>Finished item</x:v>
      </x:c>
      <x:c r="Z787" s="4" t="str">
        <x:v>Manufactured / unresolved</x:v>
      </x:c>
      <x:c r="AA787" s="4" t="str">
        <x:v>Offensive combat</x:v>
      </x:c>
      <x:c r="AB787" s="4" t="str">
        <x:v>Metal</x:v>
      </x:c>
      <x:c r="AC787" s="4" t="str">
        <x:v>Assembly</x:v>
      </x:c>
      <x:c r="AD787" s="4" t="str">
        <x:v>Proposal</x:v>
      </x:c>
      <x:c r="AE787" s="4" t="str">
        <x:f>LOWER(A787&amp;"; "&amp;B787&amp;"; "&amp;D787&amp;"; "&amp;E787&amp;"; "&amp;X787&amp;"; "&amp;Y787&amp;"; "&amp;Z787&amp;"; "&amp;AA787&amp;"; "&amp;AB787&amp;"; "&amp;AC787&amp;"; "&amp;AD787&amp;"; "&amp;V787&amp;"; "&amp;C787&amp;"; "&amp;AH787&amp;"; "&amp;AI787)</x:f>
        <x:v>proposal.collection.pressure_launcher_rivet_round; pressure-launcher rivet round; weapons; ammunition; ammunition; finished item; manufactured / unresolved; offensive combat; metal; assembly; proposal; pressure-launcher rivet round; collection expansion; ammunition; not applicable; t2; finished item</x:v>
      </x:c>
      <x:c r="AF787" s="4" t="str">
        <x:v>Collection expansion classification. Distinct type, use and material family; new item proposal unless author direction is marked. October 15 audit: classification/handling clarified; item identity, design status and material tier preserved.</x:v>
      </x:c>
      <x:c r="AG787" s="4" t="str">
        <x:v>Finished endpoint or currency. Material tier is separate from finished input tier.</x:v>
      </x:c>
      <x:c r="AH787" s="4" t="str">
        <x:v>T2</x:v>
      </x:c>
      <x:c r="AI787" s="4" t="str">
        <x:v>Finished item</x:v>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status/completeness",IF(C787="T0","Raw entry feed; no production route","No production route listed"))</x:f>
        <x:v>Route listed; review status/completeness</x:v>
      </x:c>
      <x:c r="AN787" s="4" t="n">
        <x:f>IF(C787="T0",0,IF(C787="T1",1,IF(C787="T2",2,IF(C787="T3",3,IF(C787="T4",4,IF(C787="Unassigned",98,99))))))</x:f>
        <x:v>99</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str">
        <x:v>Not applicable</x:v>
      </x:c>
      <x:c r="D788" s="4" t="str">
        <x:v>Weapons</x:v>
      </x:c>
      <x:c r="E788" s="4" t="str">
        <x:v>Ammunition</x:v>
      </x:c>
      <x:c r="F788" s="4" t="str">
        <x:v>New proposal</x:v>
      </x:c>
      <x:c r="G788" s="4" t="str">
        <x:v>Ferrous projectile with a fitted guide surface</x:v>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weapons; ammunition; ammunition; finished item; manufactured / unresolved; offensive combat; metal; assembly; proposal; magnetic projector dart; collection expansion; ammunition; not applicable; t2; finished item</x:v>
      </x:c>
      <x:c r="AF788" s="4" t="str">
        <x:v>Collection expansion classification. Distinct type, use and material family; new item proposal unless author direction is marked. October 15 audit: classification/handling clarified; item identity, design status and material tier preserved.</x:v>
      </x:c>
      <x:c r="AG788" s="4" t="str">
        <x:v>Finished endpoint or currency. Material tier is separate from finished input tier.</x:v>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status/completeness",IF(C788="T0","Raw entry feed; no production route","No production route listed"))</x:f>
        <x:v>Route listed; review status/completeness</x:v>
      </x:c>
      <x:c r="AN788" s="4" t="n">
        <x:f>IF(C788="T0",0,IF(C788="T1",1,IF(C788="T2",2,IF(C788="T3",3,IF(C788="T4",4,IF(C788="Unassigned",98,99))))))</x:f>
        <x:v>99</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str">
        <x:v>Not applicable</x:v>
      </x:c>
      <x:c r="D789" s="4" t="str">
        <x:v>Weapons</x:v>
      </x:c>
      <x:c r="E789" s="4" t="str">
        <x:v>Ammunition</x:v>
      </x:c>
      <x:c r="F789" s="4" t="str">
        <x:v>New proposal</x:v>
      </x:c>
      <x:c r="G789" s="4" t="str">
        <x:v>Matched ferrous projectile for a coil weapon</x:v>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weapons; ammunition; ammunition; finished item; manufactured / unresolved; offensive combat; metal; assembly; proposal; coil-carbine slug; collection expansion; ammunition; not applicable; t2; finished item</x:v>
      </x:c>
      <x:c r="AF789" s="4" t="str">
        <x:v>Collection expansion classification. Distinct type, use and material family; new item proposal unless author direction is marked. October 15 audit: classification/handling clarified; item identity, design status and material tier preserved.</x:v>
      </x:c>
      <x:c r="AG789" s="4" t="str">
        <x:v>Finished endpoint or currency. Material tier is separate from finished input tier.</x:v>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status/completeness",IF(C789="T0","Raw entry feed; no production route","No production route listed"))</x:f>
        <x:v>Route listed; review status/completeness</x:v>
      </x:c>
      <x:c r="AN789" s="4" t="n">
        <x:f>IF(C789="T0",0,IF(C789="T1",1,IF(C789="T2",2,IF(C789="T3",3,IF(C789="T4",4,IF(C789="Unassigned",98,99))))))</x:f>
        <x:v>99</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str">
        <x:v>Not applicable</x:v>
      </x:c>
      <x:c r="D790" s="4" t="str">
        <x:v>Weapons</x:v>
      </x:c>
      <x:c r="E790" s="4" t="str">
        <x:v>Ammunition</x:v>
      </x:c>
      <x:c r="F790" s="4" t="str">
        <x:v>New proposal</x:v>
      </x:c>
      <x:c r="G790" s="4" t="str">
        <x:v>Candidate electrical pulse supply for the arc ray gun</x:v>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weapons; ammunition; ammunition; finished item; manufactured / unresolved; offensive combat; mixed / unresolved; assembly; proposal; arc-gun discharge cartridge; collection expansion; ammunition; not applicable; unassigned; finished item</x:v>
      </x:c>
      <x:c r="AF790" s="4" t="str">
        <x:v>Collection expansion classification. Distinct type, use and material family; new item proposal unless author direction is marked.</x:v>
      </x:c>
      <x:c r="AG790" s="4" t="str">
        <x:v>Finished endpoint or currency. Material tier is separate from finished input tier.</x:v>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status/completeness",IF(C790="T0","Raw entry feed; no production route","No production route listed"))</x:f>
        <x:v>Route listed; review status/completeness</x:v>
      </x:c>
      <x:c r="AN790" s="4" t="n">
        <x:f>IF(C790="T0",0,IF(C790="T1",1,IF(C790="T2",2,IF(C790="T3",3,IF(C790="T4",4,IF(C790="Unassigned",98,99))))))</x:f>
        <x:v>99</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str">
        <x:v>Not applicable</x:v>
      </x:c>
      <x:c r="D791" s="4" t="str">
        <x:v>Weapons</x:v>
      </x:c>
      <x:c r="E791" s="4" t="str">
        <x:v>Ancient recovery</x:v>
      </x:c>
      <x:c r="F791" s="4" t="str">
        <x:v>New proposal</x:v>
      </x:c>
      <x:c r="G791" s="4" t="str">
        <x:v>Rare recovered compatible energy feed, no modern recipe</x:v>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str">
        <x:v>Extremely rare</x:v>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weapons; ancient recovery; ammunition; recovered part; ancient technology; offensive combat; mixed / unresolved; assembly; proposal; laser-blaster power cassette; collection expansion; ammunition; not applicable; not applicable; finished item</x:v>
      </x:c>
      <x:c r="AF791" s="4" t="str">
        <x:v>Collection expansion classification. Distinct type, use and material family; new item proposal unless author direction is marked.</x:v>
      </x:c>
      <x:c r="AG791" s="4" t="str">
        <x:v>Recovered item outside contemporary manufacturing tiers.</x:v>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status/completeness",IF(C791="T0","Raw entry feed; no production route","No production route listed"))</x:f>
        <x:v>No production route listed</x:v>
      </x:c>
      <x:c r="AN791" s="4" t="n">
        <x:f>IF(C791="T0",0,IF(C791="T1",1,IF(C791="T2",2,IF(C791="T3",3,IF(C791="T4",4,IF(C791="Unassigned",98,99))))))</x:f>
        <x:v>99</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str">
        <x:v>Not applicable</x:v>
      </x:c>
      <x:c r="D792" s="4" t="str">
        <x:v>Weapons</x:v>
      </x:c>
      <x:c r="E792" s="4" t="str">
        <x:v>Ancient recovery</x:v>
      </x:c>
      <x:c r="F792" s="4" t="str">
        <x:v>New proposal</x:v>
      </x:c>
      <x:c r="G792" s="4" t="str">
        <x:v>Rare recovered blade power feed, distinct from a thrown projectile</x:v>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str">
        <x:v>Extremely rare</x:v>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weapons; ancient recovery; ammunition; recovered part; ancient technology; offensive combat; mixed / unresolved; assembly; proposal; laser-sword energy insert; collection expansion; ammunition; not applicable; not applicable; finished item</x:v>
      </x:c>
      <x:c r="AF792" s="4" t="str">
        <x:v>Collection expansion classification. Distinct type, use and material family; new item proposal unless author direction is marked.</x:v>
      </x:c>
      <x:c r="AG792" s="4" t="str">
        <x:v>Recovered item outside contemporary manufacturing tiers.</x:v>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status/completeness",IF(C792="T0","Raw entry feed; no production route","No production route listed"))</x:f>
        <x:v>No production route listed</x:v>
      </x:c>
      <x:c r="AN792" s="4" t="n">
        <x:f>IF(C792="T0",0,IF(C792="T1",1,IF(C792="T2",2,IF(C792="T3",3,IF(C792="T4",4,IF(C792="Unassigned",98,99))))))</x:f>
        <x:v>99</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str">
        <x:v>Not applicable</x:v>
      </x:c>
      <x:c r="D793" s="4" t="str">
        <x:v>Weapons</x:v>
      </x:c>
      <x:c r="E793" s="4" t="str">
        <x:v>Ancient recovery</x:v>
      </x:c>
      <x:c r="F793" s="4" t="str">
        <x:v>New proposal</x:v>
      </x:c>
      <x:c r="G793" s="4" t="str">
        <x:v>Recovered matched electrical or ancient-energy feed</x:v>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str">
        <x:v>Extremely rare</x:v>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weapons; ancient recovery; ammunition; recovered part; ancient technology; offensive combat; mixed / unresolved; assembly; proposal; ancient pulse-rifle cell; collection expansion; ammunition; not applicable; not applicable; finished item</x:v>
      </x:c>
      <x:c r="AF793" s="4" t="str">
        <x:v>Collection expansion classification. Distinct type, use and material family; new item proposal unless author direction is marked.</x:v>
      </x:c>
      <x:c r="AG793" s="4" t="str">
        <x:v>Recovered item outside contemporary manufacturing tiers.</x:v>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status/completeness",IF(C793="T0","Raw entry feed; no production route","No production route listed"))</x:f>
        <x:v>No production route listed</x:v>
      </x:c>
      <x:c r="AN793" s="4" t="n">
        <x:f>IF(C793="T0",0,IF(C793="T1",1,IF(C793="T2",2,IF(C793="T3",3,IF(C793="T4",4,IF(C793="Unassigned",98,99))))))</x:f>
        <x:v>99</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str">
        <x:v>Not applicable</x:v>
      </x:c>
      <x:c r="D794" s="4" t="str">
        <x:v>Weapons</x:v>
      </x:c>
      <x:c r="E794" s="4" t="str">
        <x:v>Ancient recovery</x:v>
      </x:c>
      <x:c r="F794" s="4" t="str">
        <x:v>New proposal</x:v>
      </x:c>
      <x:c r="G794" s="4" t="str">
        <x:v>Recovered contained feed with unknown internal medium</x:v>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str">
        <x:v>Extremely rare</x:v>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weapons; ancient recovery; ammunition; recovered part; ancient technology; offensive combat; mixed / unresolved; assembly; proposal; ancient plasma-lance charge; collection expansion; ammunition; not applicable; not applicable; finished item</x:v>
      </x:c>
      <x:c r="AF794" s="4" t="str">
        <x:v>Collection expansion classification. Distinct type, use and material family; new item proposal unless author direction is marked.</x:v>
      </x:c>
      <x:c r="AG794" s="4" t="str">
        <x:v>Recovered item outside contemporary manufacturing tiers.</x:v>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status/completeness",IF(C794="T0","Raw entry feed; no production route","No production route listed"))</x:f>
        <x:v>No production route listed</x:v>
      </x:c>
      <x:c r="AN794" s="4" t="n">
        <x:f>IF(C794="T0",0,IF(C794="T1",1,IF(C794="T2",2,IF(C794="T3",3,IF(C794="T4",4,IF(C794="Unassigned",98,99))))))</x:f>
        <x:v>99</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str">
        <x:v>Not applicable</x:v>
      </x:c>
      <x:c r="D795" s="4" t="str">
        <x:v>Weapons</x:v>
      </x:c>
      <x:c r="E795" s="4" t="str">
        <x:v>Ancient recovery</x:v>
      </x:c>
      <x:c r="F795" s="4" t="str">
        <x:v>New proposal</x:v>
      </x:c>
      <x:c r="G795" s="4" t="str">
        <x:v>Matched sealed ancient rounds, propellant unspecified</x:v>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str">
        <x:v>Extremely rare</x:v>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weapons; ancient recovery; ammunition; recovered part; ancient technology; offensive combat; mixed / unresolved; assembly; proposal; ancient microrocket cluster; collection expansion; ammunition; not applicable; not applicable; finished item</x:v>
      </x:c>
      <x:c r="AF795" s="4" t="str">
        <x:v>Collection expansion classification. Distinct type, use and material family; new item proposal unless author direction is marked.</x:v>
      </x:c>
      <x:c r="AG795" s="4" t="str">
        <x:v>Recovered item outside contemporary manufacturing tiers.</x:v>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status/completeness",IF(C795="T0","Raw entry feed; no production route","No production route listed"))</x:f>
        <x:v>No production route listed</x:v>
      </x:c>
      <x:c r="AN795" s="4" t="n">
        <x:f>IF(C795="T0",0,IF(C795="T1",1,IF(C795="T2",2,IF(C795="T3",3,IF(C795="T4",4,IF(C795="Unassigned",98,99))))))</x:f>
        <x:v>99</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str">
        <x:v>Not applicable</x:v>
      </x:c>
      <x:c r="D796" s="4" t="str">
        <x:v>Weapons</x:v>
      </x:c>
      <x:c r="E796" s="4" t="str">
        <x:v>Ancient recovery</x:v>
      </x:c>
      <x:c r="F796" s="4" t="str">
        <x:v>New proposal</x:v>
      </x:c>
      <x:c r="G796" s="4" t="str">
        <x:v>Recovered matched power feed for an acoustic weapon</x:v>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str">
        <x:v>Extremely rare</x:v>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weapons; ancient recovery; ammunition; recovered part; ancient technology; offensive combat; mixed / unresolved; assembly; proposal; ancient sonic pulse pack; collection expansion; ammunition; not applicable; not applicable; finished item</x:v>
      </x:c>
      <x:c r="AF796" s="4" t="str">
        <x:v>Collection expansion classification. Distinct type, use and material family; new item proposal unless author direction is marked.</x:v>
      </x:c>
      <x:c r="AG796" s="4" t="str">
        <x:v>Recovered item outside contemporary manufacturing tiers.</x:v>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status/completeness",IF(C796="T0","Raw entry feed; no production route","No production route listed"))</x:f>
        <x:v>No production route listed</x:v>
      </x:c>
      <x:c r="AN796" s="4" t="n">
        <x:f>IF(C796="T0",0,IF(C796="T1",1,IF(C796="T2",2,IF(C796="T3",3,IF(C796="T4",4,IF(C796="Unassigned",98,99))))))</x:f>
        <x:v>99</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str">
        <x:v>Selected culinary salt crystals</x:v>
      </x:c>
      <x:c r="C797" s="4" t="str">
        <x:v>T0</x:v>
      </x:c>
      <x:c r="D797" s="4" t="str">
        <x:v>Mineral resources</x:v>
      </x:c>
      <x:c r="E797" s="4" t="str">
        <x:v>Crafting audit support item</x:v>
      </x:c>
      <x:c r="F797" s="4" t="str">
        <x:v>New proposal</x:v>
      </x:c>
      <x:c r="G797" s="4" t="str">
        <x:v>Candidate dietary source selected independently of industrial salt; composition must be verified.</x:v>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x:c r="Q797" s="4"/>
      <x:c r="R797" s="4"/>
      <x:c r="S797" s="4"/>
      <x:c r="T797" s="4"/>
      <x:c r="U797" s="4" t="str">
        <x:v>Candidate dietary source selected independently of industrial salt; composition must be verified.</x:v>
      </x:c>
      <x:c r="V797" s="4" t="str">
        <x:v>selected culinary salt crystals; crafting audit</x:v>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selected culinary salt crystals; mineral resources; crafting audit support item; raw material; raw; geological; food preparation; mineral; particles; proposal; selected culinary salt crystals; crafting audit; t0; not applicable; material</x:v>
      </x:c>
      <x:c r="AF797" s="4" t="str">
        <x:v>New support/source proposal from item-chain audit; not accepted source canon.</x:v>
      </x:c>
      <x:c r="AG797" s="4" t="str">
        <x:v>Raw entry feed.</x:v>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status/completeness",IF(C797="T0","Raw entry feed; no production route","No production route listed"))</x:f>
        <x:v>Raw entry feed; no production route</x:v>
      </x:c>
      <x:c r="AN797" s="4" t="n">
        <x:f>IF(C797="T0",0,IF(C797="T1",1,IF(C797="T2",2,IF(C797="T3",3,IF(C797="T4",4,IF(C797="Unassigned",98,99))))))</x:f>
        <x:v>0</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ht="115" customHeight="1">
      <x:c r="A798" s="4" t="str">
        <x:v>proposal.audit.selected_edible_fauna_reproductive_mass</x:v>
      </x:c>
      <x:c r="B798" s="4" t="str">
        <x:v>Selected edible-fauna reproductive mass</x:v>
      </x:c>
      <x:c r="C798" s="4" t="str">
        <x:v>T0</x:v>
      </x:c>
      <x:c r="D798" s="4" t="inlineStr">
        <x:is>
          <x:t xml:space="preserve">Cooking ingredients</x:t>
        </x:is>
      </x:c>
      <x:c r="E798" s="4" t="str">
        <x:v>Crafting audit support item</x:v>
      </x:c>
      <x:c r="F798" s="4" t="str">
        <x:v>New proposal</x:v>
      </x:c>
      <x:c r="G798" s="4" t="str">
        <x:v>Species-specific reproductive food-source hypothesis; neither gland extraction nor general edibility is assumed.</x:v>
      </x:c>
      <x:c r="H798" s="4" t="str">
        <x:v>None</x:v>
      </x:c>
      <x:c r="I798" s="4" t="str">
        <x:v>Physical item; installed or cargo fit unresolved</x:v>
      </x:c>
      <x:c r="J798" s="4"/>
      <x:c r="K798" s="4"/>
      <x:c r="L798" s="4" t="str">
        <x:v>Collect selected candidate source</x:v>
      </x:c>
      <x:c r="M798" s="4" t="str">
        <x:v>Partial design; tools, quantities, yield and qualification unresolved</x:v>
      </x:c>
      <x:c r="N798" s="4" t="str">
        <x:v>Not implemented</x:v>
      </x:c>
      <x:c r="O798" s="4" t="str">
        <x:v>No free environmental water, ordinary cloth, conventional-fat premise or ancient-material reproduction.</x:v>
      </x:c>
      <x:c r="P798" s="4"/>
      <x:c r="Q798" s="4"/>
      <x:c r="R798" s="4"/>
      <x:c r="S798" s="4"/>
      <x:c r="T798" s="4"/>
      <x:c r="U798" s="4" t="str">
        <x:v>Species-specific reproductive food-source hypothesis; neither gland extraction nor general edibility is assumed.</x:v>
      </x:c>
      <x:c r="V798" s="4" t="str">
        <x:v>selected edible-fauna reproductive mass; crafting audit</x:v>
      </x:c>
      <x:c r="W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8" s="4" t="str">
        <x:v>Raw material</x:v>
      </x:c>
      <x:c r="Y798" s="4" t="str">
        <x:v>Raw</x:v>
      </x:c>
      <x:c r="Z798" s="4" t="str">
        <x:v>Fauna</x:v>
      </x:c>
      <x:c r="AA798" s="4" t="str">
        <x:v>Food preparation</x:v>
      </x:c>
      <x:c r="AB798" s="4" t="str">
        <x:v>Faunal tissue</x:v>
      </x:c>
      <x:c r="AC798" s="4" t="str">
        <x:v>Solid piece</x:v>
      </x:c>
      <x:c r="AD798" s="4" t="str">
        <x:v>Proposal</x:v>
      </x:c>
      <x:c r="AE798" s="4" t="str">
        <x:f>LOWER(A798&amp;"; "&amp;B798&amp;"; "&amp;D798&amp;"; "&amp;E798&amp;"; "&amp;X798&amp;"; "&amp;Y798&amp;"; "&amp;Z798&amp;"; "&amp;AA798&amp;"; "&amp;AB798&amp;"; "&amp;AC798&amp;"; "&amp;AD798&amp;"; "&amp;V798&amp;"; "&amp;C798&amp;"; "&amp;AH798&amp;"; "&amp;AI798)</x:f>
        <x:v>proposal.audit.selected_edible_fauna_reproductive_mass; selected edible-fauna reproductive mass; cooking ingredients; crafting audit support item; raw material; raw; fauna; food preparation; faunal tissue; solid piece; proposal; selected edible-fauna reproductive mass; crafting audit; t0; not applicable; material</x:v>
      </x:c>
      <x:c r="AF798" s="4" t="inlineStr">
        <x:is>
          <x:t xml:space="preserve">New support/source proposal from item-chain audit; not accepted source canon. Author correction, October 15, 2026: cooking ingredient, separate from ready-to-consume servings.</x:t>
        </x:is>
      </x:c>
      <x:c r="AG798" s="4" t="str">
        <x:v>Raw entry feed.</x:v>
      </x:c>
      <x:c r="AH798" s="4" t="str">
        <x:v>Not applicable</x:v>
      </x:c>
      <x:c r="AI798" s="4" t="str">
        <x:v>Material</x:v>
      </x:c>
      <x:c r="AJ798" s="4" t="n">
        <x:f>COUNTIFS('Material routes'!$D$6:$D$2205,A798,'Material routes'!$C$6:$C$2205,"Output")</x:f>
        <x:v>0</x:v>
      </x:c>
      <x:c r="AK798" s="4" t="n">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1</x:v>
      </x:c>
      <x:c r="AL798" s="4" t="n">
        <x:f>COUNTIFS('Material routes'!$D$6:$D$2205,A798,'Material routes'!$C$6:$C$2205,"Tool candidate")</x:f>
        <x:v>0</x:v>
      </x:c>
      <x:c r="AM798" s="4" t="str">
        <x:f>IF(AJ798&gt;0,"Route listed; review status/completeness",IF(C798="T0","Raw entry feed; no production route","No production route listed"))</x:f>
        <x:v>Raw entry feed; no production route</x:v>
      </x:c>
      <x:c r="AN798" s="4" t="n">
        <x:f>IF(C798="T0",0,IF(C798="T1",1,IF(C798="T2",2,IF(C798="T3",3,IF(C798="T4",4,IF(C798="Unassigned",98,99))))))</x:f>
        <x:v>0</x:v>
      </x:c>
      <x:c r="AZ798"/>
      <x:c r="BA798"/>
      <x:c r="BB798"/>
      <x:c r="BC798"/>
      <x:c r="BD798"/>
      <x:c r="BE798"/>
      <x:c r="BF798"/>
      <x:c r="BG798"/>
      <x:c r="BH798"/>
      <x:c r="BI798"/>
      <x:c r="BJ798"/>
      <x:c r="BK798"/>
      <x:c r="BL798"/>
      <x:c r="BM798"/>
      <x:c r="BN798"/>
      <x:c r="BO798"/>
      <x:c r="BP798"/>
      <x:c r="BQ798"/>
      <x:c r="BR798"/>
      <x:c r="BS798"/>
      <x:c r="BT798"/>
      <x:c r="BU798"/>
      <x:c r="BV798"/>
      <x:c r="BW798"/>
      <x:c r="BX798"/>
      <x:c r="BY798"/>
      <x:c r="BZ798"/>
      <x:c r="CA798"/>
      <x:c r="CB798"/>
      <x:c r="CC798"/>
    </x:row>
    <x:row r="799" ht="115" customHeight="1">
      <x:c r="A799" s="4" t="str">
        <x:v>proposal.audit.contained_dry_working_gas</x:v>
      </x:c>
      <x:c r="B799" s="4" t="str">
        <x:v>Contained dry working gas</x:v>
      </x:c>
      <x:c r="C799" s="4" t="str">
        <x:v>T0</x:v>
      </x:c>
      <x:c r="D799" s="4" t="str">
        <x:v>Atmospheric resources</x:v>
      </x:c>
      <x:c r="E799" s="4" t="str">
        <x:v>Crafting audit support item</x:v>
      </x:c>
      <x:c r="F799" s="4" t="str">
        <x:v>New proposal</x:v>
      </x:c>
      <x:c r="G799" s="4" t="str">
        <x:v>Candidate closed-system gas charge; composition, collection and pressure suitability unresolved.</x:v>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t0; not applicable; material</x:v>
      </x:c>
      <x:c r="AF799" s="4" t="str">
        <x:v>New support/source proposal from item-chain audit; not accepted source canon.</x:v>
      </x:c>
      <x:c r="AG799" s="4" t="str">
        <x:v>Raw entry feed.</x:v>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status/completeness",IF(C799="T0","Raw entry feed; no production route","No production route listed"))</x:f>
        <x:v>Raw entry feed; no production route</x:v>
      </x:c>
      <x:c r="AN799" s="4" t="n">
        <x:f>IF(C799="T0",0,IF(C799="T1",1,IF(C799="T2",2,IF(C799="T3",3,IF(C799="T4",4,IF(C799="Unassigned",98,99))))))</x:f>
        <x:v>0</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str">
        <x:v>T1</x:v>
      </x:c>
      <x:c r="D800" s="4" t="str">
        <x:v>Manufactured stock</x:v>
      </x:c>
      <x:c r="E800" s="4" t="str">
        <x:v>Crafting audit support item</x:v>
      </x:c>
      <x:c r="F800" s="4" t="str">
        <x:v>New proposal</x:v>
      </x:c>
      <x:c r="G800" s="4" t="str">
        <x:v>Sort still-magnetized salvage; this is not magnet creation by smelting magnetite.</x:v>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t1; not applicable; material</x:v>
      </x:c>
      <x:c r="AF800" s="4" t="str">
        <x:v>New support/source proposal from item-chain audit; not accepted source canon.</x:v>
      </x:c>
      <x:c r="AG800" s="4" t="str">
        <x:v>Selected partial route; processing depth is independent of rarity.</x:v>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status/completeness",IF(C800="T0","Raw entry feed; no production route","No production route listed"))</x:f>
        <x:v>Route listed; review status/completeness</x:v>
      </x:c>
      <x:c r="AN800" s="4" t="n">
        <x:f>IF(C800="T0",0,IF(C800="T1",1,IF(C800="T2",2,IF(C800="T3",3,IF(C800="T4",4,IF(C800="Unassigned",98,99))))))</x:f>
        <x:v>1</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str">
        <x:v>T2</x:v>
      </x:c>
      <x:c r="D801" s="4" t="str">
        <x:v>Manufactured stock</x:v>
      </x:c>
      <x:c r="E801" s="4" t="str">
        <x:v>Crafting audit support item</x:v>
      </x:c>
      <x:c r="F801" s="4" t="str">
        <x:v>New proposal</x:v>
      </x:c>
      <x:c r="G801" s="4" t="str">
        <x:v>Pressed hide fastening strips</x:v>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t2; not applicable; material</x:v>
      </x:c>
      <x:c r="AF801" s="4" t="str">
        <x:v>New support/source proposal from item-chain audit; not accepted source canon.</x:v>
      </x:c>
      <x:c r="AG801" s="4" t="str">
        <x:v>Selected partial route; processing depth is independent of rarity.</x:v>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status/completeness",IF(C801="T0","Raw entry feed; no production route","No production route listed"))</x:f>
        <x:v>Route listed; review status/completeness</x:v>
      </x:c>
      <x:c r="AN801" s="4" t="n">
        <x:f>IF(C801="T0",0,IF(C801="T1",1,IF(C801="T2",2,IF(C801="T3",3,IF(C801="T4",4,IF(C801="Unassigned",98,99))))))</x:f>
        <x:v>2</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str">
        <x:v>Drawn steel music-wire stock</x:v>
      </x:c>
      <x:c r="C802" s="4" t="str">
        <x:v>T4</x:v>
      </x:c>
      <x:c r="D802" s="4" t="str">
        <x:v>Manufactured stock</x:v>
      </x:c>
      <x:c r="E802" s="4" t="str">
        <x:v>Crafting audit support item</x:v>
      </x:c>
      <x:c r="F802" s="4" t="str">
        <x:v>New proposal</x:v>
      </x:c>
      <x:c r="G802" s="4" t="str">
        <x:v>Drawn steel music-wire stock</x:v>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x:c r="Q802" s="4"/>
      <x:c r="R802" s="4"/>
      <x:c r="S802" s="4"/>
      <x:c r="T802" s="4"/>
      <x:c r="U802" s="4" t="str">
        <x:v>Drawn steel music-wire stock</x:v>
      </x:c>
      <x:c r="V802" s="4" t="str">
        <x:v>drawn steel music-wire stock; crafting audit</x:v>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drawn steel music-wire stock; manufactured stock; crafting audit support item; processed material; processed intermediate; manufactured / unresolved; music; metal; solid piece; proposal; drawn steel music-wire stock; crafting audit; t4; not applicable; material</x:v>
      </x:c>
      <x:c r="AF802" s="4" t="str">
        <x:v>New support/source proposal from item-chain audit; not accepted source canon.</x:v>
      </x:c>
      <x:c r="AG802" s="4" t="str">
        <x:v>Selected partial route; processing depth is independent of rarity.</x:v>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status/completeness",IF(C802="T0","Raw entry feed; no production route","No production route listed"))</x:f>
        <x:v>Route listed; review status/completeness</x:v>
      </x:c>
      <x:c r="AN802" s="4" t="n">
        <x:f>IF(C802="T0",0,IF(C802="T1",1,IF(C802="T2",2,IF(C802="T3",3,IF(C802="T4",4,IF(C802="Unassigned",98,99))))))</x:f>
        <x:v>4</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str">
        <x:v>T2</x:v>
      </x:c>
      <x:c r="D803" s="4" t="str">
        <x:v>Processing agents</x:v>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processing agents; crafting audit support item; chemical material; processed intermediate; manufactured / unresolved; energy storage; biological and mineral mixture; unresolved; proposal; mineral-cell electrolyte candidate; crafting audit; t2; not applicable; material</x:v>
      </x:c>
      <x:c r="AF803" s="4" t="str">
        <x:v>New support/source proposal from item-chain audit; not accepted source canon.</x:v>
      </x:c>
      <x:c r="AG803" s="4" t="str">
        <x:v>Selected partial route; processing depth is independent of rarity.</x:v>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status/completeness",IF(C803="T0","Raw entry feed; no production route","No production route listed"))</x:f>
        <x:v>Route listed; review status/completeness</x:v>
      </x:c>
      <x:c r="AN803" s="4" t="n">
        <x:f>IF(C803="T0",0,IF(C803="T1",1,IF(C803="T2",2,IF(C803="T3",3,IF(C803="T4",4,IF(C803="Unassigned",98,99))))))</x:f>
        <x:v>2</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str">
        <x:v>Graphite electrode plate stock</x:v>
      </x:c>
      <x:c r="C804" s="4" t="str">
        <x:v>T2</x:v>
      </x:c>
      <x:c r="D804" s="4" t="str">
        <x:v>Manufactured stock</x:v>
      </x:c>
      <x:c r="E804" s="4" t="str">
        <x:v>Crafting audit support item</x:v>
      </x:c>
      <x:c r="F804" s="4" t="str">
        <x:v>New proposal</x:v>
      </x:c>
      <x:c r="G804" s="4" t="str">
        <x:v>Graphite electrode plate stock</x:v>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x:c r="Q804" s="4"/>
      <x:c r="R804" s="4"/>
      <x:c r="S804" s="4"/>
      <x:c r="T804" s="4"/>
      <x:c r="U804" s="4" t="str">
        <x:v>Graphite electrode plate stock</x:v>
      </x:c>
      <x:c r="V804" s="4" t="str">
        <x:v>graphite electrode plate stock; crafting audit</x:v>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graphite electrode plate stock; manufactured stock; crafting audit support item; processed material; processed intermediate; manufactured / unresolved; electrical work; carbonaceous material; solid piece; proposal; graphite electrode plate stock; crafting audit; t2; not applicable; material</x:v>
      </x:c>
      <x:c r="AF804" s="4" t="str">
        <x:v>New support/source proposal from item-chain audit; not accepted source canon.</x:v>
      </x:c>
      <x:c r="AG804" s="4" t="str">
        <x:v>Selected partial route; processing depth is independent of rarity.</x:v>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status/completeness",IF(C804="T0","Raw entry feed; no production route","No production route listed"))</x:f>
        <x:v>Route listed; review status/completeness</x:v>
      </x:c>
      <x:c r="AN804" s="4" t="n">
        <x:f>IF(C804="T0",0,IF(C804="T1",1,IF(C804="T2",2,IF(C804="T3",3,IF(C804="T4",4,IF(C804="Unassigned",98,99))))))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ht="115" customHeight="1">
      <x:c r="A805" s="4" t="str">
        <x:v>proposal.audit.husk_paper_writing_pigment</x:v>
      </x:c>
      <x:c r="B805" s="4" t="str">
        <x:v>Husk-paper writing pigment</x:v>
      </x:c>
      <x:c r="C805" s="4" t="str">
        <x:v>T2</x:v>
      </x:c>
      <x:c r="D805" s="4" t="str">
        <x:v>Processing agents</x:v>
      </x:c>
      <x:c r="E805" s="4" t="str">
        <x:v>Crafting audit support item</x:v>
      </x:c>
      <x:c r="F805" s="4" t="str">
        <x:v>New proposal</x:v>
      </x:c>
      <x:c r="G805" s="4" t="str">
        <x:v>Husk-paper writing pigment</x:v>
      </x:c>
      <x:c r="H805" s="4" t="str">
        <x:v>None</x:v>
      </x:c>
      <x:c r="I805" s="4" t="str">
        <x:v>Physical item; installed or cargo fit unresolved</x:v>
      </x:c>
      <x:c r="J805" s="4"/>
      <x:c r="K805" s="4"/>
      <x:c r="L805" s="4" t="str">
        <x:v>Candidate preparation; see normalized crafting routes</x:v>
      </x:c>
      <x:c r="M805" s="4" t="str">
        <x:v>Partial design; tools, quantities, yield and qualification unresolved</x:v>
      </x:c>
      <x:c r="N805" s="4" t="str">
        <x:v>Not implemented</x:v>
      </x:c>
      <x:c r="O805" s="4" t="str">
        <x:v>No free environmental water, ordinary cloth, conventional-fat premise or ancient-material reproduction.</x:v>
      </x:c>
      <x:c r="P805" s="4"/>
      <x:c r="Q805" s="4"/>
      <x:c r="R805" s="4"/>
      <x:c r="S805" s="4"/>
      <x:c r="T805" s="4"/>
      <x:c r="U805" s="4" t="str">
        <x:v>Husk-paper writing pigment</x:v>
      </x:c>
      <x:c r="V805" s="4" t="str">
        <x:v>husk-paper writing pigment; crafting audit</x:v>
      </x:c>
      <x:c r="W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5" s="4" t="str">
        <x:v>Chemical material</x:v>
      </x:c>
      <x:c r="Y805" s="4" t="str">
        <x:v>Processed intermediate</x:v>
      </x:c>
      <x:c r="Z805" s="4" t="str">
        <x:v>Manufactured / unresolved</x:v>
      </x:c>
      <x:c r="AA805" s="4" t="str">
        <x:v>Writing and records</x:v>
      </x:c>
      <x:c r="AB805" s="4" t="str">
        <x:v>Biological and mineral mixture</x:v>
      </x:c>
      <x:c r="AC805" s="4" t="str">
        <x:v>Unresolved</x:v>
      </x:c>
      <x:c r="AD805" s="4" t="str">
        <x:v>Proposal</x:v>
      </x:c>
      <x:c r="AE805" s="4" t="str">
        <x:f>LOWER(A805&amp;"; "&amp;B805&amp;"; "&amp;D805&amp;"; "&amp;E805&amp;"; "&amp;X805&amp;"; "&amp;Y805&amp;"; "&amp;Z805&amp;"; "&amp;AA805&amp;"; "&amp;AB805&amp;"; "&amp;AC805&amp;"; "&amp;AD805&amp;"; "&amp;V805&amp;"; "&amp;C805&amp;"; "&amp;AH805&amp;"; "&amp;AI805)</x:f>
        <x:v>proposal.audit.husk_paper_writing_pigment; husk-paper writing pigment; processing agents; crafting audit support item; chemical material; processed intermediate; manufactured / unresolved; writing and records; biological and mineral mixture; unresolved; proposal; husk-paper writing pigment; crafting audit; t2; not applicable; material</x:v>
      </x:c>
      <x:c r="AF805" s="4" t="str">
        <x:v>New support/source proposal from item-chain audit; not accepted source canon.</x:v>
      </x:c>
      <x:c r="AG805" s="4" t="str">
        <x:v>Selected partial route; processing depth is independent of rarity.</x:v>
      </x:c>
      <x:c r="AH805" s="4" t="str">
        <x:v>Not applicable</x:v>
      </x:c>
      <x:c r="AI805" s="4" t="str">
        <x:v>Material</x:v>
      </x:c>
      <x:c r="AJ805" s="4" t="n">
        <x:f>COUNTIFS('Material routes'!$D$6:$D$2205,A805,'Material routes'!$C$6:$C$2205,"Output")</x:f>
        <x:v>1</x:v>
      </x:c>
      <x:c r="AK805" s="4" t="n">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4</x:v>
      </x:c>
      <x:c r="AL805" s="4" t="n">
        <x:f>COUNTIFS('Material routes'!$D$6:$D$2205,A805,'Material routes'!$C$6:$C$2205,"Tool candidate")</x:f>
        <x:v>0</x:v>
      </x:c>
      <x:c r="AM805" s="4" t="str">
        <x:f>IF(AJ805&gt;0,"Route listed; review status/completeness",IF(C805="T0","Raw entry feed; no production route","No production route listed"))</x:f>
        <x:v>Route listed; review status/completeness</x:v>
      </x:c>
      <x:c r="AN805" s="4" t="n">
        <x:f>IF(C805="T0",0,IF(C805="T1",1,IF(C805="T2",2,IF(C805="T3",3,IF(C805="T4",4,IF(C805="Unassigned",98,99))))))</x:f>
        <x:v>2</x:v>
      </x:c>
      <x:c r="AZ805"/>
      <x:c r="BA805"/>
      <x:c r="BB805"/>
      <x:c r="BC805"/>
      <x:c r="BD805"/>
      <x:c r="BE805"/>
      <x:c r="BF805"/>
      <x:c r="BG805"/>
      <x:c r="BH805"/>
      <x:c r="BI805"/>
      <x:c r="BJ805"/>
      <x:c r="BK805"/>
      <x:c r="BL805"/>
      <x:c r="BM805"/>
      <x:c r="BN805"/>
      <x:c r="BO805"/>
      <x:c r="BP805"/>
      <x:c r="BQ805"/>
      <x:c r="BR805"/>
      <x:c r="BS805"/>
      <x:c r="BT805"/>
      <x:c r="BU805"/>
      <x:c r="BV805"/>
      <x:c r="BW805"/>
      <x:c r="BX805"/>
      <x:c r="BY805"/>
      <x:c r="BZ805"/>
      <x:c r="CA805"/>
      <x:c r="CB805"/>
      <x:c r="CC805"/>
    </x:row>
    <x:row r="806" ht="115" customHeight="1">
      <x:c r="A806" s="4" t="str">
        <x:v>proposal.audit.shaped_metal_grip_blank</x:v>
      </x:c>
      <x:c r="B806" s="4" t="str">
        <x:v>Shaped metal grip blank</x:v>
      </x:c>
      <x:c r="C806" s="4" t="str">
        <x:v>T3</x:v>
      </x:c>
      <x:c r="D806" s="4" t="str">
        <x:v>Crafting components</x:v>
      </x:c>
      <x:c r="E806" s="4" t="str">
        <x:v>Crafting audit support item</x:v>
      </x:c>
      <x:c r="F806" s="4" t="str">
        <x:v>New proposal</x:v>
      </x:c>
      <x:c r="G806" s="4" t="str">
        <x:v>Shaped metal grip blank</x:v>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t3; not applicable; component</x:v>
      </x:c>
      <x:c r="AF806" s="4" t="str">
        <x:v>New support/source proposal from item-chain audit; not accepted source canon.</x:v>
      </x:c>
      <x:c r="AG806" s="4" t="str">
        <x:v>Selected partial route; processing depth is independent of rarity.</x:v>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status/completeness",IF(C806="T0","Raw entry feed; no production route","No production route listed"))</x:f>
        <x:v>Route listed; review status/completeness</x:v>
      </x:c>
      <x:c r="AN806" s="4" t="n">
        <x:f>IF(C806="T0",0,IF(C806="T1",1,IF(C806="T2",2,IF(C806="T3",3,IF(C806="T4",4,IF(C806="Unassigned",98,99))))))</x:f>
        <x:v>3</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str">
        <x:v>T4</x:v>
      </x:c>
      <x:c r="D807" s="4" t="str">
        <x:v>Crafting components</x:v>
      </x:c>
      <x:c r="E807" s="4" t="str">
        <x:v>Crafting audit support item</x:v>
      </x:c>
      <x:c r="F807" s="4" t="str">
        <x:v>New proposal</x:v>
      </x:c>
      <x:c r="G807" s="4" t="str">
        <x:v>Linked steel mail rings</x:v>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t4; not applicable; component</x:v>
      </x:c>
      <x:c r="AF807" s="4" t="str">
        <x:v>New support/source proposal from item-chain audit; not accepted source canon.</x:v>
      </x:c>
      <x:c r="AG807" s="4" t="str">
        <x:v>Selected partial route; processing depth is independent of rarity.</x:v>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status/completeness",IF(C807="T0","Raw entry feed; no production route","No production route listed"))</x:f>
        <x:v>Route listed; review status/completeness</x:v>
      </x:c>
      <x:c r="AN807" s="4" t="n">
        <x:f>IF(C807="T0",0,IF(C807="T1",1,IF(C807="T2",2,IF(C807="T3",3,IF(C807="T4",4,IF(C807="Unassigned",98,99))))))</x:f>
        <x:v>4</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str">
        <x:v>T3</x:v>
      </x:c>
      <x:c r="D808" s="4" t="str">
        <x:v>Crafting components</x:v>
      </x:c>
      <x:c r="E808" s="4" t="str">
        <x:v>Crafting audit support item</x:v>
      </x:c>
      <x:c r="F808" s="4" t="str">
        <x:v>New proposal</x:v>
      </x:c>
      <x:c r="G808" s="4" t="str">
        <x:v>Small metal hinge pair</x:v>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t3; not applicable; component</x:v>
      </x:c>
      <x:c r="AF808" s="4" t="str">
        <x:v>New support/source proposal from item-chain audit; not accepted source canon.</x:v>
      </x:c>
      <x:c r="AG808" s="4" t="str">
        <x:v>Selected partial route; processing depth is independent of rarity.</x:v>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status/completeness",IF(C808="T0","Raw entry feed; no production route","No production route listed"))</x:f>
        <x:v>Route listed; review status/completeness</x:v>
      </x:c>
      <x:c r="AN808" s="4" t="n">
        <x:f>IF(C808="T0",0,IF(C808="T1",1,IF(C808="T2",2,IF(C808="T3",3,IF(C808="T4",4,IF(C808="Unassigned",98,99))))))</x:f>
        <x:v>3</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str">
        <x:v>T3</x:v>
      </x:c>
      <x:c r="D809" s="4" t="str">
        <x:v>Crafting components</x:v>
      </x:c>
      <x:c r="E809" s="4" t="str">
        <x:v>Crafting audit support item</x:v>
      </x:c>
      <x:c r="F809" s="4" t="str">
        <x:v>New proposal</x:v>
      </x:c>
      <x:c r="G809" s="4" t="str">
        <x:v>Bent-wire spectacle frame</x:v>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t3; not applicable; component</x:v>
      </x:c>
      <x:c r="AF809" s="4" t="str">
        <x:v>New support/source proposal from item-chain audit; not accepted source canon.</x:v>
      </x:c>
      <x:c r="AG809" s="4" t="str">
        <x:v>Selected partial route; processing depth is independent of rarity.</x:v>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status/completeness",IF(C809="T0","Raw entry feed; no production route","No production route listed"))</x:f>
        <x:v>Route listed; review status/completeness</x:v>
      </x:c>
      <x:c r="AN809" s="4" t="n">
        <x:f>IF(C809="T0",0,IF(C809="T1",1,IF(C809="T2",2,IF(C809="T3",3,IF(C809="T4",4,IF(C809="Unassigned",98,99))))))</x:f>
        <x:v>3</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ht="115" customHeight="1">
      <x:c r="A810" s="4"/>
      <x:c r="B810" s="4"/>
      <x:c r="C810" s="4"/>
      <x:c r="D810" s="4"/>
      <x:c r="E810" s="4"/>
      <x:c r="F810" s="4"/>
      <x:c r="G810" s="4"/>
      <x:c r="H810" s="4"/>
      <x:c r="I810" s="4"/>
      <x:c r="J810" s="4"/>
      <x:c r="M810" s="4"/>
      <x:c r="N810" s="4"/>
      <x:c r="O810" s="4"/>
      <x:c r="P810" s="4"/>
      <x:c r="V810" s="4"/>
      <x:c r="W810" s="4"/>
      <x:c r="X810" s="4"/>
      <x:c r="Y810" s="4"/>
      <x:c r="Z810" s="4"/>
      <x:c r="AA810" s="4"/>
      <x:c r="AB810" s="4"/>
      <x:c r="AC810" s="4"/>
      <x:c r="AD810" s="4"/>
      <x:c r="AE810" s="4"/>
      <x:c r="AF810" s="4"/>
      <x:c r="AG810" s="4"/>
      <x:c r="AH810" s="4"/>
      <x:c r="AI810" s="4"/>
      <x:c r="AJ810" s="4"/>
      <x:c r="AK810" s="4"/>
      <x:c r="AL810" s="4"/>
      <x:c r="AM810" s="4"/>
      <x:c r="AN810" s="4"/>
      <x:c r="AZ810"/>
      <x:c r="BA810"/>
      <x:c r="BB810"/>
      <x:c r="BC810"/>
      <x:c r="BD810"/>
      <x:c r="BE810"/>
      <x:c r="BF810"/>
      <x:c r="BG810"/>
      <x:c r="BH810"/>
      <x:c r="BI810"/>
      <x:c r="BJ810"/>
      <x:c r="BK810"/>
      <x:c r="BL810"/>
      <x:c r="BM810"/>
      <x:c r="BN810"/>
      <x:c r="BO810"/>
      <x:c r="BP810"/>
      <x:c r="BQ810"/>
      <x:c r="BR810"/>
      <x:c r="BS810"/>
      <x:c r="BT810"/>
      <x:c r="BU810"/>
      <x:c r="BV810"/>
      <x:c r="BW810"/>
      <x:c r="BX810"/>
      <x:c r="BY810"/>
      <x:c r="BZ810"/>
      <x:c r="CA810"/>
      <x:c r="CB810"/>
      <x:c r="CC810"/>
    </x:row>
    <x:row r="811" ht="115" customHeight="1">
      <x:c r="A811" s="4" t="str">
        <x:v>proposal.audit.fired_ceramic_vessel_blank</x:v>
      </x:c>
      <x:c r="B811" s="4" t="str">
        <x:v>Fired ceramic vessel blank</x:v>
      </x:c>
      <x:c r="C811" s="4" t="str">
        <x:v>T2</x:v>
      </x:c>
      <x:c r="D811" s="4" t="str">
        <x:v>Crafting components</x:v>
      </x:c>
      <x:c r="E811" s="4" t="str">
        <x:v>Crafting audit support item</x:v>
      </x:c>
      <x:c r="F811" s="4" t="str">
        <x:v>New proposal</x:v>
      </x:c>
      <x:c r="G811" s="4" t="str">
        <x:v>Fired ceramic vessel blank</x:v>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t2; not applicable; component</x:v>
      </x:c>
      <x:c r="AF811" s="4" t="str">
        <x:v>New support/source proposal from item-chain audit; not accepted source canon.</x:v>
      </x:c>
      <x:c r="AG811" s="4" t="str">
        <x:v>Selected partial route; processing depth is independent of rarity.</x:v>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status/completeness",IF(C811="T0","Raw entry feed; no production route","No production route listed"))</x:f>
        <x:v>Route listed; review status/completeness</x:v>
      </x:c>
      <x:c r="AN811" s="4" t="n">
        <x:f>IF(C811="T0",0,IF(C811="T1",1,IF(C811="T2",2,IF(C811="T3",3,IF(C811="T4",4,IF(C811="Unassigned",98,99))))))</x:f>
        <x:v>2</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str">
        <x:v>T3</x:v>
      </x:c>
      <x:c r="D812" s="4" t="str">
        <x:v>Crafting components</x:v>
      </x:c>
      <x:c r="E812" s="4" t="str">
        <x:v>Crafting audit support item</x:v>
      </x:c>
      <x:c r="F812" s="4" t="str">
        <x:v>New proposal</x:v>
      </x:c>
      <x:c r="G812" s="4" t="str">
        <x:v>Membrane tension hoop</x:v>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t3; not applicable; component</x:v>
      </x:c>
      <x:c r="AF812" s="4" t="str">
        <x:v>New support/source proposal from item-chain audit; not accepted source canon.</x:v>
      </x:c>
      <x:c r="AG812" s="4" t="str">
        <x:v>Selected partial route; processing depth is independent of rarity.</x:v>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status/completeness",IF(C812="T0","Raw entry feed; no production route","No production route listed"))</x:f>
        <x:v>Route listed; review status/completeness</x:v>
      </x:c>
      <x:c r="AN812" s="4" t="n">
        <x:f>IF(C812="T0",0,IF(C812="T1",1,IF(C812="T2",2,IF(C812="T3",3,IF(C812="T4",4,IF(C812="Unassigned",98,99))))))</x:f>
        <x:v>3</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ht="115" customHeight="1">
      <x:c r="A813" s="4" t="str">
        <x:v>proposal.audit.instrument_bridge_blank</x:v>
      </x:c>
      <x:c r="B813" s="4" t="str">
        <x:v>Instrument bridge blank</x:v>
      </x:c>
      <x:c r="C813" s="4" t="str">
        <x:v>T2</x:v>
      </x:c>
      <x:c r="D813" s="4" t="str">
        <x:v>Crafting components</x:v>
      </x:c>
      <x:c r="E813" s="4" t="str">
        <x:v>Crafting audit support item</x:v>
      </x:c>
      <x:c r="F813" s="4" t="str">
        <x:v>New proposal</x:v>
      </x:c>
      <x:c r="G813" s="4" t="str">
        <x:v>Instrument bridge blank</x:v>
      </x:c>
      <x:c r="H813" s="4" t="str">
        <x:v>None</x:v>
      </x:c>
      <x:c r="I813" s="4" t="str">
        <x:v>Physical item; installed or cargo fit unresolved</x:v>
      </x:c>
      <x:c r="J813" s="4"/>
      <x:c r="K813" s="4"/>
      <x:c r="L813" s="4" t="str">
        <x:v>Candidate preparation; see normalized crafting routes</x:v>
      </x:c>
      <x:c r="M813" s="4" t="str">
        <x:v>Partial design; tools, quantities, yield and qualification unresolved</x:v>
      </x:c>
      <x:c r="N813" s="4" t="str">
        <x:v>Not implemented</x:v>
      </x:c>
      <x:c r="O813" s="4" t="str">
        <x:v>No free environmental water, ordinary cloth, conventional-fat premise or ancient-material reproduction.</x:v>
      </x:c>
      <x:c r="P813" s="4"/>
      <x:c r="Q813" s="4"/>
      <x:c r="R813" s="4"/>
      <x:c r="S813" s="4"/>
      <x:c r="T813" s="4"/>
      <x:c r="U813" s="4" t="str">
        <x:v>Instrument bridge blank</x:v>
      </x:c>
      <x:c r="V813" s="4" t="str">
        <x:v>instrument bridge blank; crafting audit</x:v>
      </x:c>
      <x:c r="W8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3" s="4" t="str">
        <x:v>Crafting component</x:v>
      </x:c>
      <x:c r="Y813" s="4" t="str">
        <x:v>Processed intermediate</x:v>
      </x:c>
      <x:c r="Z813" s="4" t="str">
        <x:v>Manufactured / unresolved</x:v>
      </x:c>
      <x:c r="AA813" s="4" t="str">
        <x:v>Music</x:v>
      </x:c>
      <x:c r="AB813" s="4" t="str">
        <x:v>Faunal hard tissue</x:v>
      </x:c>
      <x:c r="AC813" s="4" t="str">
        <x:v>Solid part</x:v>
      </x:c>
      <x:c r="AD813" s="4" t="str">
        <x:v>Proposal</x:v>
      </x:c>
      <x:c r="AE813" s="4" t="str">
        <x:f>LOWER(A813&amp;"; "&amp;B813&amp;"; "&amp;D813&amp;"; "&amp;E813&amp;"; "&amp;X813&amp;"; "&amp;Y813&amp;"; "&amp;Z813&amp;"; "&amp;AA813&amp;"; "&amp;AB813&amp;"; "&amp;AC813&amp;"; "&amp;AD813&amp;"; "&amp;V813&amp;"; "&amp;C813&amp;"; "&amp;AH813&amp;"; "&amp;AI813)</x:f>
        <x:v>proposal.audit.instrument_bridge_blank; instrument bridge blank; crafting components; crafting audit support item; crafting component; processed intermediate; manufactured / unresolved; music; faunal hard tissue; solid part; proposal; instrument bridge blank; crafting audit; t2; not applicable; component</x:v>
      </x:c>
      <x:c r="AF813" s="4" t="str">
        <x:v>New support/source proposal from item-chain audit; not accepted source canon.</x:v>
      </x:c>
      <x:c r="AG813" s="4" t="str">
        <x:v>Selected partial route; processing depth is independent of rarity.</x:v>
      </x:c>
      <x:c r="AH813" s="4" t="str">
        <x:v>Not applicable</x:v>
      </x:c>
      <x:c r="AI813" s="4" t="str">
        <x:v>Component</x:v>
      </x:c>
      <x:c r="AJ813" s="4" t="n">
        <x:f>COUNTIFS('Material routes'!$D$6:$D$2205,A813,'Material routes'!$C$6:$C$2205,"Output")</x:f>
        <x:v>1</x:v>
      </x:c>
      <x:c r="AK813" s="4" t="n">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2</x:v>
      </x:c>
      <x:c r="AL813" s="4" t="n">
        <x:f>COUNTIFS('Material routes'!$D$6:$D$2205,A813,'Material routes'!$C$6:$C$2205,"Tool candidate")</x:f>
        <x:v>0</x:v>
      </x:c>
      <x:c r="AM813" s="4" t="str">
        <x:f>IF(AJ813&gt;0,"Route listed; review status/completeness",IF(C813="T0","Raw entry feed; no production route","No production route listed"))</x:f>
        <x:v>Route listed; review status/completeness</x:v>
      </x:c>
      <x:c r="AN813" s="4" t="n">
        <x:f>IF(C813="T0",0,IF(C813="T1",1,IF(C813="T2",2,IF(C813="T3",3,IF(C813="T4",4,IF(C813="Unassigned",98,99))))))</x:f>
        <x:v>2</x:v>
      </x:c>
      <x:c r="AZ813"/>
      <x:c r="BA813"/>
      <x:c r="BB813"/>
      <x:c r="BC813"/>
      <x:c r="BD813"/>
      <x:c r="BE813"/>
      <x:c r="BF813"/>
      <x:c r="BG813"/>
      <x:c r="BH813"/>
      <x:c r="BI813"/>
      <x:c r="BJ813"/>
      <x:c r="BK813"/>
      <x:c r="BL813"/>
      <x:c r="BM813"/>
      <x:c r="BN813"/>
      <x:c r="BO813"/>
      <x:c r="BP813"/>
      <x:c r="BQ813"/>
      <x:c r="BR813"/>
      <x:c r="BS813"/>
      <x:c r="BT813"/>
      <x:c r="BU813"/>
      <x:c r="BV813"/>
      <x:c r="BW813"/>
      <x:c r="BX813"/>
      <x:c r="BY813"/>
      <x:c r="BZ813"/>
      <x:c r="CA813"/>
      <x:c r="CB813"/>
      <x:c r="CC813"/>
    </x:row>
    <x:row r="814" ht="115" customHeight="1">
      <x:c r="A814" s="4" t="str">
        <x:v>proposal.audit.instrument_tuning_peg_set</x:v>
      </x:c>
      <x:c r="B814" s="4" t="str">
        <x:v>Instrument tuning peg set</x:v>
      </x:c>
      <x:c r="C814" s="4" t="str">
        <x:v>T3</x:v>
      </x:c>
      <x:c r="D814" s="4" t="str">
        <x:v>Crafting components</x:v>
      </x:c>
      <x:c r="E814" s="4" t="str">
        <x:v>Crafting audit support item</x:v>
      </x:c>
      <x:c r="F814" s="4" t="str">
        <x:v>New proposal</x:v>
      </x:c>
      <x:c r="G814" s="4" t="str">
        <x:v>Instrument tuning peg set</x:v>
      </x:c>
      <x:c r="H814" s="4" t="str">
        <x:v>None</x:v>
      </x:c>
      <x:c r="I814" s="4" t="str">
        <x:v>Physical item; installed or cargo fit unresolved</x:v>
      </x:c>
      <x:c r="J814" s="4"/>
      <x:c r="K814" s="4"/>
      <x:c r="L814" s="4" t="str">
        <x:v>Candidate preparation; see normalized crafting routes</x:v>
      </x:c>
      <x:c r="M814" s="4" t="str">
        <x:v>Partial design; tools, quantities, yield and qualification unresolved</x:v>
      </x:c>
      <x:c r="N814" s="4" t="str">
        <x:v>Not implemented</x:v>
      </x:c>
      <x:c r="O814" s="4" t="str">
        <x:v>No free environmental water, ordinary cloth, conventional-fat premise or ancient-material reproduction.</x:v>
      </x:c>
      <x:c r="P814" s="4"/>
      <x:c r="Q814" s="4"/>
      <x:c r="R814" s="4"/>
      <x:c r="S814" s="4"/>
      <x:c r="T814" s="4"/>
      <x:c r="U814" s="4" t="str">
        <x:v>Instrument tuning peg set</x:v>
      </x:c>
      <x:c r="V814" s="4" t="str">
        <x:v>instrument tuning peg set; crafting audit</x:v>
      </x:c>
      <x:c r="W8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4" s="4" t="str">
        <x:v>Crafting component</x:v>
      </x:c>
      <x:c r="Y814" s="4" t="str">
        <x:v>Processed intermediate</x:v>
      </x:c>
      <x:c r="Z814" s="4" t="str">
        <x:v>Manufactured / unresolved</x:v>
      </x:c>
      <x:c r="AA814" s="4" t="str">
        <x:v>Music</x:v>
      </x:c>
      <x:c r="AB814" s="4" t="str">
        <x:v>Metal</x:v>
      </x:c>
      <x:c r="AC814" s="4" t="str">
        <x:v>Solid part</x:v>
      </x:c>
      <x:c r="AD814" s="4" t="str">
        <x:v>Proposal</x:v>
      </x:c>
      <x:c r="AE814" s="4" t="str">
        <x:f>LOWER(A814&amp;"; "&amp;B814&amp;"; "&amp;D814&amp;"; "&amp;E814&amp;"; "&amp;X814&amp;"; "&amp;Y814&amp;"; "&amp;Z814&amp;"; "&amp;AA814&amp;"; "&amp;AB814&amp;"; "&amp;AC814&amp;"; "&amp;AD814&amp;"; "&amp;V814&amp;"; "&amp;C814&amp;"; "&amp;AH814&amp;"; "&amp;AI814)</x:f>
        <x:v>proposal.audit.instrument_tuning_peg_set; instrument tuning peg set; crafting components; crafting audit support item; crafting component; processed intermediate; manufactured / unresolved; music; metal; solid part; proposal; instrument tuning peg set; crafting audit; t3; not applicable; component</x:v>
      </x:c>
      <x:c r="AF814" s="4" t="str">
        <x:v>New support/source proposal from item-chain audit; not accepted source canon.</x:v>
      </x:c>
      <x:c r="AG814" s="4" t="str">
        <x:v>Selected partial route; processing depth is independent of rarity.</x:v>
      </x:c>
      <x:c r="AH814" s="4" t="str">
        <x:v>Not applicable</x:v>
      </x:c>
      <x:c r="AI814" s="4" t="str">
        <x:v>Component</x:v>
      </x:c>
      <x:c r="AJ814" s="4" t="n">
        <x:f>COUNTIFS('Material routes'!$D$6:$D$2205,A814,'Material routes'!$C$6:$C$2205,"Output")</x:f>
        <x:v>1</x:v>
      </x:c>
      <x:c r="AK814" s="4" t="n">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2</x:v>
      </x:c>
      <x:c r="AL814" s="4" t="n">
        <x:f>COUNTIFS('Material routes'!$D$6:$D$2205,A814,'Material routes'!$C$6:$C$2205,"Tool candidate")</x:f>
        <x:v>0</x:v>
      </x:c>
      <x:c r="AM814" s="4" t="str">
        <x:f>IF(AJ814&gt;0,"Route listed; review status/completeness",IF(C814="T0","Raw entry feed; no production route","No production route listed"))</x:f>
        <x:v>Route listed; review status/completeness</x:v>
      </x:c>
      <x:c r="AN814" s="4" t="n">
        <x:f>IF(C814="T0",0,IF(C814="T1",1,IF(C814="T2",2,IF(C814="T3",3,IF(C814="T4",4,IF(C814="Unassigned",98,99))))))</x:f>
        <x:v>3</x:v>
      </x:c>
      <x:c r="AZ814"/>
      <x:c r="BA814"/>
      <x:c r="BB814"/>
      <x:c r="BC814"/>
      <x:c r="BD814"/>
      <x:c r="BE814"/>
      <x:c r="BF814"/>
      <x:c r="BG814"/>
      <x:c r="BH814"/>
      <x:c r="BI814"/>
      <x:c r="BJ814"/>
      <x:c r="BK814"/>
      <x:c r="BL814"/>
      <x:c r="BM814"/>
      <x:c r="BN814"/>
      <x:c r="BO814"/>
      <x:c r="BP814"/>
      <x:c r="BQ814"/>
      <x:c r="BR814"/>
      <x:c r="BS814"/>
      <x:c r="BT814"/>
      <x:c r="BU814"/>
      <x:c r="BV814"/>
      <x:c r="BW814"/>
      <x:c r="BX814"/>
      <x:c r="BY814"/>
      <x:c r="BZ814"/>
      <x:c r="CA814"/>
      <x:c r="CB814"/>
      <x:c r="CC814"/>
    </x:row>
    <x:row r="815" ht="115" customHeight="1">
      <x:c r="A815" s="4" t="str">
        <x:v>proposal.audit.cut_metal_reed_set</x:v>
      </x:c>
      <x:c r="B815" s="4" t="str">
        <x:v>Cut metal reed set</x:v>
      </x:c>
      <x:c r="C815" s="4" t="str">
        <x:v>T4</x:v>
      </x:c>
      <x:c r="D815" s="4" t="str">
        <x:v>Crafting components</x:v>
      </x:c>
      <x:c r="E815" s="4" t="str">
        <x:v>Crafting audit support item</x:v>
      </x:c>
      <x:c r="F815" s="4" t="str">
        <x:v>New proposal</x:v>
      </x:c>
      <x:c r="G815" s="4" t="str">
        <x:v>Cut metal reed set</x:v>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t4; not applicable; component</x:v>
      </x:c>
      <x:c r="AF815" s="4" t="str">
        <x:v>New support/source proposal from item-chain audit; not accepted source canon.</x:v>
      </x:c>
      <x:c r="AG815" s="4" t="str">
        <x:v>Selected partial route; processing depth is independent of rarity.</x:v>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status/completeness",IF(C815="T0","Raw entry feed; no production route","No production route listed"))</x:f>
        <x:v>Route listed; review status/completeness</x:v>
      </x:c>
      <x:c r="AN815" s="4" t="n">
        <x:f>IF(C815="T0",0,IF(C815="T1",1,IF(C815="T2",2,IF(C815="T3",3,IF(C815="T4",4,IF(C815="Unassigned",98,99))))))</x:f>
        <x:v>4</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str">
        <x:v>T2</x:v>
      </x:c>
      <x:c r="D816" s="4" t="str">
        <x:v>Crafting components</x:v>
      </x:c>
      <x:c r="E816" s="4" t="str">
        <x:v>Crafting audit support item</x:v>
      </x:c>
      <x:c r="F816" s="4" t="str">
        <x:v>New proposal</x:v>
      </x:c>
      <x:c r="G816" s="4" t="str">
        <x:v>Ceramic whistle mouthpiece</x:v>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t2; not applicable; component</x:v>
      </x:c>
      <x:c r="AF816" s="4" t="str">
        <x:v>New support/source proposal from item-chain audit; not accepted source canon.</x:v>
      </x:c>
      <x:c r="AG816" s="4" t="str">
        <x:v>Selected partial route; processing depth is independent of rarity.</x:v>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status/completeness",IF(C816="T0","Raw entry feed; no production route","No production route listed"))</x:f>
        <x:v>Route listed; review status/completeness</x:v>
      </x:c>
      <x:c r="AN816" s="4" t="n">
        <x:f>IF(C816="T0",0,IF(C816="T1",1,IF(C816="T2",2,IF(C816="T3",3,IF(C816="T4",4,IF(C816="Unassigned",98,99))))))</x:f>
        <x:v>2</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str">
        <x:v>T3</x:v>
      </x:c>
      <x:c r="D817" s="4" t="str">
        <x:v>Crafting components</x:v>
      </x:c>
      <x:c r="E817" s="4" t="str">
        <x:v>Crafting audit support item</x:v>
      </x:c>
      <x:c r="F817" s="4" t="str">
        <x:v>New proposal</x:v>
      </x:c>
      <x:c r="G817" s="4" t="str">
        <x:v>Threaded drive screw</x:v>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t3; not applicable; component</x:v>
      </x:c>
      <x:c r="AF817" s="4" t="str">
        <x:v>New support/source proposal from item-chain audit; not accepted source canon.</x:v>
      </x:c>
      <x:c r="AG817" s="4" t="str">
        <x:v>Selected partial route; processing depth is independent of rarity.</x:v>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status/completeness",IF(C817="T0","Raw entry feed; no production route","No production route listed"))</x:f>
        <x:v>Route listed; review status/completeness</x:v>
      </x:c>
      <x:c r="AN817" s="4" t="n">
        <x:f>IF(C817="T0",0,IF(C817="T1",1,IF(C817="T2",2,IF(C817="T3",3,IF(C817="T4",4,IF(C817="Unassigned",98,99))))))</x:f>
        <x:v>3</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str">
        <x:v>T3</x:v>
      </x:c>
      <x:c r="D818" s="4" t="str">
        <x:v>Crafting components</x:v>
      </x:c>
      <x:c r="E818" s="4" t="str">
        <x:v>Crafting audit support item</x:v>
      </x:c>
      <x:c r="F818" s="4" t="str">
        <x:v>New proposal</x:v>
      </x:c>
      <x:c r="G818" s="4" t="str">
        <x:v>Hand-drill spindle</x:v>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t3; not applicable; component</x:v>
      </x:c>
      <x:c r="AF818" s="4" t="str">
        <x:v>New support/source proposal from item-chain audit; not accepted source canon.</x:v>
      </x:c>
      <x:c r="AG818" s="4" t="str">
        <x:v>Selected partial route; processing depth is independent of rarity.</x:v>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status/completeness",IF(C818="T0","Raw entry feed; no production route","No production route listed"))</x:f>
        <x:v>Route listed; review status/completeness</x:v>
      </x:c>
      <x:c r="AN818" s="4" t="n">
        <x:f>IF(C818="T0",0,IF(C818="T1",1,IF(C818="T2",2,IF(C818="T3",3,IF(C818="T4",4,IF(C818="Unassigned",98,99))))))</x:f>
        <x:v>3</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str">
        <x:v>T3</x:v>
      </x:c>
      <x:c r="D819" s="4" t="str">
        <x:v>Crafting components</x:v>
      </x:c>
      <x:c r="E819" s="4" t="str">
        <x:v>Crafting audit support item</x:v>
      </x:c>
      <x:c r="F819" s="4" t="str">
        <x:v>New proposal</x:v>
      </x:c>
      <x:c r="G819" s="4" t="str">
        <x:v>Replaceable drill-bit insert</x:v>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t3; not applicable; component</x:v>
      </x:c>
      <x:c r="AF819" s="4" t="str">
        <x:v>New support/source proposal from item-chain audit; not accepted source canon.</x:v>
      </x:c>
      <x:c r="AG819" s="4" t="str">
        <x:v>Selected partial route; processing depth is independent of rarity.</x:v>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status/completeness",IF(C819="T0","Raw entry feed; no production route","No production route listed"))</x:f>
        <x:v>Route listed; review status/completeness</x:v>
      </x:c>
      <x:c r="AN819" s="4" t="n">
        <x:f>IF(C819="T0",0,IF(C819="T1",1,IF(C819="T2",2,IF(C819="T3",3,IF(C819="T4",4,IF(C819="Unassigned",98,99))))))</x:f>
        <x:v>3</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str">
        <x:v>T4</x:v>
      </x:c>
      <x:c r="D820" s="4" t="str">
        <x:v>Crafting components</x:v>
      </x:c>
      <x:c r="E820" s="4" t="str">
        <x:v>Crafting audit support item</x:v>
      </x:c>
      <x:c r="F820" s="4" t="str">
        <x:v>New proposal</x:v>
      </x:c>
      <x:c r="G820" s="4" t="str">
        <x:v>Compact latch and trigger pack</x:v>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t4; not applicable; component</x:v>
      </x:c>
      <x:c r="AF820" s="4" t="str">
        <x:v>New support/source proposal from item-chain audit; not accepted source canon.</x:v>
      </x:c>
      <x:c r="AG820" s="4" t="str">
        <x:v>Selected partial route; processing depth is independent of rarity.</x:v>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status/completeness",IF(C820="T0","Raw entry feed; no production route","No production route listed"))</x:f>
        <x:v>Route listed; review status/completeness</x:v>
      </x:c>
      <x:c r="AN820" s="4" t="n">
        <x:f>IF(C820="T0",0,IF(C820="T1",1,IF(C820="T2",2,IF(C820="T3",3,IF(C820="T4",4,IF(C820="Unassigned",98,99))))))</x:f>
        <x:v>4</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str">
        <x:v>T3</x:v>
      </x:c>
      <x:c r="D821" s="4" t="str">
        <x:v>Crafting components</x:v>
      </x:c>
      <x:c r="E821" s="4" t="str">
        <x:v>Crafting audit support item</x:v>
      </x:c>
      <x:c r="F821" s="4" t="str">
        <x:v>New proposal</x:v>
      </x:c>
      <x:c r="G821" s="4" t="str">
        <x:v>Valve poppet blank</x:v>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t3; not applicable; component</x:v>
      </x:c>
      <x:c r="AF821" s="4" t="str">
        <x:v>New support/source proposal from item-chain audit; not accepted source canon.</x:v>
      </x:c>
      <x:c r="AG821" s="4" t="str">
        <x:v>Selected partial route; processing depth is independent of rarity.</x:v>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status/completeness",IF(C821="T0","Raw entry feed; no production route","No production route listed"))</x:f>
        <x:v>Route listed; review status/completeness</x:v>
      </x:c>
      <x:c r="AN821" s="4" t="n">
        <x:f>IF(C821="T0",0,IF(C821="T1",1,IF(C821="T2",2,IF(C821="T3",3,IF(C821="T4",4,IF(C821="Unassigned",98,99))))))</x:f>
        <x:v>3</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str">
        <x:v>T4</x:v>
      </x:c>
      <x:c r="D822" s="4" t="str">
        <x:v>Crafting components</x:v>
      </x:c>
      <x:c r="E822" s="4" t="str">
        <x:v>Crafting audit support item</x:v>
      </x:c>
      <x:c r="F822" s="4" t="str">
        <x:v>New proposal</x:v>
      </x:c>
      <x:c r="G822" s="4" t="str">
        <x:v>Fitted pressure-barrel module</x:v>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t4; not applicable; component</x:v>
      </x:c>
      <x:c r="AF822" s="4" t="str">
        <x:v>New support/source proposal from item-chain audit; not accepted source canon.</x:v>
      </x:c>
      <x:c r="AG822" s="4" t="str">
        <x:v>Selected partial route; processing depth is independent of rarity.</x:v>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status/completeness",IF(C822="T0","Raw entry feed; no production route","No production route listed"))</x:f>
        <x:v>Route listed; review status/completeness</x:v>
      </x:c>
      <x:c r="AN822" s="4" t="n">
        <x:f>IF(C822="T0",0,IF(C822="T1",1,IF(C822="T2",2,IF(C822="T3",3,IF(C822="T4",4,IF(C822="Unassigned",98,99))))))</x:f>
        <x:v>4</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str">
        <x:v>T4</x:v>
      </x:c>
      <x:c r="D823" s="4" t="str">
        <x:v>Crafting components</x:v>
      </x:c>
      <x:c r="E823" s="4" t="str">
        <x:v>Crafting audit support item</x:v>
      </x:c>
      <x:c r="F823" s="4" t="str">
        <x:v>New proposal</x:v>
      </x:c>
      <x:c r="G823" s="4" t="str">
        <x:v>Ceramic-backed control switch</x:v>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t4; not applicable; component</x:v>
      </x:c>
      <x:c r="AF823" s="4" t="str">
        <x:v>New support/source proposal from item-chain audit; not accepted source canon.</x:v>
      </x:c>
      <x:c r="AG823" s="4" t="str">
        <x:v>Selected partial route; processing depth is independent of rarity.</x:v>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status/completeness",IF(C823="T0","Raw entry feed; no production route","No production route listed"))</x:f>
        <x:v>Route listed; review status/completeness</x:v>
      </x:c>
      <x:c r="AN823" s="4" t="n">
        <x:f>IF(C823="T0",0,IF(C823="T1",1,IF(C823="T2",2,IF(C823="T3",3,IF(C823="T4",4,IF(C823="Unassigned",98,99))))))</x:f>
        <x:v>4</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str">
        <x:v>T3</x:v>
      </x:c>
      <x:c r="D824" s="4" t="str">
        <x:v>Crafting components</x:v>
      </x:c>
      <x:c r="E824" s="4" t="str">
        <x:v>Crafting audit support item</x:v>
      </x:c>
      <x:c r="F824" s="4" t="str">
        <x:v>New proposal</x:v>
      </x:c>
      <x:c r="G824" s="4" t="str">
        <x:v>Fitted machine casing</x:v>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t3; not applicable; component</x:v>
      </x:c>
      <x:c r="AF824" s="4" t="str">
        <x:v>New support/source proposal from item-chain audit; not accepted source canon.</x:v>
      </x:c>
      <x:c r="AG824" s="4" t="str">
        <x:v>Selected partial route; processing depth is independent of rarity.</x:v>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status/completeness",IF(C824="T0","Raw entry feed; no production route","No production route listed"))</x:f>
        <x:v>Route listed; review status/completeness</x:v>
      </x:c>
      <x:c r="AN824" s="4" t="n">
        <x:f>IF(C824="T0",0,IF(C824="T1",1,IF(C824="T2",2,IF(C824="T3",3,IF(C824="T4",4,IF(C824="Unassigned",98,99))))))</x:f>
        <x:v>3</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str">
        <x:v>Not applicable</x:v>
      </x:c>
      <x:c r="D825" s="4" t="str">
        <x:v>Recovered mechanisms</x:v>
      </x:c>
      <x:c r="E825" s="4" t="str">
        <x:v>Crafting audit support item</x:v>
      </x:c>
      <x:c r="F825" s="4" t="str">
        <x:v>New proposal</x:v>
      </x:c>
      <x:c r="G825" s="4" t="str">
        <x:v>Unqualified recovered detector candidate; operation and interface remain research dependent.</x:v>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recovered mechanisms; crafting audit support item; machine part; recovered part; recovered machinery; radio communication; mixed / unresolved; assembly; proposal; recovered radio detector element; crafting audit; not applicable; not applicable; component</x:v>
      </x:c>
      <x:c r="AF825" s="4" t="str">
        <x:v>New support/source proposal from item-chain audit; not accepted source canon.</x:v>
      </x:c>
      <x:c r="AG825" s="4" t="str">
        <x:v>Recovered mechanism outside manufacturing tiers.</x:v>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t="n">
        <x:f>IF(C825="T0",0,IF(C825="T1",1,IF(C825="T2",2,IF(C825="T3",3,IF(C825="T4",4,IF(C825="Unassigned",98,99))))))</x:f>
        <x:v>99</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str">
        <x:v>Not applicable</x:v>
      </x:c>
      <x:c r="D826" s="4" t="str">
        <x:v>Recovered mechanisms</x:v>
      </x:c>
      <x:c r="E826" s="4" t="str">
        <x:v>Crafting audit support item</x:v>
      </x:c>
      <x:c r="F826" s="4" t="str">
        <x:v>New proposal</x:v>
      </x:c>
      <x:c r="G826" s="4" t="str">
        <x:v>Matched recovered transducer candidate; no assumed miniaturized production.</x:v>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recovered mechanisms; crafting audit support item; machine part; recovered part; recovered machinery; radio communication; mixed / unresolved; assembly; proposal; recovered acoustic receiver capsule; crafting audit; not applicable; not applicable; component</x:v>
      </x:c>
      <x:c r="AF826" s="4" t="str">
        <x:v>New support/source proposal from item-chain audit; not accepted source canon.</x:v>
      </x:c>
      <x:c r="AG826" s="4" t="str">
        <x:v>Recovered mechanism outside manufacturing tiers.</x:v>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t="n">
        <x:f>IF(C826="T0",0,IF(C826="T1",1,IF(C826="T2",2,IF(C826="T3",3,IF(C826="T4",4,IF(C826="Unassigned",98,99))))))</x:f>
        <x:v>99</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str">
        <x:v>T3</x:v>
      </x:c>
      <x:c r="D827" s="4" t="str">
        <x:v>Crafting components</x:v>
      </x:c>
      <x:c r="E827" s="4" t="str">
        <x:v>Crafting audit support item</x:v>
      </x:c>
      <x:c r="F827" s="4" t="str">
        <x:v>New proposal</x:v>
      </x:c>
      <x:c r="G827" s="4" t="str">
        <x:v>Supported iron heating element</x:v>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t3; not applicable; component</x:v>
      </x:c>
      <x:c r="AF827" s="4" t="str">
        <x:v>New support/source proposal from item-chain audit; not accepted source canon.</x:v>
      </x:c>
      <x:c r="AG827" s="4" t="str">
        <x:v>Selected partial route; processing depth is independent of rarity.</x:v>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status/completeness",IF(C827="T0","Raw entry feed; no production route","No production route listed"))</x:f>
        <x:v>Route listed; review status/completeness</x:v>
      </x:c>
      <x:c r="AN827" s="4" t="n">
        <x:f>IF(C827="T0",0,IF(C827="T1",1,IF(C827="T2",2,IF(C827="T3",3,IF(C827="T4",4,IF(C827="Unassigned",98,99))))))</x:f>
        <x:v>3</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str">
        <x:v>Not applicable</x:v>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not applicable; t4; finished item</x:v>
      </x:c>
      <x:c r="AF828" s="4" t="str">
        <x:v>New support/source proposal from item-chain audit; not accepted source canon.</x:v>
      </x:c>
      <x:c r="AG828" s="4" t="str">
        <x:v>Selected partial route; processing depth is independent of rarity.</x:v>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status/completeness",IF(C828="T0","Raw entry feed; no production route","No production route listed"))</x:f>
        <x:v>Route listed; review status/completeness</x:v>
      </x:c>
      <x:c r="AN828" s="4" t="n">
        <x:f>IF(C828="T0",0,IF(C828="T1",1,IF(C828="T2",2,IF(C828="T3",3,IF(C828="T4",4,IF(C828="Unassigned",98,99))))))</x:f>
        <x:v>99</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str">
        <x:v>Not applicable</x:v>
      </x:c>
      <x:c r="D829" s="4" t="inlineStr">
        <x:is>
          <x:t xml:space="preserve">Tools</x:t>
        </x:is>
      </x:c>
      <x:c r="E829" s="4" t="str">
        <x:v>Crafting audit support item</x:v>
      </x:c>
      <x:c r="F829" s="4" t="str">
        <x:v>New proposal</x:v>
      </x:c>
      <x:c r="G829" s="4" t="str">
        <x:v>Metalworking hand saw</x:v>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tools; crafting audit support item; tool; finished item; manufactured / unresolved; fabrication; metal; assembly; proposal; metalworking hand saw; crafting audit; not applicable;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29" s="4" t="str">
        <x:v>Selected partial route; processing depth is independent of rarity.</x:v>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t="n">
        <x:f>IF(C829="T0",0,IF(C829="T1",1,IF(C829="T2",2,IF(C829="T3",3,IF(C829="T4",4,IF(C829="Unassigned",98,99))))))</x:f>
        <x:v>99</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str">
        <x:v>Not applicable</x:v>
      </x:c>
      <x:c r="D830" s="4" t="inlineStr">
        <x:is>
          <x:t xml:space="preserve">Salvage</x:t>
        </x:is>
      </x:c>
      <x:c r="E830" s="4" t="str">
        <x:v>Crafting audit support item</x:v>
      </x:c>
      <x:c r="F830" s="4" t="str">
        <x:v>New proposal</x:v>
      </x:c>
      <x:c r="G830" s="4" t="str">
        <x:v>Workshop winding mandrel</x:v>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not applicable;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str">
        <x:v>Selected partial route; processing depth is independent of rarity.</x:v>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t="n">
        <x:f>IF(C830="T0",0,IF(C830="T1",1,IF(C830="T2",2,IF(C830="T3",3,IF(C830="T4",4,IF(C830="Unassigned",98,99))))))</x:f>
        <x:v>99</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str">
        <x:v>Not applicable</x:v>
      </x:c>
      <x:c r="D831" s="4" t="inlineStr">
        <x:is>
          <x:t xml:space="preserve">Salvage</x:t>
        </x:is>
      </x:c>
      <x:c r="E831" s="4" t="str">
        <x:v>Crafting audit support item</x:v>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x:c r="Q831" s="4"/>
      <x:c r="R831" s="4"/>
      <x:c r="S831" s="4"/>
      <x:c r="T831" s="4"/>
      <x:c r="U831" s="4" t="str">
        <x:v>Open tendon lattice for contained food separation; no ordinary cloth or industrial chemical contact.</x:v>
      </x:c>
      <x:c r="V831" s="4" t="str">
        <x:v>food preparation screen; crafting audit</x:v>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crafting audit support item; tool; finished item; manufactured / unresolved; food preparation; faunal fiber and shell; assembly; proposal; food preparation screen; crafting audit; not applicable;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1" s="4" t="str">
        <x:v>Selected partial route; processing depth is independent of rarity.</x:v>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t="n">
        <x:f>IF(C831="T0",0,IF(C831="T1",1,IF(C831="T2",2,IF(C831="T3",3,IF(C831="T4",4,IF(C831="Unassigned",98,99))))))</x:f>
        <x:v>99</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str">
        <x:v>Not applicable</x:v>
      </x:c>
      <x:c r="D832" s="4" t="inlineStr">
        <x:is>
          <x:t xml:space="preserve">Tools</x:t>
        </x:is>
      </x:c>
      <x:c r="E832" s="4" t="str">
        <x:v>Crafting audit support item</x:v>
      </x:c>
      <x:c r="F832" s="4" t="str">
        <x:v>New proposal</x:v>
      </x:c>
      <x:c r="G832" s="4" t="str">
        <x:v>Candidate hot-work tool for forming glass vessels; qualified heat and working atmosphere required.</x:v>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tools; crafting audit support item; tool; finished item; manufactured / unresolved; glass and ceramics; metal; assembly; proposal; metal glassworking blowpipe; crafting audit; not applicable;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2" s="4" t="str">
        <x:v>Selected partial route; processing depth is independent of rarity.</x:v>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t="n">
        <x:f>IF(C832="T0",0,IF(C832="T1",1,IF(C832="T2",2,IF(C832="T3",3,IF(C832="T4",4,IF(C832="Unassigned",98,99))))))</x:f>
        <x:v>99</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T0</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Extremely rare</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t0; t0; component</x:v>
      </x:c>
      <x:c r="AF833" s="4" t="inlineStr">
        <x:is>
          <x:t xml:space="preserve">Author-selected brainstorm proposal; catalog creation does not establish functioning technology or a recipe.</x:t>
        </x:is>
      </x:c>
      <x:c r="AG833" s="4" t="inlineStr">
        <x:is>
          <x:t xml:space="preserve">T0 is the as-found recovery stage. Inspection and qualification of a compatible original would require a separate readiness record; rarity is independent of tier.</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Raw entry feed; no production route</x:v>
      </x:c>
      <x:c r="AN833" s="4">
        <x:f>IF(C833="T0",0,IF(C833="T1",1,IF(C833="T2",2,IF(C833="T3",3,IF(C833="T4",4,IF(C833="Unassigned",98,99))))))</x:f>
        <x:v>0</x:v>
      </x:c>
    </x:row>
    <x:row r="834">
      <x:c r="A834" s="4" t="inlineStr">
        <x:is>
          <x:t xml:space="preserve">proposal.ancient.service_recorder</x:t>
        </x:is>
      </x:c>
      <x:c r="B834" s="4" t="inlineStr">
        <x:is>
          <x:t xml:space="preserve">Ancient service recorder</x:t>
        </x:is>
      </x:c>
      <x:c r="C834" s="4" t="inlineStr">
        <x:is>
          <x:t xml:space="preserve">T0</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Extremely rare</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t0; t0; component</x:v>
      </x:c>
      <x:c r="AF834" s="4" t="inlineStr">
        <x:is>
          <x:t xml:space="preserve">Author-selected brainstorm proposal; catalog creation does not establish functioning technology or a recipe.</x:t>
        </x:is>
      </x:c>
      <x:c r="AG834" s="4" t="inlineStr">
        <x:is>
          <x:t xml:space="preserve">T0 is the as-found recovery stage. Inspection and qualification of a compatible original would require a separate readiness record; rarity is independent of tier.</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Raw entry feed; no production route</x:v>
      </x:c>
      <x:c r="AN834" s="4">
        <x:f>IF(C834="T0",0,IF(C834="T1",1,IF(C834="T2",2,IF(C834="T3",3,IF(C834="T4",4,IF(C834="Unassigned",98,99))))))</x:f>
        <x:v>0</x:v>
      </x:c>
    </x:row>
    <x:row r="835">
      <x:c r="A835" s="4" t="inlineStr">
        <x:is>
          <x:t xml:space="preserve">proposal.ancient.vibration_isolation_mount</x:t>
        </x:is>
      </x:c>
      <x:c r="B835" s="4" t="inlineStr">
        <x:is>
          <x:t xml:space="preserve">Ancient vibration-isolation mount</x:t>
        </x:is>
      </x:c>
      <x:c r="C835" s="4" t="inlineStr">
        <x:is>
          <x:t xml:space="preserve">T0</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Extremely rare</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t0; t0; component</x:v>
      </x:c>
      <x:c r="AF835" s="4" t="inlineStr">
        <x:is>
          <x:t xml:space="preserve">Author-selected brainstorm proposal; catalog creation does not establish functioning technology or a recipe.</x:t>
        </x:is>
      </x:c>
      <x:c r="AG835" s="4" t="inlineStr">
        <x:is>
          <x:t xml:space="preserve">T0 is the as-found recovery stage. Inspection and qualification of a compatible original would require a separate readiness record; rarity is independent of tier.</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Raw entry feed; no production route</x:v>
      </x:c>
      <x:c r="AN835" s="4">
        <x:f>IF(C835="T0",0,IF(C835="T1",1,IF(C835="T2",2,IF(C835="T3",3,IF(C835="T4",4,IF(C835="Unassigned",98,99))))))</x:f>
        <x:v>0</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T0 raw harvested or gathered input. Classification does not establish processing performance or a recipe.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status/completeness",IF(C836="T0","Raw entry feed; no production route","No production route listed"))</x:f>
        <x:v>Raw entry feed; no production route</x:v>
      </x:c>
      <x:c r="AN836" s="14">
        <x:f>IF(C836="T0",0,IF(C836="T1",1,IF(C836="T2",2,IF(C836="T3",3,IF(C836="T4",4,IF(C836="Unassigned",98,99))))))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T0 raw harvested or gathered input. Classification does not establish processing performance or a recipe.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status/completeness",IF(C837="T0","Raw entry feed; no production route","No production route listed"))</x:f>
        <x:v>Raw entry feed; no production route</x:v>
      </x:c>
      <x:c r="AN837" s="14">
        <x:f>IF(C837="T0",0,IF(C837="T1",1,IF(C837="T2",2,IF(C837="T3",3,IF(C837="T4",4,IF(C837="Unassigned",98,99))))))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T0 raw harvested or gathered input. Classification does not establish processing performance or a recipe.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status/completeness",IF(C838="T0","Raw entry feed; no production route","No production route listed"))</x:f>
        <x:v>Raw entry feed; no production route</x:v>
      </x:c>
      <x:c r="AN838" s="14">
        <x:f>IF(C838="T0",0,IF(C838="T1",1,IF(C838="T2",2,IF(C838="T3",3,IF(C838="T4",4,IF(C838="Unassigned",98,99))))))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T0 raw harvested or gathered input. Classification does not establish processing performance or a recipe.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status/completeness",IF(C839="T0","Raw entry feed; no production route","No production route listed"))</x:f>
        <x:v>Raw entry feed; no production route</x:v>
      </x:c>
      <x:c r="AN839" s="14">
        <x:f>IF(C839="T0",0,IF(C839="T1",1,IF(C839="T2",2,IF(C839="T3",3,IF(C839="T4",4,IF(C839="Unassigned",98,99))))))</x:f>
        <x:v>0</x:v>
      </x:c>
    </x:row>
    <x:row r="840">
      <x:c r="A840" s="4" t="inlineStr">
        <x:is>
          <x:t xml:space="preserve">proposal.camp.divided_warming_pot</x:t>
        </x:is>
      </x:c>
      <x:c r="B840" s="4" t="inlineStr">
        <x:is>
          <x:t xml:space="preserve">Divided meal-warming pot</x:t>
        </x:is>
      </x:c>
      <x:c r="C840" s="4" t="inlineStr">
        <x:is>
          <x:t xml:space="preserve">T2</x:t>
        </x:is>
      </x:c>
      <x:c r="D840" s="4" t="inlineStr">
        <x:is>
          <x:t xml:space="preserve">Everyday objects</x:t>
        </x:is>
      </x:c>
      <x:c r="E840" s="4" t="inlineStr">
        <x:is>
          <x:t xml:space="preserve">Camp household</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everyday objects; camp household; household utensil; finished item; manufactured / unresolved; cooking; ceramic and metal; assembly; proposal; divided meal-warming pot; camp life; everyday object; t2; t1; finished item</x:v>
      </x:c>
      <x:c r="AF840" s="4" t="inlineStr">
        <x:is>
          <x:t xml:space="preserve">Author-requested everyday camp-life expansion; organization and intended use are proposals, not implemented actions.</x:t>
        </x:is>
      </x:c>
      <x:c r="AG840" s="4" t="inlineStr">
        <x:is>
          <x:t xml:space="preserve">Proposed T2 finished object using qualified T1 stock. A planning tier does not establish an executable recipe, material quantities, performance or availability.</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IF(C840="T0",0,IF(C840="T1",1,IF(C840="T2",2,IF(C840="T3",3,IF(C840="T4",4,IF(C840="Unassigned",98,99))))))</x:f>
        <x:v>2</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Everyday objects</x:t>
        </x:is>
      </x:c>
      <x:c r="E841" s="4" t="inlineStr">
        <x:is>
          <x:t xml:space="preserve">Camp household</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everyday objects; camp household; household utensil; finished item; manufactured / unresolved; food preparation; metal; assembly; proposal; folding pot-lid rest; camp life; everyday object; t2; t1; finished item</x:v>
      </x:c>
      <x:c r="AF841" s="4" t="inlineStr">
        <x:is>
          <x:t xml:space="preserve">Author-requested everyday camp-life expansion; organization and intended use are proposals, not implemented actions.</x:t>
        </x:is>
      </x:c>
      <x:c r="AG841" s="4" t="inlineStr">
        <x:is>
          <x:t xml:space="preserve">Proposed T2 finished object using qualified T1 stock. A planning tier does not establish an executable recipe, material quantities, performance or availability.</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Everyday objects</x:t>
        </x:is>
      </x:c>
      <x:c r="E842" s="4" t="inlineStr">
        <x:is>
          <x:t xml:space="preserve">Camp household</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everyday objects; camp household; shelter item; finished item; manufactured / unresolved; binding and construction; metal; assembly; proposal; cam-lever tie-down buckle; camp life; everyday object; t2; t1; finished item</x:v>
      </x:c>
      <x:c r="AF842" s="4" t="inlineStr">
        <x:is>
          <x:t xml:space="preserve">Author-requested everyday camp-life expansion; organization and intended use are proposals, not implemented actions.</x:t>
        </x:is>
      </x:c>
      <x:c r="AG842" s="4" t="inlineStr">
        <x:is>
          <x:t xml:space="preserve">Proposed T2 finished object using qualified T1 stock. A planning tier does not establish an executable recipe, material quantities, performance or availability.</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IF(C842="T0",0,IF(C842="T1",1,IF(C842="T2",2,IF(C842="T3",3,IF(C842="T4",4,IF(C842="Unassigned",98,99))))))</x:f>
        <x:v>2</x:v>
      </x:c>
    </x:row>
    <x:row r="843">
      <x:c r="A843" s="4" t="inlineStr">
        <x:is>
          <x:t xml:space="preserve">proposal.camp.guyline_tensioner</x:t>
        </x:is>
      </x:c>
      <x:c r="B843" s="4" t="inlineStr">
        <x:is>
          <x:t xml:space="preserve">Three-hole guyline tensioner</x:t>
        </x:is>
      </x:c>
      <x:c r="C843" s="4" t="inlineStr">
        <x:is>
          <x:t xml:space="preserve">T2</x:t>
        </x:is>
      </x:c>
      <x:c r="D843" s="4" t="inlineStr">
        <x:is>
          <x:t xml:space="preserve">Everyday objects</x:t>
        </x:is>
      </x:c>
      <x:c r="E843" s="4" t="inlineStr">
        <x:is>
          <x:t xml:space="preserve">Camp household</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everyday objects; camp household; shelter item; finished item; manufactured / unresolved; binding and construction; metal; solid part; proposal; three-hole guyline tensioner; camp life; everyday object; t2; t1; finished item</x:v>
      </x:c>
      <x:c r="AF843" s="4" t="inlineStr">
        <x:is>
          <x:t xml:space="preserve">Author-requested everyday camp-life expansion; organization and intended use are proposals, not implemented actions.</x:t>
        </x:is>
      </x:c>
      <x:c r="AG843" s="4" t="inlineStr">
        <x:is>
          <x:t xml:space="preserve">Proposed T2 finished object using qualified T1 stock. A planning tier does not establish an executable recipe, material quantities, performance or availability.</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IF(C843="T0",0,IF(C843="T1",1,IF(C843="T2",2,IF(C843="T3",3,IF(C843="T4",4,IF(C843="Unassigned",98,99))))))</x:f>
        <x:v>2</x:v>
      </x:c>
    </x:row>
    <x:row r="844">
      <x:c r="A844" s="4" t="inlineStr">
        <x:is>
          <x:t xml:space="preserve">proposal.camp.split_ring_hanging_hook</x:t>
        </x:is>
      </x:c>
      <x:c r="B844" s="4" t="inlineStr">
        <x:is>
          <x:t xml:space="preserve">Split-ring hanging hook</x:t>
        </x:is>
      </x:c>
      <x:c r="C844" s="4" t="inlineStr">
        <x:is>
          <x:t xml:space="preserve">T2</x:t>
        </x:is>
      </x:c>
      <x:c r="D844" s="4" t="inlineStr">
        <x:is>
          <x:t xml:space="preserve">Everyday objects</x:t>
        </x:is>
      </x:c>
      <x:c r="E844" s="4" t="inlineStr">
        <x:is>
          <x:t xml:space="preserve">Camp household</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everyday objects; camp household; shelter item; finished item; manufactured / unresolved; equipment mounting; metal; assembly; proposal; split-ring hanging hook; camp life; everyday object; t2; t1; finished item</x:v>
      </x:c>
      <x:c r="AF844" s="4" t="inlineStr">
        <x:is>
          <x:t xml:space="preserve">Author-requested everyday camp-life expansion; organization and intended use are proposals, not implemented actions.</x:t>
        </x:is>
      </x:c>
      <x:c r="AG844" s="4" t="inlineStr">
        <x:is>
          <x:t xml:space="preserve">Proposed T2 finished object using qualified T1 stock. A planning tier does not establish an executable recipe, material quantities, performance or availability.</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IF(C844="T0",0,IF(C844="T1",1,IF(C844="T2",2,IF(C844="T3",3,IF(C844="T4",4,IF(C844="Unassigned",98,99))))))</x:f>
        <x:v>2</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Everyday objects</x:t>
        </x:is>
      </x:c>
      <x:c r="E845" s="4" t="inlineStr">
        <x:is>
          <x:t xml:space="preserve">Camp household</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everyday objects; camp household; household utensil; finished item; manufactured / unresolved; cargo organization; metal; assembly; proposal; hinged camp utensil case; camp life; everyday object; t2; t1; finished item</x:v>
      </x:c>
      <x:c r="AF845" s="4" t="inlineStr">
        <x:is>
          <x:t xml:space="preserve">Author-requested everyday camp-life expansion; organization and intended use are proposals, not implemented actions.</x:t>
        </x:is>
      </x:c>
      <x:c r="AG845" s="4" t="inlineStr">
        <x:is>
          <x:t xml:space="preserve">Proposed T2 finished object using qualified T1 stock. A planning tier does not establish an executable recipe, material quantities, performance or availability.</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Everyday objects</x:t>
        </x:is>
      </x:c>
      <x:c r="E846" s="4" t="inlineStr">
        <x:is>
          <x:t xml:space="preserve">Camp household</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everyday objects; camp household; household utensil; finished item; manufactured / unresolved; cleaning; metal; assembly; proposal; folding grit pan; camp life; everyday object; t2; t1; finished item</x:v>
      </x:c>
      <x:c r="AF846" s="4" t="inlineStr">
        <x:is>
          <x:t xml:space="preserve">Author-requested everyday camp-life expansion; organization and intended use are proposals, not implemented actions.</x:t>
        </x:is>
      </x:c>
      <x:c r="AG846" s="4" t="inlineStr">
        <x:is>
          <x:t xml:space="preserve">Proposed T2 finished object using qualified T1 stock. A planning tier does not establish an executable recipe, material quantities, performance or availability.</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IF(C846="T0",0,IF(C846="T1",1,IF(C846="T2",2,IF(C846="T3",3,IF(C846="T4",4,IF(C846="Unassigned",98,99))))))</x:f>
        <x:v>2</x:v>
      </x:c>
    </x:row>
    <x:row r="847">
      <x:c r="A847" s="9" t="inlineStr">
        <x:is>
          <x:t xml:space="preserve">proposal.legger.articulated_joint_guards</x:t>
        </x:is>
      </x:c>
      <x:c r="B847" s="9" t="inlineStr">
        <x:is>
          <x:t xml:space="preserve">Articulated joint guards</x:t>
        </x:is>
      </x:c>
      <x:c r="C847" s="4" t="inlineStr">
        <x:is>
          <x:t xml:space="preserve">Not applicable</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not applicable; unassigned; finished item</x:v>
      </x:c>
      <x:c r="AF847" s="4" t="inlineStr">
        <x:is>
          <x:t xml:space="preserve">Author-requested Legger armor expansion. Intended coverage only; does not establish a working equipment slot or protection behavior.</x:t>
        </x:is>
      </x:c>
      <x:c r="AG847" s="4" t="inlineStr">
        <x:is>
          <x:t xml:space="preserve">Finished endpoint; material tier is not applicable. Input tiers require an authored recipe.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status/completeness",IF(C847="T0","Raw entry feed; no production route","No production route listed"))</x:f>
        <x:v>No production route listed</x:v>
      </x:c>
      <x:c r="AN847" s="14">
        <x:f>IF(C847="T0",0,IF(C847="T1",1,IF(C847="T2",2,IF(C847="T3",3,IF(C847="T4",4,IF(C847="Unassigned",98,99))))))</x:f>
        <x:v>99</x:v>
      </x:c>
    </x:row>
    <x:row r="848">
      <x:c r="A848" s="9" t="inlineStr">
        <x:is>
          <x:t xml:space="preserve">proposal.legger.cargo_flank_screens</x:t>
        </x:is>
      </x:c>
      <x:c r="B848" s="9" t="inlineStr">
        <x:is>
          <x:t xml:space="preserve">Cargo flank screens</x:t>
        </x:is>
      </x:c>
      <x:c r="C848" s="4" t="inlineStr">
        <x:is>
          <x:t xml:space="preserve">Not applicable</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not applicable; unassigned; finished item</x:v>
      </x:c>
      <x:c r="AF848" s="4" t="inlineStr">
        <x:is>
          <x:t xml:space="preserve">Author-requested Legger armor expansion. Intended coverage only; does not establish a working equipment slot or protection behavior.</x:t>
        </x:is>
      </x:c>
      <x:c r="AG848" s="4" t="inlineStr">
        <x:is>
          <x:t xml:space="preserve">Finished endpoint; material tier is not applicable. Input tiers require an authored recipe.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status/completeness",IF(C848="T0","Raw entry feed; no production route","No production route listed"))</x:f>
        <x:v>No production route listed</x:v>
      </x:c>
      <x:c r="AN848" s="14">
        <x:f>IF(C848="T0",0,IF(C848="T1",1,IF(C848="T2",2,IF(C848="T3",3,IF(C848="T4",4,IF(C848="Unassigned",98,99))))))</x:f>
        <x:v>99</x:v>
      </x:c>
    </x:row>
    <x:row r="849">
      <x:c r="A849" s="9" t="inlineStr">
        <x:is>
          <x:t xml:space="preserve">proposal.legger.dorsal_shingle_carapace</x:t>
        </x:is>
      </x:c>
      <x:c r="B849" s="9" t="inlineStr">
        <x:is>
          <x:t xml:space="preserve">Dorsal shingle carapace</x:t>
        </x:is>
      </x:c>
      <x:c r="C849" s="4" t="inlineStr">
        <x:is>
          <x:t xml:space="preserve">Not applicable</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not applicable; unassigned; finished item</x:v>
      </x:c>
      <x:c r="AF849" s="4" t="inlineStr">
        <x:is>
          <x:t xml:space="preserve">Author-requested Legger armor expansion. Intended coverage only; does not establish a working equipment slot or protection behavior.</x:t>
        </x:is>
      </x:c>
      <x:c r="AG849" s="4" t="inlineStr">
        <x:is>
          <x:t xml:space="preserve">Finished endpoint; material tier is not applicable. Input tiers require an authored recipe.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status/completeness",IF(C849="T0","Raw entry feed; no production route","No production route listed"))</x:f>
        <x:v>No production route listed</x:v>
      </x:c>
      <x:c r="AN849" s="14">
        <x:f>IF(C849="T0",0,IF(C849="T1",1,IF(C849="T2",2,IF(C849="T3",3,IF(C849="T4",4,IF(C849="Unassigned",98,99))))))</x:f>
        <x:v>99</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Expedition recovery</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Common</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expedition recovery; household utensil; recovered part; industrial salvage; cooking; metal; assembly; proposal; dented expedition cookpot; camp life; everyday object; t0; t0; component</x:v>
      </x:c>
      <x:c r="AF850" s="4" t="inlineStr">
        <x:is>
          <x:t xml:space="preserve">Author-requested expedition salvage concept. Recovery category records where and in what condition it is found; qualification for reuse remains unresolved.</x:t>
        </x:is>
      </x:c>
      <x:c r="AG850" s="4" t="inlineStr">
        <x:is>
          <x:t xml:space="preserve">T0 is the as-found recovery stage, independent of original manufacturing complexity or rarity. A qualified reusable form requires a separate readiness record; no repair recipe or free replacement item is implied.</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Raw entry feed; no production route</x:v>
      </x:c>
      <x:c r="AN850" s="4">
        <x:f>IF(C850="T0",0,IF(C850="T1",1,IF(C850="T2",2,IF(C850="T3",3,IF(C850="T4",4,IF(C850="Unassigned",98,99))))))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Common</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T0 is the as-found recovery stage, independent of original manufacturing complexity or rarity. A qualified reusable form requires a separate readiness record; no repair recipe or free replacement item is implied.</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Raw entry feed; no production route</x:v>
      </x:c>
      <x:c r="AN851" s="4">
        <x:f>IF(C851="T0",0,IF(C851="T1",1,IF(C851="T2",2,IF(C851="T3",3,IF(C851="T4",4,IF(C851="Unassigned",98,99))))))</x:f>
        <x:v>0</x:v>
      </x:c>
    </x:row>
    <x:row r="852">
      <x:c r="A852" s="4" t="inlineStr">
        <x:is>
          <x:t xml:space="preserve">proposal.salvage.mixed_field_fasteners</x:t>
        </x:is>
      </x:c>
      <x:c r="B852" s="4" t="inlineStr">
        <x:is>
          <x:t xml:space="preserve">Mixed field-repair fasteners</x:t>
        </x:is>
      </x:c>
      <x:c r="C852" s="4" t="inlineStr">
        <x:is>
          <x:t xml:space="preserve">T0</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Common</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t0; t0; component</x:v>
      </x:c>
      <x:c r="AF852" s="4" t="inlineStr">
        <x:is>
          <x:t xml:space="preserve">Author-requested expedition salvage concept. Recovery category records where and in what condition it is found; qualification for reuse remains unresolved.</x:t>
        </x:is>
      </x:c>
      <x:c r="AG852" s="4" t="inlineStr">
        <x:is>
          <x:t xml:space="preserve">T0 is the as-found recovery stage, independent of original manufacturing complexity or rarity. A qualified reusable form requires a separate readiness record; no repair recipe or free replacement item is implied.</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Raw entry feed; no production route</x:v>
      </x:c>
      <x:c r="AN852" s="4">
        <x:f>IF(C852="T0",0,IF(C852="T1",1,IF(C852="T2",2,IF(C852="T3",3,IF(C852="T4",4,IF(C852="Unassigned",98,99))))))</x:f>
        <x:v>0</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Common</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T0 is the as-found recovery stage, independent of original manufacturing complexity or rarity. A qualified reusable form requires a separate readiness record; no repair recipe or free replacement item is implied.</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Raw entry feed; no production route</x:v>
      </x:c>
      <x:c r="AN853" s="4">
        <x:f>IF(C853="T0",0,IF(C853="T1",1,IF(C853="T2",2,IF(C853="T3",3,IF(C853="T4",4,IF(C853="Unassigned",98,99))))))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Common</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T0 is the as-found recovery stage, independent of original manufacturing complexity or rarity. A qualified reusable form requires a separate readiness record; no repair recipe or free replacement item is implied.</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Raw entry feed; no production route</x:v>
      </x:c>
      <x:c r="AN854" s="4">
        <x:f>IF(C854="T0",0,IF(C854="T1",1,IF(C854="T2",2,IF(C854="T3",3,IF(C854="T4",4,IF(C854="Unassigned",98,99))))))</x:f>
        <x:v>0</x:v>
      </x:c>
    </x:row>
    <x:row r="855">
      <x:c r="A855" s="4" t="inlineStr">
        <x:is>
          <x:t xml:space="preserve">proposal.salvage.weathered_route_plates</x:t>
        </x:is>
      </x:c>
      <x:c r="B855" s="4" t="inlineStr">
        <x:is>
          <x:t xml:space="preserve">Weathered expedition route plates</x:t>
        </x:is>
      </x:c>
      <x:c r="C855" s="4" t="inlineStr">
        <x:is>
          <x:t xml:space="preserve">T0</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t0; t0; component</x:v>
      </x:c>
      <x:c r="AF855" s="4" t="inlineStr">
        <x:is>
          <x:t xml:space="preserve">Author-requested expedition salvage concept. Recovery category records where and in what condition it is found; qualification for reuse remains unresolved.</x:t>
        </x:is>
      </x:c>
      <x:c r="AG855" s="4" t="inlineStr">
        <x:is>
          <x:t xml:space="preserve">T0 is the as-found recovery stage, independent of original manufacturing complexity or rarity. A qualified reusable form requires a separate readiness record; no repair recipe or free replacement item is implied.</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Raw entry feed; no production route</x:v>
      </x:c>
      <x:c r="AN855" s="4">
        <x:f>IF(C855="T0",0,IF(C855="T1",1,IF(C855="T2",2,IF(C855="T3",3,IF(C855="T4",4,IF(C855="Unassigned",98,99))))))</x:f>
        <x:v>0</x:v>
      </x:c>
    </x:row>
    <x:row r="856">
      <x:c r="A856" s="4" t="inlineStr">
        <x:is>
          <x:t xml:space="preserve">proposal.salvage.damaged_sail_hinge</x:t>
        </x:is>
      </x:c>
      <x:c r="B856" s="4" t="inlineStr">
        <x:is>
          <x:t xml:space="preserve">Damaged folding-sail hinge</x:t>
        </x:is>
      </x:c>
      <x:c r="C856" s="4" t="inlineStr">
        <x:is>
          <x:t xml:space="preserve">T0</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t0; t0; component</x:v>
      </x:c>
      <x:c r="AF856" s="4" t="inlineStr">
        <x:is>
          <x:t xml:space="preserve">Author-requested expedition salvage concept. Recovery category records where and in what condition it is found; qualification for reuse remains unresolved.</x:t>
        </x:is>
      </x:c>
      <x:c r="AG856" s="4" t="inlineStr">
        <x:is>
          <x:t xml:space="preserve">T0 is the as-found recovery stage, independent of original manufacturing complexity or rarity. A qualified reusable form requires a separate readiness record; no repair recipe or free replacement item is implied.</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Raw entry feed; no production route</x:v>
      </x:c>
      <x:c r="AN856" s="4">
        <x:f>IF(C856="T0",0,IF(C856="T1",1,IF(C856="T2",2,IF(C856="T3",3,IF(C856="T4",4,IF(C856="Unassigned",98,99))))))</x:f>
        <x:v>0</x:v>
      </x:c>
    </x:row>
    <x:row r="857">
      <x:c r="A857" s="4" t="inlineStr">
        <x:is>
          <x:t xml:space="preserve">proposal.salvage.seized_hand_drill</x:t>
        </x:is>
      </x:c>
      <x:c r="B857" s="4" t="inlineStr">
        <x:is>
          <x:t xml:space="preserve">Seized hand-crank drill</x:t>
        </x:is>
      </x:c>
      <x:c r="C857" s="4" t="inlineStr">
        <x:is>
          <x:t xml:space="preserve">T0</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t0; t0; component</x:v>
      </x:c>
      <x:c r="AF857" s="4" t="inlineStr">
        <x:is>
          <x:t xml:space="preserve">Author-requested expedition salvage concept. Recovery category records where and in what condition it is found; qualification for reuse remains unresolved.</x:t>
        </x:is>
      </x:c>
      <x:c r="AG857" s="4" t="inlineStr">
        <x:is>
          <x:t xml:space="preserve">T0 is the as-found recovery stage, independent of original manufacturing complexity or rarity. A qualified reusable form requires a separate readiness record; no repair recipe or free replacement item is implied.</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Raw entry feed; no production route</x:v>
      </x:c>
      <x:c r="AN857" s="4">
        <x:f>IF(C857="T0",0,IF(C857="T1",1,IF(C857="T2",2,IF(C857="T3",3,IF(C857="T4",4,IF(C857="Unassigned",98,99))))))</x:f>
        <x:v>0</x:v>
      </x:c>
    </x:row>
    <x:row r="858">
      <x:c r="A858" s="4" t="inlineStr">
        <x:is>
          <x:t xml:space="preserve">proposal.salvage.cracked_expedition_spectacles</x:t>
        </x:is>
      </x:c>
      <x:c r="B858" s="4" t="inlineStr">
        <x:is>
          <x:t xml:space="preserve">Cracked expedition spectacles</x:t>
        </x:is>
      </x:c>
      <x:c r="C858" s="4" t="inlineStr">
        <x:is>
          <x:t xml:space="preserve">T0</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t0; t0; component</x:v>
      </x:c>
      <x:c r="AF858" s="4" t="inlineStr">
        <x:is>
          <x:t xml:space="preserve">Author-requested expedition salvage concept. Recovery category records where and in what condition it is found; qualification for reuse remains unresolved.</x:t>
        </x:is>
      </x:c>
      <x:c r="AG858" s="4" t="inlineStr">
        <x:is>
          <x:t xml:space="preserve">T0 is the as-found recovery stage, independent of original manufacturing complexity or rarity. A qualified reusable form requires a separate readiness record; no repair recipe or free replacement item is implied.</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Raw entry feed; no production route</x:v>
      </x:c>
      <x:c r="AN858" s="4">
        <x:f>IF(C858="T0",0,IF(C858="T1",1,IF(C858="T2",2,IF(C858="T3",3,IF(C858="T4",4,IF(C858="Unassigned",98,99))))))</x:f>
        <x:v>0</x:v>
      </x:c>
    </x:row>
    <x:row r="859">
      <x:c r="A859" s="4" t="inlineStr">
        <x:is>
          <x:t xml:space="preserve">proposal.salvage.recovered_survey_clinometer</x:t>
        </x:is>
      </x:c>
      <x:c r="B859" s="4" t="inlineStr">
        <x:is>
          <x:t xml:space="preserve">Recovered survey clinometer</x:t>
        </x:is>
      </x:c>
      <x:c r="C859" s="4" t="inlineStr">
        <x:is>
          <x:t xml:space="preserve">T0</x:t>
        </x:is>
      </x:c>
      <x:c r="D859" s="4" t="inlineStr">
        <x:is>
          <x:t xml:space="preserve">Salvage</x:t>
        </x:is>
      </x:c>
      <x:c r="E859" s="4" t="inlineStr">
        <x:is>
          <x:t xml:space="preserve">Expedition recovery</x:t>
        </x:is>
      </x:c>
      <x:c r="F859" s="4" t="inlineStr">
        <x:is>
          <x:t xml:space="preserve">New proposal</x:t>
        </x:is>
      </x:c>
      <x:c r="G859" s="4" t="inlineStr">
        <x:is>
          <x:t xml:space="preserve">A scarce mechanical slope-measuring instrument found in an expedition case. Its marked arc and suspended pointer may support survey work if intact and calibrated. Its readings, scale, precision and usability remain proposals, without requiring ancient electronics.</x:t>
        </x:is>
      </x:c>
      <x:c r="H859" s="4" t="inlineStr">
        <x:is>
          <x:t xml:space="preserve">None</x:t>
        </x:is>
      </x:c>
      <x:c r="I859" s="4" t="inlineStr">
        <x:is>
          <x:t xml:space="preserve">Physical inventory / cargo item; dimensions and packing unresolved</x:t>
        </x:is>
      </x:c>
      <x:c r="J859" s="4"/>
      <x:c r="K859"/>
      <x:c r="L859" t="inlineStr">
        <x:is>
          <x:t xml:space="preserve">Search abandoned camps, failed expedition sites, scattered gear and discarded settler or Booter equipment. Specific sites and drop rules remain proposals.</x:t>
        </x:is>
      </x:c>
      <x:c r="M859" s="4" t="inlineStr">
        <x:is>
          <x:t xml:space="preserve">Recover and inspect the physical item before reuse, repair or material recovery. No recipe, salvage yield or automatic conversion into usable gear is authored.</x:t>
        </x:is>
      </x:c>
      <x:c r="N859" s="4" t="inlineStr">
        <x:is>
          <x:t xml:space="preserve">Not implemented</x:t>
        </x:is>
      </x:c>
      <x:c r="O859" s="4" t="inlineStr">
        <x:is>
          <x:t xml:space="preserve">As-found condition does not establish safe operation or compatible fit. Contents, stored energy and usable parts are not granted by finding the outer item.</x:t>
        </x:is>
      </x:c>
      <x:c r="P859" s="4" t="inlineStr">
        <x:is>
          <x:t xml:space="preserve">Rare</x:t>
        </x:is>
      </x:c>
      <x:c r="Q859" s="4"/>
      <x:c r="R859"/>
      <x:c r="S859"/>
      <x:c r="T859"/>
      <x:c r="U859" t="inlineStr">
        <x:is>
          <x:t xml:space="preserve">Artwork direction: A thick semicircular metal instrument with a recessed glass face and an off-center pointer. Fit, safe use and manufacturing details remain proposals.</x:t>
        </x:is>
      </x:c>
      <x:c r="V859" s="4" t="inlineStr">
        <x:is>
          <x:t xml:space="preserve">recovered survey clinometer; camp life; everyday object</x:t>
        </x:is>
      </x:c>
      <x:c r="W859"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9" s="4" t="inlineStr">
        <x:is>
          <x:t xml:space="preserve">Tool</x:t>
        </x:is>
      </x:c>
      <x:c r="Y859" s="4" t="inlineStr">
        <x:is>
          <x:t xml:space="preserve">Recovered part</x:t>
        </x:is>
      </x:c>
      <x:c r="Z859" s="4" t="inlineStr">
        <x:is>
          <x:t xml:space="preserve">Industrial salvage</x:t>
        </x:is>
      </x:c>
      <x:c r="AA859" s="4" t="inlineStr">
        <x:is>
          <x:t xml:space="preserve">Inspection</x:t>
        </x:is>
      </x:c>
      <x:c r="AB859" s="4" t="inlineStr">
        <x:is>
          <x:t xml:space="preserve">Glass and metal</x:t>
        </x:is>
      </x:c>
      <x:c r="AC859" s="4" t="inlineStr">
        <x:is>
          <x:t xml:space="preserve">Assembly</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proposal.salvage.recovered_survey_clinometer; recovered survey clinometer; salvage; expedition recovery; tool; recovered part; industrial salvage; inspection; glass and metal; assembly; proposal; recovered survey clinometer; camp life; everyday object; t0; t0; component</x:v>
      </x:c>
      <x:c r="AF859" s="4" t="inlineStr">
        <x:is>
          <x:t xml:space="preserve">Author-requested expedition salvage concept. Recovery category records where and in what condition it is found; qualification for reuse remains unresolved.</x:t>
        </x:is>
      </x:c>
      <x:c r="AG859" s="4" t="inlineStr">
        <x:is>
          <x:t xml:space="preserve">T0 is the as-found recovery stage, independent of original manufacturing complexity or rarity. A qualified reusable form requires a separate readiness record; no repair recipe or free replacement item is implied.</x:t>
        </x:is>
      </x:c>
      <x:c r="AH859" s="4" t="inlineStr">
        <x:is>
          <x:t xml:space="preserve">T0</x:t>
        </x:is>
      </x:c>
      <x:c r="AI859" s="4" t="inlineStr">
        <x:is>
          <x:t xml:space="preserve">Component</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Raw entry feed; no production route</x:v>
      </x:c>
      <x:c r="AN859" s="4">
        <x:f>IF(C859="T0",0,IF(C859="T1",1,IF(C859="T2",2,IF(C859="T3",3,IF(C859="T4",4,IF(C859="Unassigned",98,99))))))</x:f>
        <x:v>0</x:v>
      </x:c>
    </x:row>
    <x:row r="860">
      <x:c r="A860" s="4" t="inlineStr">
        <x:is>
          <x:t xml:space="preserve">proposal.stock.perforated_iron_sheet</x:t>
        </x:is>
      </x:c>
      <x:c r="B860" s="4" t="inlineStr">
        <x:is>
          <x:t xml:space="preserve">Perforated iron sheet stock</x:t>
        </x:is>
      </x:c>
      <x:c r="C860" s="4" t="inlineStr">
        <x:is>
          <x:t xml:space="preserve">T2</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with a repeating pattern of punched openings, intended for ventilation faces, sorting screens or protective equipment covers. Hole pattern and useful clearances await design; this is stock rather than a finished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perforated iron sheet stock; manufactured stock; fabrication stock; processed material; processed intermediate; manufactured / unresolved; fabrication; metal; sheet; proposal; perforated iron sheet stock; manufactured stock; fabrication stock; t2; t1; material</x:v>
      </x:c>
      <x:c r="AF860" s="4" t="inlineStr">
        <x:is>
          <x:t xml:space="preserve">Author-requested expansion of manufactured stock: worked materials awaiting fitted fabrication, separate from finished equipment and as-found salvage.</x:t>
        </x:is>
      </x:c>
      <x:c r="AG860" s="4" t="inlineStr">
        <x:is>
          <x:t xml:space="preserve">Proposed T2 stock using qualified T1 metal or ceramic feed. The planning stage does not establish a recipe, production access or material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status/completeness",IF(C860="T0","Raw entry feed; no production route","No production route listed"))</x:f>
        <x:v>No production route listed</x:v>
      </x:c>
      <x:c r="AN860" s="4">
        <x:f>IF(C860="T0",0,IF(C860="T1",1,IF(C860="T2",2,IF(C860="T3",3,IF(C860="T4",4,IF(C860="Unassigned",98,99))))))</x:f>
        <x:v>2</x:v>
      </x:c>
    </x:row>
    <x:row r="861">
      <x:c r="A861" s="4" t="inlineStr">
        <x:is>
          <x:t xml:space="preserve">proposal.stock.flanged_iron_channel</x:t>
        </x:is>
      </x:c>
      <x:c r="B861" s="4" t="inlineStr">
        <x:is>
          <x:t xml:space="preserve">Flanged iron channel stock</x:t>
        </x:is>
      </x:c>
      <x:c r="C861" s="4" t="inlineStr">
        <x:is>
          <x:t xml:space="preserve">T2</x:t>
        </x:is>
      </x:c>
      <x:c r="D861" s="4" t="inlineStr">
        <x:is>
          <x:t xml:space="preserve">Manufactured stock</x:t>
        </x:is>
      </x:c>
      <x:c r="E861" s="4" t="inlineStr">
        <x:is>
          <x:t xml:space="preserve">Fabrication stock</x:t>
        </x:is>
      </x:c>
      <x:c r="F861" s="4" t="inlineStr">
        <x:is>
          <x:t xml:space="preserve">New proposal</x:t>
        </x:is>
      </x:c>
      <x:c r="G861" s="4" t="inlineStr">
        <x:is>
          <x:t xml:space="preserve">Lengths of worked iron folded into a shallow channel with outward mounting lips. Candidate stock for lightweight frames, camp fittings and casing supports; it needs cutting and fitting before assembly.</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stock; manufactured stock; fabrication stock; processed material; processed intermediate; manufactured / unresolved; equipment fabrication; metal; solid piece; proposal; flanged iron channel stock; manufactured stock; fabrication stock; t2; t1; material</x:v>
      </x:c>
      <x:c r="AF861" s="4" t="inlineStr">
        <x:is>
          <x:t xml:space="preserve">Author-requested expansion of manufactured stock: worked materials awaiting fitted fabrication, separate from finished equipment and as-found salvage.</x:t>
        </x:is>
      </x:c>
      <x:c r="AG861" s="4" t="inlineStr">
        <x:is>
          <x:t xml:space="preserve">Proposed T2 stock using qualified T1 metal or ceramic feed. The planning stage does not establish a recipe, production access or material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status/completeness",IF(C861="T0","Raw entry feed; no production route","No production route listed"))</x:f>
        <x:v>No production route listed</x:v>
      </x:c>
      <x:c r="AN861" s="4">
        <x:f>IF(C861="T0",0,IF(C861="T1",1,IF(C861="T2",2,IF(C861="T3",3,IF(C861="T4",4,IF(C861="Unassigned",98,99))))))</x:f>
        <x:v>2</x:v>
      </x:c>
    </x:row>
    <x:row r="862">
      <x:c r="A862" s="4" t="inlineStr">
        <x:is>
          <x:t xml:space="preserve">proposal.stock.corrugated_steel_sheet</x:t>
        </x:is>
      </x:c>
      <x:c r="B862" s="4" t="inlineStr">
        <x:is>
          <x:t xml:space="preserve">Corrugated steel sheet stock</x:t>
        </x:is>
      </x:c>
      <x:c r="C862" s="4" t="inlineStr">
        <x:is>
          <x:t xml:space="preserve">T3</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for proposed housings, stiffened covers or wind-facing panels. It remains an unfitted sheet; strength, weight and acceptable forming methods are undecided.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t3; t2; material</x:v>
      </x:c>
      <x:c r="AF862" s="4" t="inlineStr">
        <x:is>
          <x:t xml:space="preserve">Author-requested expansion of manufactured stock: worked materials awaiting fitted fabrication, separate from finished equipment and as-found salvage.</x:t>
        </x:is>
      </x:c>
      <x:c r="AG862" s="4" t="inlineStr">
        <x:is>
          <x:t xml:space="preserve">Proposed T3 forming stock using T2 steel stock. Forming sequence, tooling and resulting properties remain proposals.</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status/completeness",IF(C862="T0","Raw entry feed; no production route","No production route listed"))</x:f>
        <x:v>No production route listed</x:v>
      </x:c>
      <x:c r="AN862" s="4">
        <x:f>IF(C862="T0",0,IF(C862="T1",1,IF(C862="T2",2,IF(C862="T3",3,IF(C862="T4",4,IF(C862="Unassigned",98,99))))))</x:f>
        <x:v>3</x:v>
      </x:c>
    </x:row>
    <x:row r="863">
      <x:c r="A863" s="4" t="inlineStr">
        <x:is>
          <x:t xml:space="preserve">proposal.stock.hollow_ceramic_tube_blanks</x:t>
        </x:is>
      </x:c>
      <x:c r="B863" s="4" t="inlineStr">
        <x:is>
          <x:t xml:space="preserve">Hollow ceramic tube blanks</x:t>
        </x:is>
      </x:c>
      <x:c r="C863" s="4" t="inlineStr">
        <x:is>
          <x:t xml:space="preserve">T2</x:t>
        </x:is>
      </x:c>
      <x:c r="D863" s="4" t="inlineStr">
        <x:is>
          <x:t xml:space="preserve">Manufactured stock</x:t>
        </x:is>
      </x:c>
      <x:c r="E863" s="4" t="inlineStr">
        <x:is>
          <x:t xml:space="preserve">Fabrication stock</x:t>
        </x:is>
      </x:c>
      <x:c r="F863" s="4" t="inlineStr">
        <x:is>
          <x:t xml:space="preserve">New proposal</x:t>
        </x:is>
      </x:c>
      <x:c r="G863" s="4" t="inlineStr">
        <x:is>
          <x:t xml:space="preserve">Unfitted fired ceramic tube lengths for selected spacers, protected guides or candidate nonconductive passages. Cutting, bore finish and service qualification remain necessary; no voltage, heat or chemical rating is assigned.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hollow ceramic tube blanks; manufactured stock; fabrication stock; processed material; processed intermediate; manufactured / unresolved; fabrication; ceramic; solid piece; proposal; hollow ceramic tube blanks; manufactured stock; fabrication stock; t2; t1; material</x:v>
      </x:c>
      <x:c r="AF863" s="4" t="inlineStr">
        <x:is>
          <x:t xml:space="preserve">Author-requested expansion of manufactured stock: worked materials awaiting fitted fabrication, separate from finished equipment and as-found salvage.</x:t>
        </x:is>
      </x:c>
      <x:c r="AG863" s="4" t="inlineStr">
        <x:is>
          <x:t xml:space="preserve">Proposed T2 stock using qualified T1 metal or ceramic feed. The planning stage does not establish a recipe, production access or material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status/completeness",IF(C863="T0","Raw entry feed; no production route","No production route listed"))</x:f>
        <x:v>No production route listed</x:v>
      </x:c>
      <x:c r="AN863" s="4">
        <x:f>IF(C863="T0",0,IF(C863="T1",1,IF(C863="T2",2,IF(C863="T3",3,IF(C863="T4",4,IF(C863="Unassigned",98,99))))))</x:f>
        <x:v>2</x:v>
      </x:c>
    </x:row>
    <x:row r="864">
      <x:c r="A864" s="4" t="inlineStr">
        <x:is>
          <x:t xml:space="preserve">proposal.stock.fired_ceramic_ring_blanks</x:t>
        </x:is>
      </x:c>
      <x:c r="B864" s="4" t="inlineStr">
        <x:is>
          <x:t xml:space="preserve">Fired ceramic ring blanks</x:t>
        </x:is>
      </x:c>
      <x:c r="C864" s="4" t="inlineStr">
        <x:is>
          <x:t xml:space="preserve">T2</x:t>
        </x:is>
      </x:c>
      <x:c r="D864" s="4" t="inlineStr">
        <x:is>
          <x:t xml:space="preserve">Manufactured stock</x:t>
        </x:is>
      </x:c>
      <x:c r="E864" s="4" t="inlineStr">
        <x:is>
          <x:t xml:space="preserve">Fabrication stock</x:t>
        </x:is>
      </x:c>
      <x:c r="F864" s="4" t="inlineStr">
        <x:is>
          <x:t xml:space="preserve">New proposal</x:t>
        </x:is>
      </x:c>
      <x:c r="G864" s="4" t="inlineStr">
        <x:is>
          <x:t xml:space="preserve">Rough fired ceramic rings awaiting grinding and matching to a particular assembly. They supply stock for potential collars or spacers, distinct from the catalog's fitted insulating spacer and matched spacer sets.</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fired ceramic ring blanks; manufactured stock; fabrication stock; processed material; processed intermediate; manufactured / unresolved; fabrication; ceramic; solid piece; proposal; fired ceramic ring blanks; manufactured stock; fabrication stock; t2; t1; material</x:v>
      </x:c>
      <x:c r="AF864" s="4" t="inlineStr">
        <x:is>
          <x:t xml:space="preserve">Author-requested expansion of manufactured stock: worked materials awaiting fitted fabrication, separate from finished equipment and as-found salvage.</x:t>
        </x:is>
      </x:c>
      <x:c r="AG864" s="4" t="inlineStr">
        <x:is>
          <x:t xml:space="preserve">Proposed T2 stock using qualified T1 metal or ceramic feed. The planning stage does not establish a recipe, production access or material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status/completeness",IF(C864="T0","Raw entry feed; no production route","No production route listed"))</x:f>
        <x:v>No production route listed</x:v>
      </x:c>
      <x:c r="AN864" s="4">
        <x:f>IF(C864="T0",0,IF(C864="T1",1,IF(C864="T2",2,IF(C864="T3",3,IF(C864="T4",4,IF(C864="Unassigned",98,99))))))</x:f>
        <x:v>2</x:v>
      </x:c>
    </x:row>
    <x:row r="865">
      <x:c r="A865" s="4" t="inlineStr">
        <x:is>
          <x:t xml:space="preserve">proposal.stock.laminated_mica_shims</x:t>
        </x:is>
      </x:c>
      <x:c r="B865" s="4" t="inlineStr">
        <x:is>
          <x:t xml:space="preserve">Laminated mica shim stock</x:t>
        </x:is>
      </x:c>
      <x:c r="C865" s="4" t="inlineStr">
        <x:is>
          <x:t xml:space="preserve">T3</x:t>
        </x:is>
      </x:c>
      <x:c r="D865" s="4" t="inlineStr">
        <x:is>
          <x:t xml:space="preserve">Manufactured stock</x:t>
        </x:is>
      </x:c>
      <x:c r="E865" s="4" t="inlineStr">
        <x:is>
          <x:t xml:space="preserve">Fabrication stock</x:t>
        </x:is>
      </x:c>
      <x:c r="F865" s="4" t="inlineStr">
        <x:is>
          <x:t xml:space="preserve">New proposal</x:t>
        </x:is>
      </x:c>
      <x:c r="G865" s="4" t="inlineStr">
        <x:is>
          <x:t xml:space="preserve">Thin layered mica strips proposed for fitted gap adjustment and separation between compatible surfaces. Thickness, binder choice and useful insulating behavior require qualification; this is not a guaranteed electrical barrier.</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stock; manufactured stock; fabrication stock; processed material; processed intermediate; manufactured / unresolved; equipment fabrication; mineral; strip; proposal; laminated mica shim stock; manufactured stock; fabrication stock; t3; t2; material</x:v>
      </x:c>
      <x:c r="AF865" s="4" t="inlineStr">
        <x:is>
          <x:t xml:space="preserve">Author-requested expansion of manufactured stock: worked materials awaiting fitted fabrication, separate from finished equipment and as-found salvage.</x:t>
        </x:is>
      </x:c>
      <x:c r="AG865" s="4" t="inlineStr">
        <x:is>
          <x:t xml:space="preserve">Proposed T3 finishing and thickness-selection stage using T2 mica composite sheet. Composition, separation method and tolerances remain unresolved.</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status/completeness",IF(C865="T0","Raw entry feed; no production route","No production route listed"))</x:f>
        <x:v>No production route listed</x:v>
      </x:c>
      <x:c r="AN865" s="4">
        <x:f>IF(C865="T0",0,IF(C865="T1",1,IF(C865="T2",2,IF(C865="T3",3,IF(C865="T4",4,IF(C865="Unassigned",98,99))))))</x:f>
        <x:v>3</x:v>
      </x:c>
    </x:row>
    <x:row r="866">
      <x:c r="A866" s="4" t="inlineStr">
        <x:is>
          <x:t xml:space="preserve">proposal.stock.copper_capillary_tube</x:t>
        </x:is>
      </x:c>
      <x:c r="B866" s="4" t="inlineStr">
        <x:is>
          <x:t xml:space="preserve">Copper capillary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Fine-bore copper tubing proposed for fitted instrument passages or the controlled transfer of compatible contained substances. It does not imply a water system, safe biological contact or a particular flow rate; bore consistency and cleaning remain open.</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copper capillary tube stock; manufactured stock; fabrication stock; processed material; processed intermediate; manufactured / unresolved; equipment fabrication; metal; solid piece; proposal; copper capillary tube stock; manufactured stock; fabrication stock; t3; t2; material</x:v>
      </x:c>
      <x:c r="AF866" s="4" t="inlineStr">
        <x:is>
          <x:t xml:space="preserve">Author-requested expansion of manufactured stock: worked materials awaiting fitted fabrication, separate from finished equipment and as-found salvage.</x:t>
        </x:is>
      </x:c>
      <x:c r="AG866" s="4" t="inlineStr">
        <x:is>
          <x:t xml:space="preserve">Proposed T3 fine forming from T2 drawn copper stock. Tooling, bore control and process qualification are not established.</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status/completeness",IF(C866="T0","Raw entry feed; no production route","No production route listed"))</x:f>
        <x:v>No production route listed</x:v>
      </x:c>
      <x:c r="AN866" s="4">
        <x:f>IF(C866="T0",0,IF(C866="T1",1,IF(C866="T2",2,IF(C866="T3",3,IF(C866="T4",4,IF(C866="Unassigned",98,99))))))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Very thin worked bronze sheets proposed for decorative cladding, shaped labels or selected fitted metal layers. Thickness, alloy, joining and durability remain undecided; it is distinct from thicker drawn bronze strip stock.</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Proposed T3 thinning and finishing using T2 bronze stock. Annealing, hammering sequence, usable thickness and yield remain design work.</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status/completeness",IF(C867="T0","Raw entry feed; no production route","No production route listed"))</x:f>
        <x:v>No production route listed</x:v>
      </x:c>
      <x:c r="AN867" s="4">
        <x:f>IF(C867="T0",0,IF(C867="T1",1,IF(C867="T2",2,IF(C867="T3",3,IF(C867="T4",4,IF(C867="Unassigned",98,99))))))</x:f>
        <x:v>3</x:v>
      </x:c>
    </x:row>
    <x:row r="868">
      <x:c r="A868" s="4" t="inlineStr">
        <x:is>
          <x:t xml:space="preserve">author.station.workbench</x:t>
        </x:is>
      </x:c>
      <x:c r="B868" s="4" t="inlineStr">
        <x:is>
          <x:t xml:space="preserve">Workbench</x:t>
        </x:is>
      </x:c>
      <x:c r="C868" s="4" t="inlineStr">
        <x:is>
          <x:t xml:space="preserve">T2</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t2; t1; finished item</x:v>
      </x:c>
      <x:c r="AF868" s="4" t="inlineStr">
        <x:is>
          <x:t xml:space="preserve">Placed camp facility hosting a defined crafting operation; supporting hand tools, process vessels, upgrade parts and ingredients remain separate items.</x:t>
        </x:is>
      </x:c>
      <x:c r="AG868" s="4" t="inlineStr">
        <x:is>
          <x:t xml:space="preserve">Proposed T2 construction from craft-ready T1 stock. Construction tier is independent of the tier of products processed here; no construction recipe is approved.</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status/completeness",IF(C868="T0","Raw entry feed; no production route","No production route listed"))</x:f>
        <x:v>No production route listed</x:v>
      </x:c>
      <x:c r="AN868" s="4">
        <x:f>IF(C868="T0",0,IF(C868="T1",1,IF(C868="T2",2,IF(C868="T3",3,IF(C868="T4",4,IF(C868="Unassigned",98,99))))))</x:f>
        <x:v>2</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Proposed T2 construction from craft-ready T1 stock. Construction tier is independent of the tier of products processed here; no construction recipe is approved.</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status/completeness",IF(C869="T0","Raw entry feed; no production route","No production route listed"))</x:f>
        <x:v>No production route listed</x:v>
      </x:c>
      <x:c r="AN869" s="4">
        <x:f>IF(C869="T0",0,IF(C869="T1",1,IF(C869="T2",2,IF(C869="T3",3,IF(C869="T4",4,IF(C869="Unassigned",98,99))))))</x:f>
        <x:v>2</x:v>
      </x:c>
    </x:row>
    <x:row r="870">
      <x:c r="A870" s="4" t="inlineStr">
        <x:is>
          <x:t xml:space="preserve">author.station.dust_refinery</x:t>
        </x:is>
      </x:c>
      <x:c r="B870" s="4" t="inlineStr">
        <x:is>
          <x:t xml:space="preserve">Dust refinery</x:t>
        </x:is>
      </x:c>
      <x:c r="C870" s="4" t="inlineStr">
        <x:is>
          <x:t xml:space="preserve">T2</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t2; t1; finished item</x:v>
      </x:c>
      <x:c r="AF870" s="4" t="inlineStr">
        <x:is>
          <x:t xml:space="preserve">Placed camp facility hosting a defined crafting operation; supporting hand tools, process vessels, upgrade parts and ingredients remain separate items.</x:t>
        </x:is>
      </x:c>
      <x:c r="AG870" s="4" t="inlineStr">
        <x:is>
          <x:t xml:space="preserve">Proposed T2 construction from craft-ready T1 stock. Construction tier is independent of the tier of products processed here; no construction recipe is approved.</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status/completeness",IF(C870="T0","Raw entry feed; no production route","No production route listed"))</x:f>
        <x:v>No production route listed</x:v>
      </x:c>
      <x:c r="AN870" s="4">
        <x:f>IF(C870="T0",0,IF(C870="T1",1,IF(C870="T2",2,IF(C870="T3",3,IF(C870="T4",4,IF(C870="Unassigned",98,99))))))</x:f>
        <x:v>2</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Proposed T2 construction from craft-ready T1 stock. Construction tier is independent of the tier of products processed here; no construction recipe is approved.</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status/completeness",IF(C871="T0","Raw entry feed; no production route","No production route listed"))</x:f>
        <x:v>No production route listed</x:v>
      </x:c>
      <x:c r="AN871" s="4">
        <x:f>IF(C871="T0",0,IF(C871="T1",1,IF(C871="T2",2,IF(C871="T3",3,IF(C871="T4",4,IF(C871="Unassigned",98,99))))))</x:f>
        <x:v>2</x:v>
      </x:c>
    </x:row>
    <x:row r="872">
      <x:c r="A872" s="4" t="inlineStr">
        <x:is>
          <x:t xml:space="preserve">proposal.station.husk_processing_table</x:t>
        </x:is>
      </x:c>
      <x:c r="B872" s="4" t="inlineStr">
        <x:is>
          <x:t xml:space="preserve">Husk processing table</x:t>
        </x:is>
      </x:c>
      <x:c r="C872" s="4" t="inlineStr">
        <x:is>
          <x:t xml:space="preserve">T2</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t2; t1; finished item</x:v>
      </x:c>
      <x:c r="AF872" s="4" t="inlineStr">
        <x:is>
          <x:t xml:space="preserve">Placed camp facility hosting a defined crafting operation; supporting hand tools, process vessels, upgrade parts and ingredients remain separate items.</x:t>
        </x:is>
      </x:c>
      <x:c r="AG872" s="4" t="inlineStr">
        <x:is>
          <x:t xml:space="preserve">Proposed T2 construction from craft-ready T1 stock. Construction tier is independent of the tier of products processed here; no construction recipe is approved.</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status/completeness",IF(C872="T0","Raw entry feed; no production route","No production route listed"))</x:f>
        <x:v>No production route listed</x:v>
      </x:c>
      <x:c r="AN872" s="4">
        <x:f>IF(C872="T0",0,IF(C872="T1",1,IF(C872="T2",2,IF(C872="T3",3,IF(C872="T4",4,IF(C872="Unassigned",98,99))))))</x:f>
        <x:v>2</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Proposed T3 precision press assembly using T2 fitted screw, frame and platen parts. Output tier and difficult textile processing are separate questions.</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status/completeness",IF(C873="T0","Raw entry feed; no production route","No production route listed"))</x:f>
        <x:v>No production route listed</x:v>
      </x:c>
      <x:c r="AN873" s="4">
        <x:f>IF(C873="T0",0,IF(C873="T1",1,IF(C873="T2",2,IF(C873="T3",3,IF(C873="T4",4,IF(C873="Unassigned",98,99))))))</x:f>
        <x:v>3</x:v>
      </x:c>
    </x:row>
    <x:row r="874">
      <x:c r="A874" s="4" t="inlineStr">
        <x:is>
          <x:t xml:space="preserve">proposal.station.ceramic_forming_bench</x:t>
        </x:is>
      </x:c>
      <x:c r="B874" s="4" t="inlineStr">
        <x:is>
          <x:t xml:space="preserve">Ceramic forming bench</x:t>
        </x:is>
      </x:c>
      <x:c r="C874" s="4" t="inlineStr">
        <x:is>
          <x:t xml:space="preserve">T2</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t2; t1; finished item</x:v>
      </x:c>
      <x:c r="AF874" s="4" t="inlineStr">
        <x:is>
          <x:t xml:space="preserve">Placed camp facility hosting a defined crafting operation; supporting hand tools, process vessels, upgrade parts and ingredients remain separate items.</x:t>
        </x:is>
      </x:c>
      <x:c r="AG874" s="4" t="inlineStr">
        <x:is>
          <x:t xml:space="preserve">Proposed T2 construction from craft-ready T1 stock. Construction tier is independent of the tier of products processed here; no construction recipe is approved.</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status/completeness",IF(C874="T0","Raw entry feed; no production route","No production route listed"))</x:f>
        <x:v>No production route listed</x:v>
      </x:c>
      <x:c r="AN874" s="4">
        <x:f>IF(C874="T0",0,IF(C874="T1",1,IF(C874="T2",2,IF(C874="T3",3,IF(C874="T4",4,IF(C874="Unassigned",98,99))))))</x:f>
        <x:v>2</x:v>
      </x:c>
    </x:row>
    <x:row r="875">
      <x:c r="A875" s="4" t="inlineStr">
        <x:is>
          <x:t xml:space="preserve">proposal.station.contained_chemical_processing_station</x:t>
        </x:is>
      </x:c>
      <x:c r="B875" s="4" t="inlineStr">
        <x:is>
          <x:t xml:space="preserve">Contained chemical processing station</x:t>
        </x:is>
      </x:c>
      <x:c r="C875" s="4" t="inlineStr">
        <x:is>
          <x:t xml:space="preserve">T3</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t3; t2; finished item</x:v>
      </x:c>
      <x:c r="AF875" s="4" t="inlineStr">
        <x:is>
          <x:t xml:space="preserve">Placed camp facility hosting a defined crafting operation; supporting hand tools, process vessels, upgrade parts and ingredients remain separate items.</x:t>
        </x:is>
      </x:c>
      <x:c r="AG875" s="4" t="inlineStr">
        <x:is>
          <x:t xml:space="preserve">Proposed T3 station assembly from T2 containment and fitted process parts. No universal chemistry or process qualification implied.</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status/completeness",IF(C875="T0","Raw entry feed; no production route","No production route listed"))</x:f>
        <x:v>No production route listed</x:v>
      </x:c>
      <x:c r="AN875" s="4">
        <x:f>IF(C875="T0",0,IF(C875="T1",1,IF(C875="T2",2,IF(C875="T3",3,IF(C875="T4",4,IF(C875="Unassigned",98,99))))))</x:f>
        <x:v>3</x:v>
      </x:c>
    </x:row>
    <x:row r="876">
      <x:c r="A876" s="4" t="inlineStr">
        <x:is>
          <x:t xml:space="preserve">proposal.station.legger_service_stand</x:t>
        </x:is>
      </x:c>
      <x:c r="B876" s="4" t="inlineStr">
        <x:is>
          <x:t xml:space="preserve">Legger service stand</x:t>
        </x:is>
      </x:c>
      <x:c r="C876" s="4" t="inlineStr">
        <x:is>
          <x:t xml:space="preserve">T2</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t2; t1; finished item</x:v>
      </x:c>
      <x:c r="AF876" s="4" t="inlineStr">
        <x:is>
          <x:t xml:space="preserve">Placed camp facility hosting a defined crafting operation; supporting hand tools, process vessels, upgrade parts and ingredients remain separate items.</x:t>
        </x:is>
      </x:c>
      <x:c r="AG876" s="4" t="inlineStr">
        <x:is>
          <x:t xml:space="preserve">Proposed T2 construction from craft-ready T1 stock. Construction tier is independent of the tier of products processed here; no construction recipe is approved.</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status/completeness",IF(C876="T0","Raw entry feed; no production route","No production route listed"))</x:f>
        <x:v>No production route listed</x:v>
      </x:c>
      <x:c r="AN876" s="4">
        <x:f>IF(C876="T0",0,IF(C876="T1",1,IF(C876="T2",2,IF(C876="T3",3,IF(C876="T4",4,IF(C876="Unassigned",98,99))))))</x:f>
        <x:v>2</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T0 as harvested, before inspection and preparation establish craft-ready T1 material. Potential use does not establish suitability or a recipe.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status/completeness",IF(C877="T0","Raw entry feed; no production route","No production route listed"))</x:f>
        <x:v>Raw entry feed; no production route</x:v>
      </x:c>
      <x:c r="AN877" s="4">
        <x:f>IF(C877="T0",0,IF(C877="T1",1,IF(C877="T2",2,IF(C877="T3",3,IF(C877="T4",4,IF(C877="Unassigned",98,99))))))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T0 as harvested, before inspection and preparation establish craft-ready T1 material. Potential use does not establish suitability or a recipe.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status/completeness",IF(C878="T0","Raw entry feed; no production route","No production route listed"))</x:f>
        <x:v>Raw entry feed; no production route</x:v>
      </x:c>
      <x:c r="AN878" s="4">
        <x:f>IF(C878="T0",0,IF(C878="T1",1,IF(C878="T2",2,IF(C878="T3",3,IF(C878="T4",4,IF(C878="Unassigned",98,99))))))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T0 as harvested, before inspection and preparation establish craft-ready T1 material. Potential use does not establish suitability or a recipe.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status/completeness",IF(C879="T0","Raw entry feed; no production route","No production route listed"))</x:f>
        <x:v>Raw entry feed; no production route</x:v>
      </x:c>
      <x:c r="AN879" s="4">
        <x:f>IF(C879="T0",0,IF(C879="T1",1,IF(C879="T2",2,IF(C879="T3",3,IF(C879="T4",4,IF(C879="Unassigned",98,99))))))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T0 as harvested, before inspection and preparation establish craft-ready T1 material. Potential use does not establish suitability or a recipe.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status/completeness",IF(C880="T0","Raw entry feed; no production route","No production route listed"))</x:f>
        <x:v>Raw entry feed; no production route</x:v>
      </x:c>
      <x:c r="AN880" s="4">
        <x:f>IF(C880="T0",0,IF(C880="T1",1,IF(C880="T2",2,IF(C880="T3",3,IF(C880="T4",4,IF(C880="Unassigned",98,99))))))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T0 as harvested, before inspection and preparation establish craft-ready T1 material. Potential use does not establish suitability or a recipe.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status/completeness",IF(C881="T0","Raw entry feed; no production route","No production route listed"))</x:f>
        <x:v>Raw entry feed; no production route</x:v>
      </x:c>
      <x:c r="AN881" s="4">
        <x:f>IF(C881="T0",0,IF(C881="T1",1,IF(C881="T2",2,IF(C881="T3",3,IF(C881="T4",4,IF(C881="Unassigned",98,99))))))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T0 as harvested, before inspection and preparation establish craft-ready T1 material. Potential use does not establish suitability or a recipe.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status/completeness",IF(C882="T0","Raw entry feed; no production route","No production route listed"))</x:f>
        <x:v>Raw entry feed; no production route</x:v>
      </x:c>
      <x:c r="AN882" s="4">
        <x:f>IF(C882="T0",0,IF(C882="T1",1,IF(C882="T2",2,IF(C882="T3",3,IF(C882="T4",4,IF(C882="Unassigned",98,99))))))</x:f>
        <x:v>0</x:v>
      </x:c>
    </x:row>
    <x:row r="883">
      <x:c r="A883" s="4" t="inlineStr">
        <x:is>
          <x:t xml:space="preserve">proposal.salvage.sand_choked_cable_winch</x:t>
        </x:is>
      </x:c>
      <x:c r="B883" s="4" t="inlineStr">
        <x:is>
          <x:t xml:space="preserve">Sand-choked cable winch</x:t>
        </x:is>
      </x:c>
      <x:c r="C883" s="4" t="inlineStr">
        <x:is>
          <x:t xml:space="preserve">T0</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t0;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T0 as recovered in unknown condition. A qualified reusable mechanism would need a separate T1 readiness record; original complexity does not establish usability.</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Raw entry feed; no production route</x:v>
      </x:c>
      <x:c r="AN883" s="4">
        <x:f>IF(C883="T0",0,IF(C883="T1",1,IF(C883="T2",2,IF(C883="T3",3,IF(C883="T4",4,IF(C883="Unassigned",98,99))))))</x:f>
        <x:v>0</x:v>
      </x:c>
    </x:row>
    <x:row r="884">
      <x:c r="A884" s="4" t="inlineStr">
        <x:is>
          <x:t xml:space="preserve">proposal.accessory.folding_grounding_rod</x:t>
        </x:is>
      </x:c>
      <x:c r="B884" s="4" t="inlineStr">
        <x:is>
          <x:t xml:space="preserve">Folding static-grounding rod</x:t>
        </x:is>
      </x:c>
      <x:c r="C884" s="4" t="inlineStr">
        <x:is>
          <x:t xml:space="preserve">T2</x:t>
        </x:is>
      </x:c>
      <x:c r="D884" s="4" t="inlineStr">
        <x:is>
          <x:t xml:space="preserve">Accessories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accessories; personal utility accessory; tool; finished item; manufactured / unresolved; static management; metal; assembly; proposal; static grounding rod; folding earth probe; ground-contact accessory; t2;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Proposed T2 finished accessory using qualified T1 stock. Construction details, usability, scarcity and equipment effects are not established by the planning tier.</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status/completeness",IF(C884="T0","Raw entry feed; no production route","No production route listed"))</x:f>
        <x:v>No production route listed</x:v>
      </x:c>
      <x:c r="AN884" s="4">
        <x:f>IF(C884="T0",0,IF(C884="T1",1,IF(C884="T2",2,IF(C884="T3",3,IF(C884="T4",4,IF(C884="Unassigned",98,99))))))</x:f>
        <x:v>2</x:v>
      </x:c>
    </x:row>
    <x:row r="885">
      <x:c r="A885" s="4" t="inlineStr">
        <x:is>
          <x:t xml:space="preserve">proposal.accessory.static_discharge_wand</x:t>
        </x:is>
      </x:c>
      <x:c r="B885" s="4" t="inlineStr">
        <x:is>
          <x:t xml:space="preserve">Static-discharge contact wand</x:t>
        </x:is>
      </x:c>
      <x:c r="C885" s="4" t="inlineStr">
        <x:is>
          <x:t xml:space="preserve">T2</x:t>
        </x:is>
      </x:c>
      <x:c r="D885" s="4" t="inlineStr">
        <x:is>
          <x:t xml:space="preserve">Accessories</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accessories; personal utility accessory; tool; finished item; manufactured / unresolved; static management; ceramic and metal; assembly; proposal; static discharge wand; charge contact probe; t2;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Proposed T2 finished accessory using qualified T1 stock. Construction details, usability, scarcity and equipment effects are not established by the planning tier.</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IF(C885="T0",0,IF(C885="T1",1,IF(C885="T2",2,IF(C885="T3",3,IF(C885="T4",4,IF(C885="Unassigned",98,99))))))</x:f>
        <x:v>2</x:v>
      </x:c>
    </x:row>
    <x:row r="886">
      <x:c r="A886" s="4" t="inlineStr">
        <x:is>
          <x:t xml:space="preserve">proposal.accessory.grounding_drag_chain</x:t>
        </x:is>
      </x:c>
      <x:c r="B886" s="4" t="inlineStr">
        <x:is>
          <x:t xml:space="preserve">Grounding drag chain</x:t>
        </x:is>
      </x:c>
      <x:c r="C886" s="4" t="inlineStr">
        <x:is>
          <x:t xml:space="preserve">T2</x:t>
        </x:is>
      </x:c>
      <x:c r="D886" s="4" t="inlineStr">
        <x:is>
          <x:t xml:space="preserve">Accessories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accessories; personal utility accessory; wearable; finished item; manufactured / unresolved; static management; metal; assembly; proposal; static drag chain; trailing ground contact; t2;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Proposed T2 finished accessory using qualified T1 stock. Construction details, usability, scarcity and equipment effects are not established by the planning tier.</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status/completeness",IF(C886="T0","Raw entry feed; no production route","No production route listed"))</x:f>
        <x:v>No production route listed</x:v>
      </x:c>
      <x:c r="AN886" s="4">
        <x:f>IF(C886="T0",0,IF(C886="T1",1,IF(C886="T2",2,IF(C886="T3",3,IF(C886="T4",4,IF(C886="Unassigned",98,99))))))</x:f>
        <x:v>2</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Accessories</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accessories;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Proposed T2 finished accessory using qualified T1 stock. Construction details, usability, scarcity and equipment effects are not established by the planning tier.</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IF(C887="T0",0,IF(C887="T1",1,IF(C887="T2",2,IF(C887="T3",3,IF(C887="T4",4,IF(C887="Unassigned",98,99))))))</x:f>
        <x:v>2</x:v>
      </x:c>
    </x:row>
    <x:row r="888">
      <x:c r="A888" s="4" t="inlineStr">
        <x:is>
          <x:t xml:space="preserve">proposal.accessory.pocket_sighting_compass</x:t>
        </x:is>
      </x:c>
      <x:c r="B888" s="4" t="inlineStr">
        <x:is>
          <x:t xml:space="preserve">Pocket sighting compass</x:t>
        </x:is>
      </x:c>
      <x:c r="C888" s="4" t="inlineStr">
        <x:is>
          <x:t xml:space="preserve">T2</x:t>
        </x:is>
      </x:c>
      <x:c r="D888" s="4" t="inlineStr">
        <x:is>
          <x:t xml:space="preserve">Accessories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accessories; personal utility accessory; tool; finished item; manufactured / unresolved; traversal; metal; assembly; proposal; pocket compass; sighting compass; bearing aid; t2;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Proposed T2 finished accessory using qualified T1 stock. Construction details, usability, scarcity and equipment effects are not established by the planning tier.</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status/completeness",IF(C888="T0","Raw entry feed; no production route","No production route listed"))</x:f>
        <x:v>No production route listed</x:v>
      </x:c>
      <x:c r="AN888" s="4">
        <x:f>IF(C888="T0",0,IF(C888="T1",1,IF(C888="T2",2,IF(C888="T3",3,IF(C888="T4",4,IF(C888="Unassigned",98,99))))))</x:f>
        <x:v>2</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Accessories</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accessories;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Proposed T2 finished accessory using qualified T1 stock. Construction details, usability, scarcity and equipment effects are not established by the planning tier.</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IF(C889="T0",0,IF(C889="T1",1,IF(C889="T2",2,IF(C889="T3",3,IF(C889="T4",4,IF(C889="Unassigned",98,99))))))</x:f>
        <x:v>2</x:v>
      </x:c>
    </x:row>
    <x:row r="890">
      <x:c r="A890" s="4" t="inlineStr">
        <x:is>
          <x:t xml:space="preserve">proposal.accessory.mechanical_travel_counter</x:t>
        </x:is>
      </x:c>
      <x:c r="B890" s="4" t="inlineStr">
        <x:is>
          <x:t xml:space="preserve">Mechanical travel counter</x:t>
        </x:is>
      </x:c>
      <x:c r="C890" s="4" t="inlineStr">
        <x:is>
          <x:t xml:space="preserve">T2</x:t>
        </x:is>
      </x:c>
      <x:c r="D890" s="4" t="inlineStr">
        <x:is>
          <x:t xml:space="preserve">Accessories</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accessories; personal utility accessory; tool; finished item; manufactured / unresolved; writing and records; metal; assembly; proposal; manual travel tally; thumb counter; expedition interval counter; t2;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Proposed T2 finished accessory using qualified T1 stock. Construction details, usability, scarcity and equipment effects are not established by the planning tier.</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IF(C890="T0",0,IF(C890="T1",1,IF(C890="T2",2,IF(C890="T3",3,IF(C890="T4",4,IF(C890="Unassigned",98,99))))))</x:f>
        <x:v>2</x:v>
      </x:c>
    </x:row>
    <x:row r="891">
      <x:c r="A891" s="4" t="inlineStr">
        <x:is>
          <x:t xml:space="preserve">proposal.accessory.retracting_tool_tether</x:t>
        </x:is>
      </x:c>
      <x:c r="B891" s="4" t="inlineStr">
        <x:is>
          <x:t xml:space="preserve">Retracting tool tether</x:t>
        </x:is>
      </x:c>
      <x:c r="C891" s="4" t="inlineStr">
        <x:is>
          <x:t xml:space="preserve">T2</x:t>
        </x:is>
      </x:c>
      <x:c r="D891" s="4" t="inlineStr">
        <x:is>
          <x:t xml:space="preserve">Accessories</x:t>
        </x:is>
      </x:c>
      <x:c r="E891" s="4" t="inlineStr">
        <x:is>
          <x:t xml:space="preserve">Personal utility accessory</x:t>
        </x:is>
      </x:c>
      <x:c r="F891" s="4" t="inlineStr">
        <x:is>
          <x:t xml:space="preserve">New proposal</x:t>
        </x:is>
      </x:c>
      <x:c r="G891" s="4" t="inlineStr">
        <x:is>
          <x:t xml:space="preserve">A compact metal reel with a short retained line, proposed to keep a small personal instrument attached during handling. It supports loss prevention rather than carrying heavy cargo or granting hands-free tool operation.</x:t>
        </x:is>
      </x:c>
      <x:c r="H891" s="4" t="inlineStr">
        <x:is>
          <x:t xml:space="preserve">Unassigned; no new slot approved</x:t>
        </x:is>
      </x:c>
      <x:c r="I891" s="4" t="inlineStr">
        <x:is>
          <x:t xml:space="preserve">Booter-carried personal utility gear; mounting, packing, dimensions and mass unresolved.</x:t>
        </x:is>
      </x:c>
      <x:c r="J891" s="4"/>
      <x:c r="K891"/>
      <x:c r="L891" t="inlineStr">
        <x:is>
          <x:t xml:space="preserve">Proposed contemporary craft or specialist trade; availability and construction recipe unresolved.</x:t>
        </x:is>
      </x:c>
      <x:c r="M891" s="4" t="inlineStr">
        <x:is>
          <x:t xml:space="preserve">Candidate compact finished accessory using selected prepared stock. No ingredient quantities, crafting time, yield or executable recipe authored.</x:t>
        </x:is>
      </x:c>
      <x:c r="N891" s="4" t="inlineStr">
        <x:is>
          <x:t xml:space="preserve">Not implemented</x:t>
        </x:is>
      </x:c>
      <x:c r="O891" s="4" t="inlineStr">
        <x:is>
          <x:t xml:space="preserve">Reel construction, line material, recoil, snag release and compatible item mass require design. No climbing, fall arrest, heavy hauling or new equipment slot.</x:t>
        </x:is>
      </x:c>
      <x:c r="P891" s="4"/>
      <x:c r="Q891" s="4"/>
      <x:c r="R891"/>
      <x:c r="S891"/>
      <x:c r="T891"/>
      <x:c r="U891" t="inlineStr">
        <x:is>
          <x:t xml:space="preserve">Artwork direction: A small metal reel housing with a belt eye, a short line and a single closing tool clip. Fit, safe use and manufacturing details remain proposals.</x:t>
        </x:is>
      </x:c>
      <x:c r="V891" s="4" t="inlineStr">
        <x:is>
          <x:t xml:space="preserve">small-tool retention reel; retractable gear tether</x:t>
        </x:is>
      </x:c>
      <x:c r="W891"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1" s="4" t="inlineStr">
        <x:is>
          <x:t xml:space="preserve">Wearable</x:t>
        </x:is>
      </x:c>
      <x:c r="Y891" s="4" t="inlineStr">
        <x:is>
          <x:t xml:space="preserve">Finished item</x:t>
        </x:is>
      </x:c>
      <x:c r="Z891" s="4" t="inlineStr">
        <x:is>
          <x:t xml:space="preserve">Manufactured / unresolved</x:t>
        </x:is>
      </x:c>
      <x:c r="AA891" s="4" t="inlineStr">
        <x:is>
          <x:t xml:space="preserve">Survival provision</x:t>
        </x:is>
      </x:c>
      <x:c r="AB891" s="4" t="inlineStr">
        <x:is>
          <x:t xml:space="preserve">Metal</x:t>
        </x:is>
      </x:c>
      <x:c r="AC891" s="4" t="inlineStr">
        <x:is>
          <x:t xml:space="preserve">Assembly</x:t>
        </x:is>
      </x:c>
      <x:c r="AD891" s="4" t="inlineStr">
        <x:is>
          <x:t xml:space="preserve">Proposal</x:t>
        </x:is>
      </x:c>
      <x:c r="AE891" s="4" t="str">
        <x:f>LOWER(A891&amp;"; "&amp;B891&amp;"; "&amp;D891&amp;"; "&amp;E891&amp;"; "&amp;X891&amp;"; "&amp;Y891&amp;"; "&amp;Z891&amp;"; "&amp;AA891&amp;"; "&amp;AB891&amp;"; "&amp;AC891&amp;"; "&amp;AD891&amp;"; "&amp;V891&amp;"; "&amp;C891&amp;"; "&amp;AH891&amp;"; "&amp;AI891)</x:f>
        <x:v>proposal.accessory.retracting_tool_tether; retracting tool tether; accessories; personal utility accessory; wearable; finished item; manufactured / unresolved; survival provision; metal; assembly; proposal; small-tool retention reel; retractable gear tether; t2; t1; finished item</x:v>
      </x:c>
      <x:c r="AF891" s="4" t="inlineStr">
        <x:is>
          <x:t xml:space="preserve">Author-requested simple personal accessory expansion. These compact supporting utilities are grouped in Accessories; item type, tier and gameplay compatibility remain separate classifications.</x:t>
        </x:is>
      </x:c>
      <x:c r="AG891" s="4" t="inlineStr">
        <x:is>
          <x:t xml:space="preserve">Proposed T2 finished accessory using qualified T1 stock. Construction details, usability, scarcity and equipment effects are not established by the planning tier.</x:t>
        </x:is>
      </x:c>
      <x:c r="AH891" s="4" t="inlineStr">
        <x:is>
          <x:t xml:space="preserve">T1</x:t>
        </x:is>
      </x:c>
      <x:c r="AI891" s="4" t="inlineStr">
        <x:is>
          <x:t xml:space="preserve">Finished item</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IF(C891="T0",0,IF(C891="T1",1,IF(C891="T2",2,IF(C891="T3",3,IF(C891="T4",4,IF(C891="Unassigned",98,99))))))</x:f>
        <x:v>2</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Accessories</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accessories;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Proposed T2 finished accessory using qualified T1 stock. Construction details, usability, scarcity and equipment effects are not established by the planning tier.</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Accessories</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accessories;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Proposed T2 finished accessory using qualified T1 stock. Construction details, usability, scarcity and equipment effects are not established by the planning tier.</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IF(C893="T0",0,IF(C893="T1",1,IF(C893="T2",2,IF(C893="T3",3,IF(C893="T4",4,IF(C893="Unassigned",98,99))))))</x:f>
        <x:v>2</x:v>
      </x:c>
    </x:row>
    <x:row r="894">
      <x:c r="A894" s="4" t="inlineStr">
        <x:is>
          <x:t xml:space="preserve">proposal.accessory.pocket_inspection_loupe</x:t>
        </x:is>
      </x:c>
      <x:c r="B894" s="4" t="inlineStr">
        <x:is>
          <x:t xml:space="preserve">Pocket inspection loupe</x:t>
        </x:is>
      </x:c>
      <x:c r="C894" s="4" t="inlineStr">
        <x:is>
          <x:t xml:space="preserve">T2</x:t>
        </x:is>
      </x:c>
      <x:c r="D894" s="4" t="inlineStr">
        <x:is>
          <x:t xml:space="preserve">Accessories</x:t>
        </x:is>
      </x:c>
      <x:c r="E894" s="4" t="inlineStr">
        <x:is>
          <x:t xml:space="preserve">Personal utility accessory</x:t>
        </x:is>
      </x:c>
      <x:c r="F894" s="4" t="inlineStr">
        <x:is>
          <x:t xml:space="preserve">New proposal</x:t>
        </x:is>
      </x:c>
      <x:c r="G894" s="4" t="inlineStr">
        <x:is>
          <x:t xml:space="preserve">A single small glass lens in a folding metal guard, proposed for inspecting part wear, small inscriptions or mineral surfaces at close range. A supporting observation accessory rather than a complete assay or diagnostic instrument.</x:t>
        </x:is>
      </x:c>
      <x:c r="H894" s="4" t="inlineStr">
        <x:is>
          <x:t xml:space="preserve">Unassigned; no new slot approved</x:t>
        </x:is>
      </x:c>
      <x:c r="I894" s="4" t="inlineStr">
        <x:is>
          <x:t xml:space="preserve">Booter-carried personal utility gear; mounting, packing, dimensions and mass unresolved.</x:t>
        </x:is>
      </x:c>
      <x:c r="J894" s="4"/>
      <x:c r="K894"/>
      <x:c r="L894" t="inlineStr">
        <x:is>
          <x:t xml:space="preserve">Proposed contemporary craft or specialist trade; availability and construction recipe unresolved.</x:t>
        </x:is>
      </x:c>
      <x:c r="M894" s="4" t="inlineStr">
        <x:is>
          <x:t xml:space="preserve">Candidate compact finished accessory using selected prepared stock. No ingredient quantities, crafting time, yield or executable recipe authored.</x:t>
        </x:is>
      </x:c>
      <x:c r="N894" s="4" t="inlineStr">
        <x:is>
          <x:t xml:space="preserve">Not implemented</x:t>
        </x:is>
      </x:c>
      <x:c r="O894" s="4" t="inlineStr">
        <x:is>
          <x:t xml:space="preserve">Suitable optical glass, lens quality, magnification, availability and handling remain unresolved. No automatic material identification, damage diagnosis or optical rarity downgrade is established.</x:t>
        </x:is>
      </x:c>
      <x:c r="P894" s="4"/>
      <x:c r="Q894" s="4"/>
      <x:c r="R894"/>
      <x:c r="S894"/>
      <x:c r="T894"/>
      <x:c r="U894" t="inlineStr">
        <x:is>
          <x:t xml:space="preserve">Artwork direction: A compact circular glass lens swung out from a scratched folding metal guard. Fit, safe use and manufacturing details remain proposals.</x:t>
        </x:is>
      </x:c>
      <x:c r="V894" s="4" t="inlineStr">
        <x:is>
          <x:t xml:space="preserve">inspection loupe; pocket magnifier; folding lens</x:t>
        </x:is>
      </x:c>
      <x:c r="W89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4" s="4" t="inlineStr">
        <x:is>
          <x:t xml:space="preserve">Tool</x:t>
        </x:is>
      </x:c>
      <x:c r="Y894" s="4" t="inlineStr">
        <x:is>
          <x:t xml:space="preserve">Finished item</x:t>
        </x:is>
      </x:c>
      <x:c r="Z894" s="4" t="inlineStr">
        <x:is>
          <x:t xml:space="preserve">Manufactured / unresolved</x:t>
        </x:is>
      </x:c>
      <x:c r="AA894" s="4" t="inlineStr">
        <x:is>
          <x:t xml:space="preserve">Inspection</x:t>
        </x:is>
      </x:c>
      <x:c r="AB894" s="4" t="inlineStr">
        <x:is>
          <x:t xml:space="preserve">Glass and 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proposal.accessory.pocket_inspection_loupe; pocket inspection loupe; accessories; personal utility accessory; tool; finished item; manufactured / unresolved; inspection; glass and metal; assembly; proposal; inspection loupe; pocket magnifier; folding lens; t2; t1; finished item</x:v>
      </x:c>
      <x:c r="AF894" s="4" t="inlineStr">
        <x:is>
          <x:t xml:space="preserve">Author-requested simple personal accessory expansion. These compact supporting utilities are grouped in Accessories; item type, tier and gameplay compatibility remain separate classifications.</x:t>
        </x:is>
      </x:c>
      <x:c r="AG894" s="4" t="inlineStr">
        <x:is>
          <x:t xml:space="preserve">Proposed T2 finished accessory using qualified T1 stock. Construction details, usability, scarcity and equipment effects are not established by the planning tier.</x:t>
        </x:is>
      </x:c>
      <x:c r="AH894" s="4" t="inlineStr">
        <x:is>
          <x:t xml:space="preserve">T1</x:t>
        </x:is>
      </x:c>
      <x:c r="AI894" s="4" t="inlineStr">
        <x:is>
          <x:t xml:space="preserve">Finished item</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Accessories</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accessories;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Proposed T2 finished accessory using qualified T1 stock. Construction details, usability, scarcity and equipment effects are not established by the planning tier.</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IF(C895="T0",0,IF(C895="T1",1,IF(C895="T2",2,IF(C895="T3",3,IF(C895="T4",4,IF(C895="Unassigned",98,99))))))</x:f>
        <x:v>2</x:v>
      </x:c>
    </x:row>
    <x:row r="896">
      <x:c r="A896" s="4" t="inlineStr">
        <x:is>
          <x:t xml:space="preserve">proposal.accessory.metal_signal_whistle</x:t>
        </x:is>
      </x:c>
      <x:c r="B896" s="4" t="inlineStr">
        <x:is>
          <x:t xml:space="preserve">Pealess metal signal whistle</x:t>
        </x:is>
      </x:c>
      <x:c r="C896" s="4" t="inlineStr">
        <x:is>
          <x:t xml:space="preserve">T2</x:t>
        </x:is>
      </x:c>
      <x:c r="D896" s="4" t="inlineStr">
        <x:is>
          <x:t xml:space="preserve">Accessories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accessories; personal utility accessory; tool; finished item; manufactured / unresolved; public communication; metal; assembly; proposal; emergency signal whistle; pealess field whistle; t2;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Proposed T2 finished accessory using qualified T1 stock. Construction details, usability, scarcity and equipment effects are not established by the planning tier.</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status/completeness",IF(C896="T0","Raw entry feed; no production route","No production route listed"))</x:f>
        <x:v>No production route listed</x:v>
      </x:c>
      <x:c r="AN896" s="4">
        <x:f>IF(C896="T0",0,IF(C896="T1",1,IF(C896="T2",2,IF(C896="T3",3,IF(C896="T4",4,IF(C896="Unassigned",98,99))))))</x:f>
        <x:v>2</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Proposed T2 finished piece using T1 inputs; material grade, fabrication and protection are unresolved.</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status/completeness",IF(C897="T0","Raw entry feed; no production route","No production route listed"))</x:f>
        <x:v>No production route listed</x:v>
      </x:c>
      <x:c r="AN897" s="4">
        <x:f>IF(C897="T0",0,IF(C897="T1",1,IF(C897="T2",2,IF(C897="T3",3,IF(C897="T4",4,IF(C897="Unassigned",98,99))))))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Proposed T2 finished piece using T1 inputs; material grade, fabrication and protection are unresolved.</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status/completeness",IF(C898="T0","Raw entry feed; no production route","No production route listed"))</x:f>
        <x:v>No production route listed</x:v>
      </x:c>
      <x:c r="AN898" s="4">
        <x:f>IF(C898="T0",0,IF(C898="T1",1,IF(C898="T2",2,IF(C898="T3",3,IF(C898="T4",4,IF(C898="Unassigned",98,99))))))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Proposed T3 finished piece using T2 inputs; material grade, fabrication and protection are unresolved.</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status/completeness",IF(C899="T0","Raw entry feed; no production route","No production route listed"))</x:f>
        <x:v>No production route listed</x:v>
      </x:c>
      <x:c r="AN899" s="4">
        <x:f>IF(C899="T0",0,IF(C899="T1",1,IF(C899="T2",2,IF(C899="T3",3,IF(C899="T4",4,IF(C899="Unassigned",98,99))))))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Proposed T3 finished piece using T2 inputs; material grade, fabrication and protection are unresolved.</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status/completeness",IF(C900="T0","Raw entry feed; no production route","No production route listed"))</x:f>
        <x:v>No production route listed</x:v>
      </x:c>
      <x:c r="AN900" s="4">
        <x:f>IF(C900="T0",0,IF(C900="T1",1,IF(C900="T2",2,IF(C900="T3",3,IF(C900="T4",4,IF(C900="Unassigned",98,99))))))</x:f>
        <x:v>3</x:v>
      </x:c>
    </x:row>
    <x:row r="901">
      <x:c r="A901" s="4" t="inlineStr">
        <x:is>
          <x:t xml:space="preserve">proposal.armor.steel.boots</x:t>
        </x:is>
      </x:c>
      <x:c r="B901" s="4" t="inlineStr">
        <x:is>
          <x:t xml:space="preserve">Steel armored boots</x:t>
        </x:is>
      </x:c>
      <x:c r="C901" s="4" t="inlineStr">
        <x:is>
          <x:t xml:space="preserve">T3</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t3; t2; finished item</x:v>
      </x:c>
      <x:c r="AF901" s="4" t="inlineStr">
        <x:is>
          <x:t xml:space="preserve">One independently listed armor piece. Family membership is a design grouping, never another inventory item or a set bonus.</x:t>
        </x:is>
      </x:c>
      <x:c r="AG901" s="4" t="inlineStr">
        <x:is>
          <x:t xml:space="preserve">Proposed T3 finished piece using T2 inputs; material grade, fabrication and protection are unresolved.</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status/completeness",IF(C901="T0","Raw entry feed; no production route","No production route listed"))</x:f>
        <x:v>No production route listed</x:v>
      </x:c>
      <x:c r="AN901" s="4">
        <x:f>IF(C901="T0",0,IF(C901="T1",1,IF(C901="T2",2,IF(C901="T3",3,IF(C901="T4",4,IF(C901="Unassigned",98,99))))))</x:f>
        <x:v>3</x:v>
      </x:c>
    </x:row>
    <x:row r="902">
      <x:c r="A902" s="4" t="inlineStr">
        <x:is>
          <x:t xml:space="preserve">proposal.armor.steel.arms</x:t>
        </x:is>
      </x:c>
      <x:c r="B902" s="4" t="inlineStr">
        <x:is>
          <x:t xml:space="preserve">Steel arm guards</x:t>
        </x:is>
      </x:c>
      <x:c r="C902" s="4" t="inlineStr">
        <x:is>
          <x:t xml:space="preserve">T3</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t3; t2; finished item</x:v>
      </x:c>
      <x:c r="AF902" s="4" t="inlineStr">
        <x:is>
          <x:t xml:space="preserve">One independently listed armor piece. Family membership is a design grouping, never another inventory item or a set bonus.</x:t>
        </x:is>
      </x:c>
      <x:c r="AG902" s="4" t="inlineStr">
        <x:is>
          <x:t xml:space="preserve">Proposed T3 finished piece using T2 inputs; material grade, fabrication and protection are unresolved.</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status/completeness",IF(C902="T0","Raw entry feed; no production route","No production route listed"))</x:f>
        <x:v>No production route listed</x:v>
      </x:c>
      <x:c r="AN902" s="4">
        <x:f>IF(C902="T0",0,IF(C902="T1",1,IF(C902="T2",2,IF(C902="T3",3,IF(C902="T4",4,IF(C902="Unassigned",98,99))))))</x:f>
        <x:v>3</x:v>
      </x:c>
    </x:row>
    <x:row r="903">
      <x:c r="A903" s="4" t="inlineStr">
        <x:is>
          <x:t xml:space="preserve">proposal.armor.steel.helmet</x:t>
        </x:is>
      </x:c>
      <x:c r="B903" s="4" t="inlineStr">
        <x:is>
          <x:t xml:space="preserve">Steel helmet</x:t>
        </x:is>
      </x:c>
      <x:c r="C903" s="4" t="inlineStr">
        <x:is>
          <x:t xml:space="preserve">T3</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t3; t2; finished item</x:v>
      </x:c>
      <x:c r="AF903" s="4" t="inlineStr">
        <x:is>
          <x:t xml:space="preserve">One independently listed armor piece. Family membership is a design grouping, never another inventory item or a set bonus.</x:t>
        </x:is>
      </x:c>
      <x:c r="AG903" s="4" t="inlineStr">
        <x:is>
          <x:t xml:space="preserve">Proposed T3 finished piece using T2 inputs; material grade, fabrication and protection are unresolved.</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status/completeness",IF(C903="T0","Raw entry feed; no production route","No production route listed"))</x:f>
        <x:v>No production route listed</x:v>
      </x:c>
      <x:c r="AN903" s="4">
        <x:f>IF(C903="T0",0,IF(C903="T1",1,IF(C903="T2",2,IF(C903="T3",3,IF(C903="T4",4,IF(C903="Unassigned",98,99))))))</x:f>
        <x:v>3</x:v>
      </x:c>
    </x:row>
    <x:row r="904">
      <x:c r="A904" s="4" t="inlineStr">
        <x:is>
          <x:t xml:space="preserve">proposal.armor.chitin.chest</x:t>
        </x:is>
      </x:c>
      <x:c r="B904" s="4" t="inlineStr">
        <x:is>
          <x:t xml:space="preserve">Chitin chestplate</x:t>
        </x:is>
      </x:c>
      <x:c r="C904" s="4" t="inlineStr">
        <x:is>
          <x:t xml:space="preserve">T2</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t2; t1; finished item</x:v>
      </x:c>
      <x:c r="AF904" s="4" t="inlineStr">
        <x:is>
          <x:t xml:space="preserve">One independently listed armor piece. Family membership is a design grouping, never another inventory item or a set bonus.</x:t>
        </x:is>
      </x:c>
      <x:c r="AG904" s="4" t="inlineStr">
        <x:is>
          <x:t xml:space="preserve">Proposed T2 finished piece using T1 inputs; material grade, fabrication and protection are unresolved.</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status/completeness",IF(C904="T0","Raw entry feed; no production route","No production route listed"))</x:f>
        <x:v>No production route listed</x:v>
      </x:c>
      <x:c r="AN904" s="4">
        <x:f>IF(C904="T0",0,IF(C904="T1",1,IF(C904="T2",2,IF(C904="T3",3,IF(C904="T4",4,IF(C904="Unassigned",98,99))))))</x:f>
        <x:v>2</x:v>
      </x:c>
    </x:row>
    <x:row r="905">
      <x:c r="A905" s="4" t="inlineStr">
        <x:is>
          <x:t xml:space="preserve">proposal.armor.chitin.legs</x:t>
        </x:is>
      </x:c>
      <x:c r="B905" s="4" t="inlineStr">
        <x:is>
          <x:t xml:space="preserve">Chitin leg guards</x:t>
        </x:is>
      </x:c>
      <x:c r="C905" s="4" t="inlineStr">
        <x:is>
          <x:t xml:space="preserve">T2</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t2; t1; finished item</x:v>
      </x:c>
      <x:c r="AF905" s="4" t="inlineStr">
        <x:is>
          <x:t xml:space="preserve">One independently listed armor piece. Family membership is a design grouping, never another inventory item or a set bonus.</x:t>
        </x:is>
      </x:c>
      <x:c r="AG905" s="4" t="inlineStr">
        <x:is>
          <x:t xml:space="preserve">Proposed T2 finished piece using T1 inputs; material grade, fabrication and protection are unresolved.</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status/completeness",IF(C905="T0","Raw entry feed; no production route","No production route listed"))</x:f>
        <x:v>No production route listed</x:v>
      </x:c>
      <x:c r="AN905" s="4">
        <x:f>IF(C905="T0",0,IF(C905="T1",1,IF(C905="T2",2,IF(C905="T3",3,IF(C905="T4",4,IF(C905="Unassigned",98,99))))))</x:f>
        <x:v>2</x:v>
      </x:c>
    </x:row>
    <x:row r="906">
      <x:c r="A906" s="4" t="inlineStr">
        <x:is>
          <x:t xml:space="preserve">proposal.armor.chitin.boots</x:t>
        </x:is>
      </x:c>
      <x:c r="B906" s="4" t="inlineStr">
        <x:is>
          <x:t xml:space="preserve">Chitin armored boots</x:t>
        </x:is>
      </x:c>
      <x:c r="C906" s="4" t="inlineStr">
        <x:is>
          <x:t xml:space="preserve">T2</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t2; t1; finished item</x:v>
      </x:c>
      <x:c r="AF906" s="4" t="inlineStr">
        <x:is>
          <x:t xml:space="preserve">One independently listed armor piece. Family membership is a design grouping, never another inventory item or a set bonus.</x:t>
        </x:is>
      </x:c>
      <x:c r="AG906" s="4" t="inlineStr">
        <x:is>
          <x:t xml:space="preserve">Proposed T2 finished piece using T1 inputs; material grade, fabrication and protection are unresolved.</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status/completeness",IF(C906="T0","Raw entry feed; no production route","No production route listed"))</x:f>
        <x:v>No production route listed</x:v>
      </x:c>
      <x:c r="AN906" s="4">
        <x:f>IF(C906="T0",0,IF(C906="T1",1,IF(C906="T2",2,IF(C906="T3",3,IF(C906="T4",4,IF(C906="Unassigned",98,99))))))</x:f>
        <x:v>2</x:v>
      </x:c>
    </x:row>
    <x:row r="907">
      <x:c r="A907" s="4" t="inlineStr">
        <x:is>
          <x:t xml:space="preserve">proposal.armor.chitin.arms</x:t>
        </x:is>
      </x:c>
      <x:c r="B907" s="4" t="inlineStr">
        <x:is>
          <x:t xml:space="preserve">Chitin arm guards</x:t>
        </x:is>
      </x:c>
      <x:c r="C907" s="4" t="inlineStr">
        <x:is>
          <x:t xml:space="preserve">T2</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t2; t1; finished item</x:v>
      </x:c>
      <x:c r="AF907" s="4" t="inlineStr">
        <x:is>
          <x:t xml:space="preserve">One independently listed armor piece. Family membership is a design grouping, never another inventory item or a set bonus.</x:t>
        </x:is>
      </x:c>
      <x:c r="AG907" s="4" t="inlineStr">
        <x:is>
          <x:t xml:space="preserve">Proposed T2 finished piece using T1 inputs; material grade, fabrication and protection are unresolved.</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status/completeness",IF(C907="T0","Raw entry feed; no production route","No production route listed"))</x:f>
        <x:v>No production route listed</x:v>
      </x:c>
      <x:c r="AN907" s="4">
        <x:f>IF(C907="T0",0,IF(C907="T1",1,IF(C907="T2",2,IF(C907="T3",3,IF(C907="T4",4,IF(C907="Unassigned",98,99))))))</x:f>
        <x:v>2</x:v>
      </x:c>
    </x:row>
    <x:row r="908">
      <x:c r="A908" s="4" t="inlineStr">
        <x:is>
          <x:t xml:space="preserve">proposal.armor.chitin.helmet</x:t>
        </x:is>
      </x:c>
      <x:c r="B908" s="4" t="inlineStr">
        <x:is>
          <x:t xml:space="preserve">Chitin helmet</x:t>
        </x:is>
      </x:c>
      <x:c r="C908" s="4" t="inlineStr">
        <x:is>
          <x:t xml:space="preserve">T2</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t2; t1; finished item</x:v>
      </x:c>
      <x:c r="AF908" s="4" t="inlineStr">
        <x:is>
          <x:t xml:space="preserve">One independently listed armor piece. Family membership is a design grouping, never another inventory item or a set bonus.</x:t>
        </x:is>
      </x:c>
      <x:c r="AG908" s="4" t="inlineStr">
        <x:is>
          <x:t xml:space="preserve">Proposed T2 finished piece using T1 inputs; material grade, fabrication and protection are unresolved.</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status/completeness",IF(C908="T0","Raw entry feed; no production route","No production route listed"))</x:f>
        <x:v>No production route listed</x:v>
      </x:c>
      <x:c r="AN908" s="4">
        <x:f>IF(C908="T0",0,IF(C908="T1",1,IF(C908="T2",2,IF(C908="T3",3,IF(C908="T4",4,IF(C908="Unassigned",98,99))))))</x:f>
        <x:v>2</x:v>
      </x:c>
    </x:row>
    <x:row r="909">
      <x:c r="A909" s="4" t="inlineStr">
        <x:is>
          <x:t xml:space="preserve">proposal.armor.ceramic.chest</x:t>
        </x:is>
      </x:c>
      <x:c r="B909" s="4" t="inlineStr">
        <x:is>
          <x:t xml:space="preserve">Ceramic-faced chestplate</x:t>
        </x:is>
      </x:c>
      <x:c r="C909" s="4" t="inlineStr">
        <x:is>
          <x:t xml:space="preserve">T3</x:t>
        </x:is>
      </x:c>
      <x:c r="D909" s="4" t="inlineStr">
        <x:is>
          <x:t xml:space="preserve">Armor</x:t>
        </x:is>
      </x:c>
      <x:c r="E909" s="4" t="inlineStr">
        <x:is>
          <x:t xml:space="preserve">Ceramic-faced armor / chest</x:t>
        </x:is>
      </x:c>
      <x:c r="F909" s="4" t="inlineStr">
        <x:is>
          <x:t xml:space="preserve">New proposal</x:t>
        </x:is>
      </x:c>
      <x:c r="G909" s="4" t="inlineStr">
        <x:is>
          <x:t xml:space="preserve">Ceramic-faced armor family: individually listed chestplate. Torso and upper back; a chest piece does not include arm or leg pieces. Small replaceable ceramic faces carried on an articulated metal support, with visible gaps between tiles. Construction and protection are proposals; the five family pieces remain separate items.</x:t>
        </x:is>
      </x:c>
      <x:c r="H909" s="4" t="inlineStr">
        <x:is>
          <x:t xml:space="preserve">Unassigned; no new slot approved</x:t>
        </x:is>
      </x:c>
      <x:c r="I909" s="4" t="inlineStr">
        <x:is>
          <x:t xml:space="preserve">Booter-worn armor concept; fitting, packing and spare-cargo rules unresolved.</x:t>
        </x:is>
      </x:c>
      <x:c r="J909" s="4"/>
      <x:c r="K909" s="4"/>
      <x:c r="L909" s="4" t="inlineStr">
        <x:is>
          <x:t xml:space="preserve">Proposed contemporary fabrication or specialist trade; construction recipe unresolved.</x:t>
        </x:is>
      </x:c>
      <x:c r="M909" s="4" t="inlineStr">
        <x:is>
          <x:t xml:space="preserve">Separate fitted piece using selected qualified stock; no whole-set recipe, quantities, yield or production time authored.</x:t>
        </x:is>
      </x:c>
      <x:c r="N909" s="4" t="inlineStr">
        <x:is>
          <x:t xml:space="preserve">Not implemented</x:t>
        </x:is>
      </x:c>
      <x:c r="O909" s="4" t="inlineStr">
        <x:is>
          <x:t xml:space="preserve">Fit, coverage, articulation, mass, durability and protection remain proposals. No wood, ordinary cloth, free-water quenching, set bonuses or new equipment slots.</x:t>
        </x:is>
      </x:c>
      <x:c r="P909" s="4"/>
      <x:c r="Q909" s="4"/>
      <x:c r="R909" s="4"/>
      <x:c r="S909" s="4"/>
      <x:c r="T909" s="4"/>
      <x:c r="U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c r="V909" s="4" t="inlineStr">
        <x:is>
          <x:t xml:space="preserve">ceramic armor set; ceramic armor family; ceramic-faced armor; chest; separate armor piece</x:t>
        </x:is>
      </x:c>
      <x:c r="W90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9" s="4" t="inlineStr">
        <x:is>
          <x:t xml:space="preserve">Armor</x:t>
        </x:is>
      </x:c>
      <x:c r="Y909" s="4" t="inlineStr">
        <x:is>
          <x:t xml:space="preserve">Finished item</x:t>
        </x:is>
      </x:c>
      <x:c r="Z909" s="4" t="inlineStr">
        <x:is>
          <x:t xml:space="preserve">Manufactured / unresolved</x:t>
        </x:is>
      </x:c>
      <x:c r="AA909" s="4" t="inlineStr">
        <x:is>
          <x:t xml:space="preserve">Protection</x:t>
        </x:is>
      </x:c>
      <x:c r="AB909" s="4" t="inlineStr">
        <x:is>
          <x:t xml:space="preserve">Ceramic and metal</x:t>
        </x:is>
      </x:c>
      <x:c r="AC909" s="4" t="inlineStr">
        <x:is>
          <x:t xml:space="preserve">Assembly</x:t>
        </x:is>
      </x:c>
      <x:c r="AD909" s="4" t="inlineStr">
        <x:is>
          <x:t xml:space="preserve">Proposal</x:t>
        </x:is>
      </x:c>
      <x:c r="AE909" s="4" t="str">
        <x:f>LOWER(A909&amp;"; "&amp;B909&amp;"; "&amp;D909&amp;"; "&amp;E909&amp;"; "&amp;X909&amp;"; "&amp;Y909&amp;"; "&amp;Z909&amp;"; "&amp;AA909&amp;"; "&amp;AB909&amp;"; "&amp;AC909&amp;"; "&amp;AD909&amp;"; "&amp;V909&amp;"; "&amp;C909&amp;"; "&amp;AH909&amp;"; "&amp;AI909)</x:f>
        <x:v>proposal.armor.ceramic.chest; ceramic-faced chestplate; armor; ceramic-faced armor / chest; armor; finished item; manufactured / unresolved; protection; ceramic and metal; assembly; proposal; ceramic armor set; ceramic armor family; ceramic-faced armor; chest; separate armor piece; t3; t2; finished item</x:v>
      </x:c>
      <x:c r="AF909" s="4" t="inlineStr">
        <x:is>
          <x:t xml:space="preserve">One independently listed armor piece. Family membership is a design grouping, never another inventory item or a set bonus.</x:t>
        </x:is>
      </x:c>
      <x:c r="AG909" s="4" t="inlineStr">
        <x:is>
          <x:t xml:space="preserve">Proposed T3 finished piece using T2 inputs; material grade, fabrication and protection are unresolved.</x:t>
        </x:is>
      </x:c>
      <x:c r="AH909" s="4" t="inlineStr">
        <x:is>
          <x:t xml:space="preserve">T2</x:t>
        </x:is>
      </x:c>
      <x:c r="AI909" s="4" t="inlineStr">
        <x:is>
          <x:t xml:space="preserve">Finished item</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IF(C909="T0",0,IF(C909="T1",1,IF(C909="T2",2,IF(C909="T3",3,IF(C909="T4",4,IF(C909="Unassigned",98,99))))))</x:f>
        <x:v>3</x:v>
      </x:c>
    </x:row>
    <x:row r="910">
      <x:c r="A910" s="4" t="inlineStr">
        <x:is>
          <x:t xml:space="preserve">proposal.armor.ceramic.legs</x:t>
        </x:is>
      </x:c>
      <x:c r="B910" s="4" t="inlineStr">
        <x:is>
          <x:t xml:space="preserve">Ceramic-faced leg guards</x:t>
        </x:is>
      </x:c>
      <x:c r="C910" s="4" t="inlineStr">
        <x:is>
          <x:t xml:space="preserve">T3</x:t>
        </x:is>
      </x:c>
      <x:c r="D910" s="4" t="inlineStr">
        <x:is>
          <x:t xml:space="preserve">Armor</x:t>
        </x:is>
      </x:c>
      <x:c r="E910" s="4" t="inlineStr">
        <x:is>
          <x:t xml:space="preserve">Ceramic-faced armor / legs</x:t>
        </x:is>
      </x:c>
      <x:c r="F910" s="4" t="inlineStr">
        <x:is>
          <x:t xml:space="preserve">New proposal</x:t>
        </x:is>
      </x:c>
      <x:c r="G910" s="4" t="inlineStr">
        <x:is>
          <x:t xml:space="preserve">Ceramic-faced armor family: individually listed leg guards. Paired thigh, knee and shin guards; boots remain a separate item. Small replaceable ceramic faces carried on an articulated metal support, with visible gaps between tiles. Construction and protection are proposals; the five family pieces remain separate items.</x:t>
        </x:is>
      </x:c>
      <x:c r="H910" s="4" t="inlineStr">
        <x:is>
          <x:t xml:space="preserve">Unassigned; no new slot approved</x:t>
        </x:is>
      </x:c>
      <x:c r="I910" s="4" t="inlineStr">
        <x:is>
          <x:t xml:space="preserve">Booter-worn armor concept; fitting, packing and spare-cargo rules unresolved.</x:t>
        </x:is>
      </x:c>
      <x:c r="J910" s="4"/>
      <x:c r="K910" s="4"/>
      <x:c r="L910" s="4" t="inlineStr">
        <x:is>
          <x:t xml:space="preserve">Proposed contemporary fabrication or specialist trade; construction recipe unresolved.</x:t>
        </x:is>
      </x:c>
      <x:c r="M910" s="4" t="inlineStr">
        <x:is>
          <x:t xml:space="preserve">Separate fitted piece using selected qualified stock; no whole-set recipe, quantities, yield or production time authored.</x:t>
        </x:is>
      </x:c>
      <x:c r="N910" s="4" t="inlineStr">
        <x:is>
          <x:t xml:space="preserve">Not implemented</x:t>
        </x:is>
      </x:c>
      <x:c r="O910" s="4" t="inlineStr">
        <x:is>
          <x:t xml:space="preserve">Fit, coverage, articulation, mass, durability and protection remain proposals. No wood, ordinary cloth, free-water quenching, set bonuses or new equipment slots.</x:t>
        </x:is>
      </x:c>
      <x:c r="P910" s="4"/>
      <x:c r="Q910" s="4"/>
      <x:c r="R910" s="4"/>
      <x:c r="S910" s="4"/>
      <x:c r="T910" s="4"/>
      <x:c r="U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c r="V910" s="4" t="inlineStr">
        <x:is>
          <x:t xml:space="preserve">ceramic armor set; ceramic armor family; ceramic-faced armor; legs; separate armor piece</x:t>
        </x:is>
      </x:c>
      <x:c r="W91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0" s="4" t="inlineStr">
        <x:is>
          <x:t xml:space="preserve">Armor</x:t>
        </x:is>
      </x:c>
      <x:c r="Y910" s="4" t="inlineStr">
        <x:is>
          <x:t xml:space="preserve">Finished item</x:t>
        </x:is>
      </x:c>
      <x:c r="Z910" s="4" t="inlineStr">
        <x:is>
          <x:t xml:space="preserve">Manufactured / unresolved</x:t>
        </x:is>
      </x:c>
      <x:c r="AA910" s="4" t="inlineStr">
        <x:is>
          <x:t xml:space="preserve">Protection</x:t>
        </x:is>
      </x:c>
      <x:c r="AB910" s="4" t="inlineStr">
        <x:is>
          <x:t xml:space="preserve">Ceramic and metal</x:t>
        </x:is>
      </x:c>
      <x:c r="AC910" s="4" t="inlineStr">
        <x:is>
          <x:t xml:space="preserve">Assembly</x:t>
        </x:is>
      </x:c>
      <x:c r="AD910" s="4" t="inlineStr">
        <x:is>
          <x:t xml:space="preserve">Proposal</x:t>
        </x:is>
      </x:c>
      <x:c r="AE910" s="4" t="str">
        <x:f>LOWER(A910&amp;"; "&amp;B910&amp;"; "&amp;D910&amp;"; "&amp;E910&amp;"; "&amp;X910&amp;"; "&amp;Y910&amp;"; "&amp;Z910&amp;"; "&amp;AA910&amp;"; "&amp;AB910&amp;"; "&amp;AC910&amp;"; "&amp;AD910&amp;"; "&amp;V910&amp;"; "&amp;C910&amp;"; "&amp;AH910&amp;"; "&amp;AI910)</x:f>
        <x:v>proposal.armor.ceramic.legs; ceramic-faced leg guards; armor; ceramic-faced armor / legs; armor; finished item; manufactured / unresolved; protection; ceramic and metal; assembly; proposal; ceramic armor set; ceramic armor family; ceramic-faced armor; legs; separate armor piece; t3; t2; finished item</x:v>
      </x:c>
      <x:c r="AF910" s="4" t="inlineStr">
        <x:is>
          <x:t xml:space="preserve">One independently listed armor piece. Family membership is a design grouping, never another inventory item or a set bonus.</x:t>
        </x:is>
      </x:c>
      <x:c r="AG910" s="4" t="inlineStr">
        <x:is>
          <x:t xml:space="preserve">Proposed T3 finished piece using T2 inputs; material grade, fabrication and protection are unresolved.</x:t>
        </x:is>
      </x:c>
      <x:c r="AH910" s="4" t="inlineStr">
        <x:is>
          <x:t xml:space="preserve">T2</x:t>
        </x:is>
      </x:c>
      <x:c r="AI910" s="4" t="inlineStr">
        <x:is>
          <x:t xml:space="preserve">Finished item</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IF(C910="T0",0,IF(C910="T1",1,IF(C910="T2",2,IF(C910="T3",3,IF(C910="T4",4,IF(C910="Unassigned",98,99))))))</x:f>
        <x:v>3</x:v>
      </x:c>
    </x:row>
    <x:row r="911">
      <x:c r="A911" s="4" t="inlineStr">
        <x:is>
          <x:t xml:space="preserve">proposal.armor.ceramic.boots</x:t>
        </x:is>
      </x:c>
      <x:c r="B911" s="4" t="inlineStr">
        <x:is>
          <x:t xml:space="preserve">Ceramic-faced armored boots</x:t>
        </x:is>
      </x:c>
      <x:c r="C911" s="4" t="inlineStr">
        <x:is>
          <x:t xml:space="preserve">T3</x:t>
        </x:is>
      </x:c>
      <x:c r="D911" s="4" t="inlineStr">
        <x:is>
          <x:t xml:space="preserve">Armor</x:t>
        </x:is>
      </x:c>
      <x:c r="E911" s="4" t="inlineStr">
        <x:is>
          <x:t xml:space="preserve">Ceramic-faced armor / boots</x:t>
        </x:is>
      </x:c>
      <x:c r="F911" s="4" t="inlineStr">
        <x:is>
          <x:t xml:space="preserve">New proposal</x:t>
        </x:is>
      </x:c>
      <x:c r="G911" s="4" t="inlineStr">
        <x:is>
          <x:t xml:space="preserve">Ceramic-faced armor family: individually listed armored boots. A matched pair of armored foot coverings, separate from shin guards. Small replaceable ceramic faces carried on an articulated metal support, with visible gaps between tiles. Construction and protection are proposals; the five family pieces remain separate items.</x:t>
        </x:is>
      </x:c>
      <x:c r="H911" s="4" t="inlineStr">
        <x:is>
          <x:t xml:space="preserve">Unassigned; no new slot approved</x:t>
        </x:is>
      </x:c>
      <x:c r="I911" s="4" t="inlineStr">
        <x:is>
          <x:t xml:space="preserve">Booter-worn armor concept; fitting, packing and spare-cargo rules unresolved.</x:t>
        </x:is>
      </x:c>
      <x:c r="J911" s="4"/>
      <x:c r="K911" s="4"/>
      <x:c r="L911" s="4" t="inlineStr">
        <x:is>
          <x:t xml:space="preserve">Proposed contemporary fabrication or specialist trade; construction recipe unresolved.</x:t>
        </x:is>
      </x:c>
      <x:c r="M911" s="4" t="inlineStr">
        <x:is>
          <x:t xml:space="preserve">Separate fitted piece using selected qualified stock; no whole-set recipe, quantities, yield or production time authored.</x:t>
        </x:is>
      </x:c>
      <x:c r="N911" s="4" t="inlineStr">
        <x:is>
          <x:t xml:space="preserve">Not implemented</x:t>
        </x:is>
      </x:c>
      <x:c r="O911" s="4" t="inlineStr">
        <x:is>
          <x:t xml:space="preserve">Fit, coverage, articulation, mass, durability and protection remain proposals. No wood, ordinary cloth, free-water quenching, set bonuses or new equipment slots.</x:t>
        </x:is>
      </x:c>
      <x:c r="P911" s="4"/>
      <x:c r="Q911" s="4"/>
      <x:c r="R911" s="4"/>
      <x:c r="S911" s="4"/>
      <x:c r="T911" s="4"/>
      <x:c r="U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c r="V911" s="4" t="inlineStr">
        <x:is>
          <x:t xml:space="preserve">ceramic armor set; ceramic armor family; ceramic-faced armor; boots; separate armor piece</x:t>
        </x:is>
      </x:c>
      <x:c r="W91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1" s="4" t="inlineStr">
        <x:is>
          <x:t xml:space="preserve">Armor</x:t>
        </x:is>
      </x:c>
      <x:c r="Y911" s="4" t="inlineStr">
        <x:is>
          <x:t xml:space="preserve">Finished item</x:t>
        </x:is>
      </x:c>
      <x:c r="Z911" s="4" t="inlineStr">
        <x:is>
          <x:t xml:space="preserve">Manufactured / unresolved</x:t>
        </x:is>
      </x:c>
      <x:c r="AA911" s="4" t="inlineStr">
        <x:is>
          <x:t xml:space="preserve">Protection</x:t>
        </x:is>
      </x:c>
      <x:c r="AB911" s="4" t="inlineStr">
        <x:is>
          <x:t xml:space="preserve">Ceramic and metal</x:t>
        </x:is>
      </x:c>
      <x:c r="AC911" s="4" t="inlineStr">
        <x:is>
          <x:t xml:space="preserve">Assembly</x:t>
        </x:is>
      </x:c>
      <x:c r="AD911" s="4" t="inlineStr">
        <x:is>
          <x:t xml:space="preserve">Proposal</x:t>
        </x:is>
      </x:c>
      <x:c r="AE911" s="4" t="str">
        <x:f>LOWER(A911&amp;"; "&amp;B911&amp;"; "&amp;D911&amp;"; "&amp;E911&amp;"; "&amp;X911&amp;"; "&amp;Y911&amp;"; "&amp;Z911&amp;"; "&amp;AA911&amp;"; "&amp;AB911&amp;"; "&amp;AC911&amp;"; "&amp;AD911&amp;"; "&amp;V911&amp;"; "&amp;C911&amp;"; "&amp;AH911&amp;"; "&amp;AI911)</x:f>
        <x:v>proposal.armor.ceramic.boots; ceramic-faced armored boots; armor; ceramic-faced armor / boots; armor; finished item; manufactured / unresolved; protection; ceramic and metal; assembly; proposal; ceramic armor set; ceramic armor family; ceramic-faced armor; boots; separate armor piece; t3; t2; finished item</x:v>
      </x:c>
      <x:c r="AF911" s="4" t="inlineStr">
        <x:is>
          <x:t xml:space="preserve">One independently listed armor piece. Family membership is a design grouping, never another inventory item or a set bonus.</x:t>
        </x:is>
      </x:c>
      <x:c r="AG911" s="4" t="inlineStr">
        <x:is>
          <x:t xml:space="preserve">Proposed T3 finished piece using T2 inputs; material grade, fabrication and protection are unresolved.</x:t>
        </x:is>
      </x:c>
      <x:c r="AH911" s="4" t="inlineStr">
        <x:is>
          <x:t xml:space="preserve">T2</x:t>
        </x:is>
      </x:c>
      <x:c r="AI911" s="4" t="inlineStr">
        <x:is>
          <x:t xml:space="preserve">Finished item</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IF(C911="T0",0,IF(C911="T1",1,IF(C911="T2",2,IF(C911="T3",3,IF(C911="T4",4,IF(C911="Unassigned",98,99))))))</x:f>
        <x:v>3</x:v>
      </x:c>
    </x:row>
    <x:row r="912">
      <x:c r="A912" s="4" t="inlineStr">
        <x:is>
          <x:t xml:space="preserve">proposal.armor.ceramic.arms</x:t>
        </x:is>
      </x:c>
      <x:c r="B912" s="4" t="inlineStr">
        <x:is>
          <x:t xml:space="preserve">Ceramic-faced arm guards</x:t>
        </x:is>
      </x:c>
      <x:c r="C912" s="4" t="inlineStr">
        <x:is>
          <x:t xml:space="preserve">T3</x:t>
        </x:is>
      </x:c>
      <x:c r="D912" s="4" t="inlineStr">
        <x:is>
          <x:t xml:space="preserve">Armor</x:t>
        </x:is>
      </x:c>
      <x:c r="E912" s="4" t="inlineStr">
        <x:is>
          <x:t xml:space="preserve">Ceramic-faced armor / arms</x:t>
        </x:is>
      </x:c>
      <x:c r="F912" s="4" t="inlineStr">
        <x:is>
          <x:t xml:space="preserve">New proposal</x:t>
        </x:is>
      </x:c>
      <x:c r="G912" s="4" t="inlineStr">
        <x:is>
          <x:t xml:space="preserve">Ceramic-faced armor family: individually listed arm guards. Paired upper-arm, elbow and forearm guards; no extra glove item or hand-protection claim. Small replaceable ceramic faces carried on an articulated metal support, with visible gaps between tiles. Construction and protection are proposals; the five family pieces remain separate items.</x:t>
        </x:is>
      </x:c>
      <x:c r="H912" s="4" t="inlineStr">
        <x:is>
          <x:t xml:space="preserve">Unassigned; no new slot approved</x:t>
        </x:is>
      </x:c>
      <x:c r="I912" s="4" t="inlineStr">
        <x:is>
          <x:t xml:space="preserve">Booter-worn armor concept; fitting, packing and spare-cargo rules unresolved.</x:t>
        </x:is>
      </x:c>
      <x:c r="J912" s="4"/>
      <x:c r="K912" s="4"/>
      <x:c r="L912" s="4" t="inlineStr">
        <x:is>
          <x:t xml:space="preserve">Proposed contemporary fabrication or specialist trade; construction recipe unresolved.</x:t>
        </x:is>
      </x:c>
      <x:c r="M912" s="4" t="inlineStr">
        <x:is>
          <x:t xml:space="preserve">Separate fitted piece using selected qualified stock; no whole-set recipe, quantities, yield or production time authored.</x:t>
        </x:is>
      </x:c>
      <x:c r="N912" s="4" t="inlineStr">
        <x:is>
          <x:t xml:space="preserve">Not implemented</x:t>
        </x:is>
      </x:c>
      <x:c r="O912" s="4" t="inlineStr">
        <x:is>
          <x:t xml:space="preserve">Fit, coverage, articulation, mass, durability and protection remain proposals. No wood, ordinary cloth, free-water quenching, set bonuses or new equipment slots.</x:t>
        </x:is>
      </x:c>
      <x:c r="P912" s="4"/>
      <x:c r="Q912" s="4"/>
      <x:c r="R912" s="4"/>
      <x:c r="S912" s="4"/>
      <x:c r="T912" s="4"/>
      <x:c r="U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c r="V912" s="4" t="inlineStr">
        <x:is>
          <x:t xml:space="preserve">ceramic armor set; ceramic armor family; ceramic-faced armor; arms; separate armor piece</x:t>
        </x:is>
      </x:c>
      <x:c r="W91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2" s="4" t="inlineStr">
        <x:is>
          <x:t xml:space="preserve">Armor</x:t>
        </x:is>
      </x:c>
      <x:c r="Y912" s="4" t="inlineStr">
        <x:is>
          <x:t xml:space="preserve">Finished item</x:t>
        </x:is>
      </x:c>
      <x:c r="Z912" s="4" t="inlineStr">
        <x:is>
          <x:t xml:space="preserve">Manufactured / unresolved</x:t>
        </x:is>
      </x:c>
      <x:c r="AA912" s="4" t="inlineStr">
        <x:is>
          <x:t xml:space="preserve">Protection</x:t>
        </x:is>
      </x:c>
      <x:c r="AB912" s="4" t="inlineStr">
        <x:is>
          <x:t xml:space="preserve">Ceramic and 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proposal.armor.ceramic.arms; ceramic-faced arm guards; armor; ceramic-faced armor / arms; armor; finished item; manufactured / unresolved; protection; ceramic and metal; assembly; proposal; ceramic armor set; ceramic armor family; ceramic-faced armor; arms; separate armor piece; t3; t2; finished item</x:v>
      </x:c>
      <x:c r="AF912" s="4" t="inlineStr">
        <x:is>
          <x:t xml:space="preserve">One independently listed armor piece. Family membership is a design grouping, never another inventory item or a set bonus.</x:t>
        </x:is>
      </x:c>
      <x:c r="AG912" s="4" t="inlineStr">
        <x:is>
          <x:t xml:space="preserve">Proposed T3 finished piece using T2 inputs; material grade, fabrication and protection are unresolved.</x:t>
        </x:is>
      </x:c>
      <x:c r="AH912" s="4" t="inlineStr">
        <x:is>
          <x:t xml:space="preserve">T2</x:t>
        </x:is>
      </x:c>
      <x:c r="AI912" s="4" t="inlineStr">
        <x:is>
          <x:t xml:space="preserve">Finished item</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IF(C912="T0",0,IF(C912="T1",1,IF(C912="T2",2,IF(C912="T3",3,IF(C912="T4",4,IF(C912="Unassigned",98,99))))))</x:f>
        <x:v>3</x:v>
      </x:c>
    </x:row>
    <x:row r="913">
      <x:c r="A913" s="4" t="inlineStr">
        <x:is>
          <x:t xml:space="preserve">proposal.armor.ceramic.helmet</x:t>
        </x:is>
      </x:c>
      <x:c r="B913" s="4" t="inlineStr">
        <x:is>
          <x:t xml:space="preserve">Ceramic-faced helmet</x:t>
        </x:is>
      </x:c>
      <x:c r="C913" s="4" t="inlineStr">
        <x:is>
          <x:t xml:space="preserve">T3</x:t>
        </x:is>
      </x:c>
      <x:c r="D913" s="4" t="inlineStr">
        <x:is>
          <x:t xml:space="preserve">Armor</x:t>
        </x:is>
      </x:c>
      <x:c r="E913" s="4" t="inlineStr">
        <x:is>
          <x:t xml:space="preserve">Ceramic-faced armor / helmet</x:t>
        </x:is>
      </x:c>
      <x:c r="F913" s="4" t="inlineStr">
        <x:is>
          <x:t xml:space="preserve">New proposal</x:t>
        </x:is>
      </x:c>
      <x:c r="G913" s="4" t="inlineStr">
        <x:is>
          <x:t xml:space="preserve">Ceramic-faced armor family: individually listed helmet. Head covering with sight, hearing and canister clearance requiring design. Small replaceable ceramic faces carried on an articulated metal support, with visible gaps between tiles. Construction and protection are proposals; the five family pieces remain separate items.</x:t>
        </x:is>
      </x:c>
      <x:c r="H913" s="4" t="inlineStr">
        <x:is>
          <x:t xml:space="preserve">Unassigned; no new slot approved</x:t>
        </x:is>
      </x:c>
      <x:c r="I913" s="4" t="inlineStr">
        <x:is>
          <x:t xml:space="preserve">Booter-worn armor concept; fitting, packing and spare-cargo rules unresolved.</x:t>
        </x:is>
      </x:c>
      <x:c r="J913" s="4"/>
      <x:c r="K913" s="4"/>
      <x:c r="L913" s="4" t="inlineStr">
        <x:is>
          <x:t xml:space="preserve">Proposed contemporary fabrication or specialist trade; construction recipe unresolved.</x:t>
        </x:is>
      </x:c>
      <x:c r="M913" s="4" t="inlineStr">
        <x:is>
          <x:t xml:space="preserve">Separate fitted piece using selected qualified stock; no whole-set recipe, quantities, yield or production time authored.</x:t>
        </x:is>
      </x:c>
      <x:c r="N913" s="4" t="inlineStr">
        <x:is>
          <x:t xml:space="preserve">Not implemented</x:t>
        </x:is>
      </x:c>
      <x:c r="O913" s="4" t="inlineStr">
        <x:is>
          <x:t xml:space="preserve">Fit, coverage, articulation, mass, durability and protection remain proposals. No wood, ordinary cloth, free-water quenching, set bonuses or new equipment slots.</x:t>
        </x:is>
      </x:c>
      <x:c r="P913" s="4"/>
      <x:c r="Q913" s="4"/>
      <x:c r="R913" s="4"/>
      <x:c r="S913" s="4"/>
      <x:c r="T913" s="4"/>
      <x:c r="U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c r="V913" s="4" t="inlineStr">
        <x:is>
          <x:t xml:space="preserve">ceramic armor set; ceramic armor family; ceramic-faced armor; helmet; separate armor piece</x:t>
        </x:is>
      </x:c>
      <x:c r="W91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3" s="4" t="inlineStr">
        <x:is>
          <x:t xml:space="preserve">Armor</x:t>
        </x:is>
      </x:c>
      <x:c r="Y913" s="4" t="inlineStr">
        <x:is>
          <x:t xml:space="preserve">Finished item</x:t>
        </x:is>
      </x:c>
      <x:c r="Z913" s="4" t="inlineStr">
        <x:is>
          <x:t xml:space="preserve">Manufactured / unresolved</x:t>
        </x:is>
      </x:c>
      <x:c r="AA913" s="4" t="inlineStr">
        <x:is>
          <x:t xml:space="preserve">Protection</x:t>
        </x:is>
      </x:c>
      <x:c r="AB913" s="4" t="inlineStr">
        <x:is>
          <x:t xml:space="preserve">Ceramic and metal</x:t>
        </x:is>
      </x:c>
      <x:c r="AC913" s="4" t="inlineStr">
        <x:is>
          <x:t xml:space="preserve">Assembly</x:t>
        </x:is>
      </x:c>
      <x:c r="AD913" s="4" t="inlineStr">
        <x:is>
          <x:t xml:space="preserve">Proposal</x:t>
        </x:is>
      </x:c>
      <x:c r="AE913" s="4" t="str">
        <x:f>LOWER(A913&amp;"; "&amp;B913&amp;"; "&amp;D913&amp;"; "&amp;E913&amp;"; "&amp;X913&amp;"; "&amp;Y913&amp;"; "&amp;Z913&amp;"; "&amp;AA913&amp;"; "&amp;AB913&amp;"; "&amp;AC913&amp;"; "&amp;AD913&amp;"; "&amp;V913&amp;"; "&amp;C913&amp;"; "&amp;AH913&amp;"; "&amp;AI913)</x:f>
        <x:v>proposal.armor.ceramic.helmet; ceramic-faced helmet; armor; ceramic-faced armor / helmet; armor; finished item; manufactured / unresolved; protection; ceramic and metal; assembly; proposal; ceramic armor set; ceramic armor family; ceramic-faced armor; helmet; separate armor piece; t3; t2; finished item</x:v>
      </x:c>
      <x:c r="AF913" s="4" t="inlineStr">
        <x:is>
          <x:t xml:space="preserve">One independently listed armor piece. Family membership is a design grouping, never another inventory item or a set bonus.</x:t>
        </x:is>
      </x:c>
      <x:c r="AG913" s="4" t="inlineStr">
        <x:is>
          <x:t xml:space="preserve">Proposed T3 finished piece using T2 inputs; material grade, fabrication and protection are unresolved.</x:t>
        </x:is>
      </x:c>
      <x:c r="AH913" s="4" t="inlineStr">
        <x:is>
          <x:t xml:space="preserve">T2</x:t>
        </x:is>
      </x:c>
      <x:c r="AI913" s="4" t="inlineStr">
        <x:is>
          <x:t xml:space="preserve">Finished item</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IF(C913="T0",0,IF(C913="T1",1,IF(C913="T2",2,IF(C913="T3",3,IF(C913="T4",4,IF(C913="Unassigned",98,99))))))</x:f>
        <x:v>3</x:v>
      </x:c>
    </x:row>
    <x:row r="914">
      <x:c r="A914" s="4" t="inlineStr">
        <x:is>
          <x:t xml:space="preserve">proposal.armor.plasteel.chest</x:t>
        </x:is>
      </x:c>
      <x:c r="B914" s="4" t="inlineStr">
        <x:is>
          <x:t xml:space="preserve">Ancient plasteel chestplate</x:t>
        </x:is>
      </x:c>
      <x:c r="C914" s="4" t="inlineStr">
        <x:is>
          <x:t xml:space="preserve">T0</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Extremely rare</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t0; t0; finished item</x:v>
      </x:c>
      <x:c r="AF914" s="4" t="inlineStr">
        <x:is>
          <x:t xml:space="preserve">One independently listed armor piece. Family membership is a design grouping, never another inventory item or a set bonus.</x:t>
        </x:is>
      </x:c>
      <x:c r="AG914" s="4" t="inlineStr">
        <x:is>
          <x:t xml:space="preserve">T0 as found, independent of ancient complexity and extreme rarity. A compatible original would need a separate T1 qualification record before reuse.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status/completeness",IF(C914="T0","Raw entry feed; no production route","No production route listed"))</x:f>
        <x:v>Raw entry feed; no production route</x:v>
      </x:c>
      <x:c r="AN914" s="4">
        <x:f>IF(C914="T0",0,IF(C914="T1",1,IF(C914="T2",2,IF(C914="T3",3,IF(C914="T4",4,IF(C914="Unassigned",98,99))))))</x:f>
        <x:v>0</x:v>
      </x:c>
    </x:row>
    <x:row r="915">
      <x:c r="A915" s="4" t="inlineStr">
        <x:is>
          <x:t xml:space="preserve">proposal.armor.plasteel.legs</x:t>
        </x:is>
      </x:c>
      <x:c r="B915" s="4" t="inlineStr">
        <x:is>
          <x:t xml:space="preserve">Ancient plasteel leg guards</x:t>
        </x:is>
      </x:c>
      <x:c r="C915" s="4" t="inlineStr">
        <x:is>
          <x:t xml:space="preserve">T0</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Extremely rare</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t0; t0; finished item</x:v>
      </x:c>
      <x:c r="AF915" s="4" t="inlineStr">
        <x:is>
          <x:t xml:space="preserve">One independently listed armor piece. Family membership is a design grouping, never another inventory item or a set bonus.</x:t>
        </x:is>
      </x:c>
      <x:c r="AG915" s="4" t="inlineStr">
        <x:is>
          <x:t xml:space="preserve">T0 as found, independent of ancient complexity and extreme rarity. A compatible original would need a separate T1 qualification record before reuse.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status/completeness",IF(C915="T0","Raw entry feed; no production route","No production route listed"))</x:f>
        <x:v>Raw entry feed; no production route</x:v>
      </x:c>
      <x:c r="AN915" s="4">
        <x:f>IF(C915="T0",0,IF(C915="T1",1,IF(C915="T2",2,IF(C915="T3",3,IF(C915="T4",4,IF(C915="Unassigned",98,99))))))</x:f>
        <x:v>0</x:v>
      </x:c>
    </x:row>
    <x:row r="916">
      <x:c r="A916" s="4" t="inlineStr">
        <x:is>
          <x:t xml:space="preserve">proposal.armor.plasteel.boots</x:t>
        </x:is>
      </x:c>
      <x:c r="B916" s="4" t="inlineStr">
        <x:is>
          <x:t xml:space="preserve">Ancient plasteel armored boots</x:t>
        </x:is>
      </x:c>
      <x:c r="C916" s="4" t="inlineStr">
        <x:is>
          <x:t xml:space="preserve">T0</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Extremely rare</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t0; t0; finished item</x:v>
      </x:c>
      <x:c r="AF916" s="4" t="inlineStr">
        <x:is>
          <x:t xml:space="preserve">One independently listed armor piece. Family membership is a design grouping, never another inventory item or a set bonus.</x:t>
        </x:is>
      </x:c>
      <x:c r="AG916" s="4" t="inlineStr">
        <x:is>
          <x:t xml:space="preserve">T0 as found, independent of ancient complexity and extreme rarity. A compatible original would need a separate T1 qualification record before reuse.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status/completeness",IF(C916="T0","Raw entry feed; no production route","No production route listed"))</x:f>
        <x:v>Raw entry feed; no production route</x:v>
      </x:c>
      <x:c r="AN916" s="4">
        <x:f>IF(C916="T0",0,IF(C916="T1",1,IF(C916="T2",2,IF(C916="T3",3,IF(C916="T4",4,IF(C916="Unassigned",98,99))))))</x:f>
        <x:v>0</x:v>
      </x:c>
    </x:row>
    <x:row r="917">
      <x:c r="A917" s="4" t="inlineStr">
        <x:is>
          <x:t xml:space="preserve">proposal.armor.plasteel.arms</x:t>
        </x:is>
      </x:c>
      <x:c r="B917" s="4" t="inlineStr">
        <x:is>
          <x:t xml:space="preserve">Ancient plasteel arm guards</x:t>
        </x:is>
      </x:c>
      <x:c r="C917" s="4" t="inlineStr">
        <x:is>
          <x:t xml:space="preserve">T0</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Extremely rare</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t0; t0; finished item</x:v>
      </x:c>
      <x:c r="AF917" s="4" t="inlineStr">
        <x:is>
          <x:t xml:space="preserve">One independently listed armor piece. Family membership is a design grouping, never another inventory item or a set bonus.</x:t>
        </x:is>
      </x:c>
      <x:c r="AG917" s="4" t="inlineStr">
        <x:is>
          <x:t xml:space="preserve">T0 as found, independent of ancient complexity and extreme rarity. A compatible original would need a separate T1 qualification record before reuse.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status/completeness",IF(C917="T0","Raw entry feed; no production route","No production route listed"))</x:f>
        <x:v>Raw entry feed; no production route</x:v>
      </x:c>
      <x:c r="AN917" s="4">
        <x:f>IF(C917="T0",0,IF(C917="T1",1,IF(C917="T2",2,IF(C917="T3",3,IF(C917="T4",4,IF(C917="Unassigned",98,99))))))</x:f>
        <x:v>0</x:v>
      </x:c>
    </x:row>
    <x:row r="918">
      <x:c r="A918" s="4" t="inlineStr">
        <x:is>
          <x:t xml:space="preserve">proposal.armor.plasteel.helmet</x:t>
        </x:is>
      </x:c>
      <x:c r="B918" s="4" t="inlineStr">
        <x:is>
          <x:t xml:space="preserve">Ancient plasteel helmet</x:t>
        </x:is>
      </x:c>
      <x:c r="C918" s="4" t="inlineStr">
        <x:is>
          <x:t xml:space="preserve">T0</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Extremely rare</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t0; t0; finished item</x:v>
      </x:c>
      <x:c r="AF918" s="4" t="inlineStr">
        <x:is>
          <x:t xml:space="preserve">One independently listed armor piece. Family membership is a design grouping, never another inventory item or a set bonus.</x:t>
        </x:is>
      </x:c>
      <x:c r="AG918" s="4" t="inlineStr">
        <x:is>
          <x:t xml:space="preserve">T0 as found, independent of ancient complexity and extreme rarity. A compatible original would need a separate T1 qualification record before reuse.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status/completeness",IF(C918="T0","Raw entry feed; no production route","No production route listed"))</x:f>
        <x:v>Raw entry feed; no production route</x:v>
      </x:c>
      <x:c r="AN918" s="4">
        <x:f>IF(C918="T0",0,IF(C918="T1",1,IF(C918="T2",2,IF(C918="T3",3,IF(C918="T4",4,IF(C918="Unassigned",98,99))))))</x:f>
        <x:v>0</x:v>
      </x:c>
    </x:row>
    <x:row r="919">
      <x:c r="A919" s="4" t="inlineStr">
        <x:is>
          <x:t xml:space="preserve">proposal.culture.engraved_game_tiles</x:t>
        </x:is>
      </x:c>
      <x:c r="B919" s="4" t="inlineStr">
        <x:is>
          <x:t xml:space="preserve">Engraved shell game tiles</x:t>
        </x:is>
      </x:c>
      <x:c r="C919" s="4" t="inlineStr">
        <x:is>
          <x:t xml:space="preserve">T2</x:t>
        </x:is>
      </x:c>
      <x:c r="D919" s="4" t="inlineStr">
        <x:is>
          <x:t xml:space="preserve">Cultural objects</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cultural objects; cultural life proposal; cultural object; finished item; manufactured / unresolved; culture support; shell / chitin; assembly; proposal; shell game tiles; portable strategy pieces; engraved play tiles; t2; t1; finished item</x:v>
      </x:c>
      <x:c r="AF919" s="4" t="inlineStr">
        <x:is>
          <x:t xml:space="preserve">Author-requested cultural-object expansion. Distinct finished objects for proposed leisure, storytelling and craft expression; no existing cultural practice is asserted as canon.</x:t>
        </x:is>
      </x:c>
      <x:c r="AG919" s="4" t="inlineStr">
        <x:is>
          <x:t xml:space="preserve">Proposed T2 finished object using qualified T1 stock. Material preparation, design, construction and useful performance remain unresolved.</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IF(C919="T0",0,IF(C919="T1",1,IF(C919="T2",2,IF(C919="T3",3,IF(C919="T4",4,IF(C919="Unassigned",98,99))))))</x:f>
        <x:v>2</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Cultural objects</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cultural objects;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x:t>
        </x:is>
      </x:c>
      <x:c r="AG920" s="4" t="inlineStr">
        <x:is>
          <x:t xml:space="preserve">Proposed T2 finished object using qualified T1 stock. Material preparation, design, construction and useful performance remain unresolved.</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IF(C920="T0",0,IF(C920="T1",1,IF(C920="T2",2,IF(C920="T3",3,IF(C920="T4",4,IF(C920="Unassigned",98,99))))))</x:f>
        <x:v>2</x:v>
      </x:c>
    </x:row>
    <x:row r="921">
      <x:c r="A921" s="4" t="inlineStr">
        <x:is>
          <x:t xml:space="preserve">proposal.culture.jointed_shell_shadow_figure</x:t>
        </x:is>
      </x:c>
      <x:c r="B921" s="4" t="inlineStr">
        <x:is>
          <x:t xml:space="preserve">Jointed shell shadow figure</x:t>
        </x:is>
      </x:c>
      <x:c r="C921" s="4" t="inlineStr">
        <x:is>
          <x:t xml:space="preserve">T2</x:t>
        </x:is>
      </x:c>
      <x:c r="D921" s="4" t="inlineStr">
        <x:is>
          <x:t xml:space="preserve">Cultural objects</x:t>
        </x:is>
      </x:c>
      <x:c r="E921" s="4" t="inlineStr">
        <x:is>
          <x:t xml:space="preserve">Cultural life proposal</x:t>
        </x:is>
      </x:c>
      <x:c r="F921" s="4" t="inlineStr">
        <x:is>
          <x:t xml:space="preserve">New proposal</x:t>
        </x:is>
      </x:c>
      <x:c r="G921" s="4" t="inlineStr">
        <x:is>
          <x:t xml:space="preserve">A thin articulated shell cutout with metal pivot pins, proposed for manually showing silhouettes while telling stories. A suitable local light and projection surface would be required; neither an electrical display nor automatic animation is supplied.</x:t>
        </x:is>
      </x:c>
      <x:c r="H921" s="4" t="inlineStr">
        <x:is>
          <x:t xml:space="preserve">None</x:t>
        </x:is>
      </x:c>
      <x:c r="I921" s="4" t="inlineStr">
        <x:is>
          <x:t xml:space="preserve">Physical keepsake, performance prop or leisure object; packing, mass and carrying limits unresolved.</x:t>
        </x:is>
      </x:c>
      <x:c r="J921" s="4"/>
      <x:c r="K921" s="4"/>
      <x:c r="L921" s="4" t="inlineStr">
        <x:is>
          <x:t xml:space="preserve">Proposed artisan work, personal exchange or settlement trade; availability and ownership customs remain undefined.</x:t>
        </x:is>
      </x:c>
      <x:c r="M921" s="4" t="inlineStr">
        <x:is>
          <x:t xml:space="preserve">Candidate finished object using selected prepared stock. No quantities, production time, yield or executable recipe authored.</x:t>
        </x:is>
      </x:c>
      <x:c r="N921" s="4" t="inlineStr">
        <x:is>
          <x:t xml:space="preserve">Not implemented</x:t>
        </x:is>
      </x:c>
      <x:c r="O921" s="4" t="inlineStr">
        <x:is>
          <x:t xml:space="preserve">No wood, cloth screen, ordinary flame, powerful glow-stone projection or working performance system assumed. Figure identity, usable illumination and storytelling customs remain open.</x:t>
        </x:is>
      </x:c>
      <x:c r="P921" s="4"/>
      <x:c r="Q921" s="4"/>
      <x:c r="R921" s="4"/>
      <x:c r="S921" s="4"/>
      <x:c r="T921" s="4"/>
      <x:c r="U921" s="4" t="inlineStr">
        <x:is>
          <x:t xml:space="preserve">Artwork direction: A flat beetle-like shell silhouette with three movable limbs, tiny metal pivot pins and a short all-metal operating stem. Fit, safe use and manufacturing details remain proposals.</x:t>
        </x:is>
      </x:c>
      <x:c r="V921" s="4" t="inlineStr">
        <x:is>
          <x:t xml:space="preserve">shell shadow puppet; articulated storytelling silhouette; jointed performance figure</x:t>
        </x:is>
      </x:c>
      <x:c r="W921"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1" s="4" t="inlineStr">
        <x:is>
          <x:t xml:space="preserve">Cultural object</x:t>
        </x:is>
      </x:c>
      <x:c r="Y921" s="4" t="inlineStr">
        <x:is>
          <x:t xml:space="preserve">Finished item</x:t>
        </x:is>
      </x:c>
      <x:c r="Z921" s="4" t="inlineStr">
        <x:is>
          <x:t xml:space="preserve">Manufactured / unresolved</x:t>
        </x:is>
      </x:c>
      <x:c r="AA921" s="4" t="inlineStr">
        <x:is>
          <x:t xml:space="preserve">Culture support</x:t>
        </x:is>
      </x:c>
      <x:c r="AB921" s="4" t="inlineStr">
        <x:is>
          <x:t xml:space="preserve">Metal and shell</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proposal.culture.jointed_shell_shadow_figure; jointed shell shadow figure; cultural objects; cultural life proposal; cultural object; finished item; manufactured / unresolved; culture support; metal and shell; assembly; proposal; shell shadow puppet; articulated storytelling silhouette; jointed performance figure; t2; t1; finished item</x:v>
      </x:c>
      <x:c r="AF921" s="4" t="inlineStr">
        <x:is>
          <x:t xml:space="preserve">Author-requested cultural-object expansion. Distinct finished objects for proposed leisure, storytelling and craft expression; no existing cultural practice is asserted as canon.</x:t>
        </x:is>
      </x:c>
      <x:c r="AG921" s="4" t="inlineStr">
        <x:is>
          <x:t xml:space="preserve">Proposed T2 finished object using qualified T1 stock. Material preparation, design, construction and useful performance remain unresolved.</x:t>
        </x:is>
      </x:c>
      <x:c r="AH921" s="4" t="inlineStr">
        <x:is>
          <x:t xml:space="preserve">T1</x:t>
        </x:is>
      </x:c>
      <x:c r="AI921" s="4" t="inlineStr">
        <x:is>
          <x:t xml:space="preserve">Finished item</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IF(C921="T0",0,IF(C921="T1",1,IF(C921="T2",2,IF(C921="T3",3,IF(C921="T4",4,IF(C921="Unassigned",98,99))))))</x:f>
        <x:v>2</x:v>
      </x:c>
    </x:row>
    <x:row r="922">
      <x:c r="A922" s="4" t="inlineStr">
        <x:is>
          <x:t xml:space="preserve">proposal.culture.husk_paper_songbook</x:t>
        </x:is>
      </x:c>
      <x:c r="B922" s="4" t="inlineStr">
        <x:is>
          <x:t xml:space="preserve">Husk-paper songbook</x:t>
        </x:is>
      </x:c>
      <x:c r="C922" s="4" t="inlineStr">
        <x:is>
          <x:t xml:space="preserve">T3</x:t>
        </x:is>
      </x:c>
      <x:c r="D922" s="4" t="inlineStr">
        <x:is>
          <x:t xml:space="preserve">Cultural objects</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cultural objects; cultural life proposal; document; finished item; manufactured / unresolved; writing and records; mixed / unresolved; folio; proposal; song folio; husk-paper songbook; travelers repertoire; t3; t2; finished item</x:v>
      </x:c>
      <x:c r="AF922" s="4" t="inlineStr">
        <x:is>
          <x:t xml:space="preserve">Author-requested cultural-object expansion. Distinct finished objects for proposed leisure, storytelling and craft expression; no existing cultural practice is asserted as canon.</x:t>
        </x:is>
      </x:c>
      <x:c r="AG922" s="4" t="inlineStr">
        <x:is>
          <x:t xml:space="preserve">Proposed T3 assembled folio using the existing T2 husk-paper material with prepared covers and metal binding parts. Writing, notation and manufacture remain proposals.</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IF(C922="T0",0,IF(C922="T1",1,IF(C922="T2",2,IF(C922="T3",3,IF(C922="T4",4,IF(C922="Unassigned",98,99))))))</x:f>
        <x:v>3</x:v>
      </x:c>
    </x:row>
    <x:row r="923">
      <x:c r="A923" s="4" t="inlineStr">
        <x:is>
          <x:t xml:space="preserve">proposal.culture.apprentice_practice_plaque</x:t>
        </x:is>
      </x:c>
      <x:c r="B923" s="4" t="inlineStr">
        <x:is>
          <x:t xml:space="preserve">Apprentice practice plaque</x:t>
        </x:is>
      </x:c>
      <x:c r="C923" s="4" t="inlineStr">
        <x:is>
          <x:t xml:space="preserve">T2</x:t>
        </x:is>
      </x:c>
      <x:c r="D923" s="4" t="inlineStr">
        <x:is>
          <x:t xml:space="preserve">Cultural objects</x:t>
        </x:is>
      </x:c>
      <x:c r="E923" s="4" t="inlineStr">
        <x:is>
          <x:t xml:space="preserve">Cultural life proposal</x:t>
        </x:is>
      </x:c>
      <x:c r="F923" s="4" t="inlineStr">
        <x:is>
          <x:t xml:space="preserve">New proposal</x:t>
        </x:is>
      </x:c>
      <x:c r="G923" s="4" t="inlineStr">
        <x:is>
          <x:t xml:space="preserve">A ceramic plaque bearing successive incised practice patterns and correction marks, proposed as a personal record of learning a craft. It shows unfinished attempts rather than the accomplished work displayed by the existing guild craft exemplar.</x:t>
        </x:is>
      </x:c>
      <x:c r="H923" s="4" t="inlineStr">
        <x:is>
          <x:t xml:space="preserve">None</x:t>
        </x:is>
      </x:c>
      <x:c r="I923" s="4" t="inlineStr">
        <x:is>
          <x:t xml:space="preserve">Physical keepsake, performance prop or leisure object; packing, mass and carrying limits unresolved.</x:t>
        </x:is>
      </x:c>
      <x:c r="J923" s="4"/>
      <x:c r="K923" s="4"/>
      <x:c r="L923" s="4" t="inlineStr">
        <x:is>
          <x:t xml:space="preserve">Proposed artisan work, personal exchange or settlement trade; availability and ownership customs remain undefined.</x:t>
        </x:is>
      </x:c>
      <x:c r="M923" s="4" t="inlineStr">
        <x:is>
          <x:t xml:space="preserve">Candidate finished object using selected prepared stock. No quantities, production time, yield or executable recipe authored.</x:t>
        </x:is>
      </x:c>
      <x:c r="N923" s="4" t="inlineStr">
        <x:is>
          <x:t xml:space="preserve">Not implemented</x:t>
        </x:is>
      </x:c>
      <x:c r="O923" s="4" t="inlineStr">
        <x:is>
          <x:t xml:space="preserve">Does not establish a guild membership system, formal apprenticeship institution, qualification, skill increase or crafting unlock. Marking methods, ownership and meaning remain proposals.</x:t>
        </x:is>
      </x:c>
      <x:c r="P923" s="4"/>
      <x:c r="Q923" s="4"/>
      <x:c r="R923" s="4"/>
      <x:c r="S923" s="4"/>
      <x:c r="T923" s="4"/>
      <x:c r="U923" s="4" t="inlineStr">
        <x:is>
          <x:t xml:space="preserve">Artwork direction: A small fired ceramic tablet with several rows of increasingly regular carved motifs and a few crossed-out attempts. Fit, safe use and manufacturing details remain proposals.</x:t>
        </x:is>
      </x:c>
      <x:c r="V923" s="4" t="inlineStr">
        <x:is>
          <x:t xml:space="preserve">craft practice tablet; apprentice exercise plaque; learning keepsake</x:t>
        </x:is>
      </x:c>
      <x:c r="W923"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3" s="4" t="inlineStr">
        <x:is>
          <x:t xml:space="preserve">Cultural object</x:t>
        </x:is>
      </x:c>
      <x:c r="Y923" s="4" t="inlineStr">
        <x:is>
          <x:t xml:space="preserve">Finished item</x:t>
        </x:is>
      </x:c>
      <x:c r="Z923" s="4" t="inlineStr">
        <x:is>
          <x:t xml:space="preserve">Manufactured / unresolved</x:t>
        </x:is>
      </x:c>
      <x:c r="AA923" s="4" t="inlineStr">
        <x:is>
          <x:t xml:space="preserve">Culture support</x:t>
        </x:is>
      </x:c>
      <x:c r="AB923" s="4" t="inlineStr">
        <x:is>
          <x:t xml:space="preserve">Ceramic</x:t>
        </x:is>
      </x:c>
      <x:c r="AC923" s="4" t="inlineStr">
        <x:is>
          <x:t xml:space="preserve">Panel</x:t>
        </x:is>
      </x:c>
      <x:c r="AD923" s="4" t="inlineStr">
        <x:is>
          <x:t xml:space="preserve">Proposal</x:t>
        </x:is>
      </x:c>
      <x:c r="AE923" s="4" t="str">
        <x:f>LOWER(A923&amp;"; "&amp;B923&amp;"; "&amp;D923&amp;"; "&amp;E923&amp;"; "&amp;X923&amp;"; "&amp;Y923&amp;"; "&amp;Z923&amp;"; "&amp;AA923&amp;"; "&amp;AB923&amp;"; "&amp;AC923&amp;"; "&amp;AD923&amp;"; "&amp;V923&amp;"; "&amp;C923&amp;"; "&amp;AH923&amp;"; "&amp;AI923)</x:f>
        <x:v>proposal.culture.apprentice_practice_plaque; apprentice practice plaque; cultural objects; cultural life proposal; cultural object; finished item; manufactured / unresolved; culture support; ceramic; panel; proposal; craft practice tablet; apprentice exercise plaque; learning keepsake; t2; t1; finished item</x:v>
      </x:c>
      <x:c r="AF923" s="4" t="inlineStr">
        <x:is>
          <x:t xml:space="preserve">Author-requested cultural-object expansion. Distinct finished objects for proposed leisure, storytelling and craft expression; no existing cultural practice is asserted as canon.</x:t>
        </x:is>
      </x:c>
      <x:c r="AG923" s="4" t="inlineStr">
        <x:is>
          <x:t xml:space="preserve">Proposed T2 finished object using qualified T1 stock. Material preparation, design, construction and useful performance remain unresolved.</x:t>
        </x:is>
      </x:c>
      <x:c r="AH923" s="4" t="inlineStr">
        <x:is>
          <x:t xml:space="preserve">T1</x:t>
        </x:is>
      </x:c>
      <x:c r="AI923" s="4" t="inlineStr">
        <x:is>
          <x:t xml:space="preserve">Finished item</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Cultural objects</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cultural objects;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x:t>
        </x:is>
      </x:c>
      <x:c r="AG924" s="4" t="inlineStr">
        <x:is>
          <x:t xml:space="preserve">Proposed T2 finished object using qualified T1 stock. Material preparation, design, construction and useful performance remain unresolved.</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IF(C924="T0",0,IF(C924="T1",1,IF(C924="T2",2,IF(C924="T3",3,IF(C924="T4",4,IF(C924="Unassigned",98,99))))))</x:f>
        <x:v>2</x:v>
      </x:c>
    </x:row>
    <x:row r="925">
      <x:c r="C925"/>
      <x:c r="D925"/>
      <x:c r="E925"/>
      <x:c r="F925"/>
      <x:c r="G925"/>
      <x:c r="H925"/>
      <x:c r="I925"/>
      <x:c r="J925"/>
      <x:c r="K925"/>
      <x:c r="L925"/>
      <x:c r="M925"/>
      <x:c r="N925"/>
      <x:c r="O925"/>
      <x:c r="P925"/>
      <x:c r="Q925"/>
      <x:c r="R925"/>
      <x:c r="S925"/>
      <x:c r="T925"/>
      <x:c r="U925"/>
      <x:c r="V925"/>
      <x:c r="W925"/>
      <x:c r="X925"/>
      <x:c r="Y925"/>
      <x:c r="Z925"/>
      <x:c r="AA925"/>
      <x:c r="AB925"/>
      <x:c r="AC925"/>
      <x:c r="AD925"/>
      <x:c r="AE925"/>
      <x:c r="AF925"/>
      <x:c r="AZ925"/>
      <x:c r="BA925"/>
      <x:c r="BB925"/>
      <x:c r="BC925"/>
      <x:c r="BD925"/>
      <x:c r="BE925"/>
      <x:c r="BF925"/>
      <x:c r="BG925"/>
      <x:c r="BH925"/>
      <x:c r="BI925"/>
      <x:c r="BJ925"/>
      <x:c r="BK925"/>
      <x:c r="BL925"/>
      <x:c r="BM925"/>
      <x:c r="BN925"/>
      <x:c r="BO925"/>
      <x:c r="BP925"/>
      <x:c r="BQ925"/>
      <x:c r="BR925"/>
      <x:c r="BS925"/>
      <x:c r="BT925"/>
      <x:c r="BU925"/>
      <x:c r="BV925"/>
      <x:c r="BW925"/>
      <x:c r="BX925"/>
      <x:c r="BY925"/>
      <x:c r="BZ925"/>
      <x:c r="CA925"/>
      <x:c r="CB925"/>
      <x:c r="CC925"/>
    </x:row>
    <x:row r="926">
      <x:c r="C926"/>
      <x:c r="D926"/>
      <x:c r="E926"/>
      <x:c r="F926"/>
      <x:c r="G926"/>
      <x:c r="H926"/>
      <x:c r="I926"/>
      <x:c r="J926"/>
      <x:c r="K926"/>
      <x:c r="L926"/>
      <x:c r="M926"/>
      <x:c r="N926"/>
      <x:c r="O926"/>
      <x:c r="P926"/>
      <x:c r="Q926"/>
      <x:c r="R926"/>
      <x:c r="S926"/>
      <x:c r="T926"/>
      <x:c r="U926"/>
      <x:c r="V926"/>
      <x:c r="W926"/>
      <x:c r="X926"/>
      <x:c r="Y926"/>
      <x:c r="Z926"/>
      <x:c r="AA926"/>
      <x:c r="AB926"/>
      <x:c r="AC926"/>
      <x:c r="AD926"/>
      <x:c r="AE926"/>
      <x:c r="AF926"/>
      <x:c r="AZ926"/>
      <x:c r="BA926"/>
      <x:c r="BB926"/>
      <x:c r="BC926"/>
      <x:c r="BD926"/>
      <x:c r="BE926"/>
      <x:c r="BF926"/>
      <x:c r="BG926"/>
      <x:c r="BH926"/>
      <x:c r="BI926"/>
      <x:c r="BJ926"/>
      <x:c r="BK926"/>
      <x:c r="BL926"/>
      <x:c r="BM926"/>
      <x:c r="BN926"/>
      <x:c r="BO926"/>
      <x:c r="BP926"/>
      <x:c r="BQ926"/>
      <x:c r="BR926"/>
      <x:c r="BS926"/>
      <x:c r="BT926"/>
      <x:c r="BU926"/>
      <x:c r="BV926"/>
      <x:c r="BW926"/>
      <x:c r="BX926"/>
      <x:c r="BY926"/>
      <x:c r="BZ926"/>
      <x:c r="CA926"/>
      <x:c r="CB926"/>
      <x:c r="CC926"/>
    </x:row>
    <x:row r="927">
      <x:c r="C927"/>
      <x:c r="D927"/>
      <x:c r="E927"/>
      <x:c r="F927"/>
      <x:c r="G927"/>
      <x:c r="H927"/>
      <x:c r="I927"/>
      <x:c r="J927"/>
      <x:c r="K927"/>
      <x:c r="L927"/>
      <x:c r="M927"/>
      <x:c r="N927"/>
      <x:c r="O927"/>
      <x:c r="P927"/>
      <x:c r="Q927"/>
      <x:c r="R927"/>
      <x:c r="S927"/>
      <x:c r="T927"/>
      <x:c r="U927"/>
      <x:c r="V927"/>
      <x:c r="W927"/>
      <x:c r="X927"/>
      <x:c r="Y927"/>
      <x:c r="Z927"/>
      <x:c r="AA927"/>
      <x:c r="AB927"/>
      <x:c r="AC927"/>
      <x:c r="AD927"/>
      <x:c r="AE927"/>
      <x:c r="AF927"/>
      <x:c r="AZ927"/>
      <x:c r="BA927"/>
      <x:c r="BB927"/>
      <x:c r="BC927"/>
      <x:c r="BD927"/>
      <x:c r="BE927"/>
      <x:c r="BF927"/>
      <x:c r="BG927"/>
      <x:c r="BH927"/>
      <x:c r="BI927"/>
      <x:c r="BJ927"/>
      <x:c r="BK927"/>
      <x:c r="BL927"/>
      <x:c r="BM927"/>
      <x:c r="BN927"/>
      <x:c r="BO927"/>
      <x:c r="BP927"/>
      <x:c r="BQ927"/>
      <x:c r="BR927"/>
      <x:c r="BS927"/>
      <x:c r="BT927"/>
      <x:c r="BU927"/>
      <x:c r="BV927"/>
      <x:c r="BW927"/>
      <x:c r="BX927"/>
      <x:c r="BY927"/>
      <x:c r="BZ927"/>
      <x:c r="CA927"/>
      <x:c r="CB927"/>
      <x:c r="CC927"/>
    </x:row>
    <x:row r="928">
      <x:c r="C928"/>
      <x:c r="D928"/>
      <x:c r="E928"/>
      <x:c r="F928"/>
      <x:c r="G928"/>
      <x:c r="H928"/>
      <x:c r="I928"/>
      <x:c r="J928"/>
      <x:c r="K928"/>
      <x:c r="L928"/>
      <x:c r="M928"/>
      <x:c r="N928"/>
      <x:c r="O928"/>
      <x:c r="P928"/>
      <x:c r="Q928"/>
      <x:c r="R928"/>
      <x:c r="S928"/>
      <x:c r="T928"/>
      <x:c r="U928"/>
      <x:c r="V928"/>
      <x:c r="W928"/>
      <x:c r="X928"/>
      <x:c r="Y928"/>
      <x:c r="Z928"/>
      <x:c r="AA928"/>
      <x:c r="AB928"/>
      <x:c r="AC928"/>
      <x:c r="AD928"/>
      <x:c r="AE928"/>
      <x:c r="AF928"/>
      <x:c r="AZ928"/>
      <x:c r="BA928"/>
      <x:c r="BB928"/>
      <x:c r="BC928"/>
      <x:c r="BD928"/>
      <x:c r="BE928"/>
      <x:c r="BF928"/>
      <x:c r="BG928"/>
      <x:c r="BH928"/>
      <x:c r="BI928"/>
      <x:c r="BJ928"/>
      <x:c r="BK928"/>
      <x:c r="BL928"/>
      <x:c r="BM928"/>
      <x:c r="BN928"/>
      <x:c r="BO928"/>
      <x:c r="BP928"/>
      <x:c r="BQ928"/>
      <x:c r="BR928"/>
      <x:c r="BS928"/>
      <x:c r="BT928"/>
      <x:c r="BU928"/>
      <x:c r="BV928"/>
      <x:c r="BW928"/>
      <x:c r="BX928"/>
      <x:c r="BY928"/>
      <x:c r="BZ928"/>
      <x:c r="CA928"/>
      <x:c r="CB928"/>
      <x:c r="CC928"/>
    </x:row>
    <x:row r="929">
      <x:c r="C929"/>
      <x:c r="D929"/>
      <x:c r="E929"/>
      <x:c r="F929"/>
      <x:c r="G929"/>
      <x:c r="H929"/>
      <x:c r="I929"/>
      <x:c r="J929"/>
      <x:c r="K929"/>
      <x:c r="L929"/>
      <x:c r="M929"/>
      <x:c r="N929"/>
      <x:c r="O929"/>
      <x:c r="P929"/>
      <x:c r="Q929"/>
      <x:c r="R929"/>
      <x:c r="S929"/>
      <x:c r="T929"/>
      <x:c r="U929"/>
      <x:c r="V929"/>
      <x:c r="W929"/>
      <x:c r="X929"/>
      <x:c r="Y929"/>
      <x:c r="Z929"/>
      <x:c r="AA929"/>
      <x:c r="AB929"/>
      <x:c r="AC929"/>
      <x:c r="AD929"/>
      <x:c r="AE929"/>
      <x:c r="AF929"/>
      <x:c r="AZ929"/>
      <x:c r="BA929"/>
      <x:c r="BB929"/>
      <x:c r="BC929"/>
      <x:c r="BD929"/>
      <x:c r="BE929"/>
      <x:c r="BF929"/>
      <x:c r="BG929"/>
      <x:c r="BH929"/>
      <x:c r="BI929"/>
      <x:c r="BJ929"/>
      <x:c r="BK929"/>
      <x:c r="BL929"/>
      <x:c r="BM929"/>
      <x:c r="BN929"/>
      <x:c r="BO929"/>
      <x:c r="BP929"/>
      <x:c r="BQ929"/>
      <x:c r="BR929"/>
      <x:c r="BS929"/>
      <x:c r="BT929"/>
      <x:c r="BU929"/>
      <x:c r="BV929"/>
      <x:c r="BW929"/>
      <x:c r="BX929"/>
      <x:c r="BY929"/>
      <x:c r="BZ929"/>
      <x:c r="CA929"/>
      <x:c r="CB929"/>
      <x:c r="CC929"/>
    </x:row>
    <x:row r="930">
      <x:c r="C930"/>
      <x:c r="D930"/>
      <x:c r="E930"/>
      <x:c r="F930"/>
      <x:c r="G930"/>
      <x:c r="H930"/>
      <x:c r="I930"/>
      <x:c r="J930"/>
      <x:c r="K930"/>
      <x:c r="L930"/>
      <x:c r="M930"/>
      <x:c r="N930"/>
      <x:c r="O930"/>
      <x:c r="P930"/>
      <x:c r="Q930"/>
      <x:c r="R930"/>
      <x:c r="S930"/>
      <x:c r="T930"/>
      <x:c r="U930"/>
      <x:c r="V930"/>
      <x:c r="W930"/>
      <x:c r="X930"/>
      <x:c r="Y930"/>
      <x:c r="Z930"/>
      <x:c r="AA930"/>
      <x:c r="AB930"/>
      <x:c r="AC930"/>
      <x:c r="AD930"/>
      <x:c r="AE930"/>
      <x:c r="AF930"/>
      <x:c r="AZ930"/>
      <x:c r="BA930"/>
      <x:c r="BB930"/>
      <x:c r="BC930"/>
      <x:c r="BD930"/>
      <x:c r="BE930"/>
      <x:c r="BF930"/>
      <x:c r="BG930"/>
      <x:c r="BH930"/>
      <x:c r="BI930"/>
      <x:c r="BJ930"/>
      <x:c r="BK930"/>
      <x:c r="BL930"/>
      <x:c r="BM930"/>
      <x:c r="BN930"/>
      <x:c r="BO930"/>
      <x:c r="BP930"/>
      <x:c r="BQ930"/>
      <x:c r="BR930"/>
      <x:c r="BS930"/>
      <x:c r="BT930"/>
      <x:c r="BU930"/>
      <x:c r="BV930"/>
      <x:c r="BW930"/>
      <x:c r="BX930"/>
      <x:c r="BY930"/>
      <x:c r="BZ930"/>
      <x:c r="CA930"/>
      <x:c r="CB930"/>
      <x:c r="CC930"/>
    </x:row>
    <x:row r="931">
      <x:c r="C931"/>
      <x:c r="D931"/>
      <x:c r="E931"/>
      <x:c r="F931"/>
      <x:c r="G931"/>
      <x:c r="H931"/>
      <x:c r="I931"/>
      <x:c r="J931"/>
      <x:c r="K931"/>
      <x:c r="L931"/>
      <x:c r="M931"/>
      <x:c r="N931"/>
      <x:c r="O931"/>
      <x:c r="P931"/>
      <x:c r="Q931"/>
      <x:c r="R931"/>
      <x:c r="S931"/>
      <x:c r="T931"/>
      <x:c r="U931"/>
      <x:c r="V931"/>
      <x:c r="W931"/>
      <x:c r="X931"/>
      <x:c r="Y931"/>
      <x:c r="Z931"/>
      <x:c r="AA931"/>
      <x:c r="AB931"/>
      <x:c r="AC931"/>
      <x:c r="AD931"/>
      <x:c r="AE931"/>
      <x:c r="AF931"/>
      <x:c r="AZ931"/>
      <x:c r="BA931"/>
      <x:c r="BB931"/>
      <x:c r="BC931"/>
      <x:c r="BD931"/>
      <x:c r="BE931"/>
      <x:c r="BF931"/>
      <x:c r="BG931"/>
      <x:c r="BH931"/>
      <x:c r="BI931"/>
      <x:c r="BJ931"/>
      <x:c r="BK931"/>
      <x:c r="BL931"/>
      <x:c r="BM931"/>
      <x:c r="BN931"/>
      <x:c r="BO931"/>
      <x:c r="BP931"/>
      <x:c r="BQ931"/>
      <x:c r="BR931"/>
      <x:c r="BS931"/>
      <x:c r="BT931"/>
      <x:c r="BU931"/>
      <x:c r="BV931"/>
      <x:c r="BW931"/>
      <x:c r="BX931"/>
      <x:c r="BY931"/>
      <x:c r="BZ931"/>
      <x:c r="CA931"/>
      <x:c r="CB931"/>
      <x:c r="CC931"/>
    </x:row>
    <x:row r="932">
      <x:c r="C932"/>
      <x:c r="D932"/>
      <x:c r="E932"/>
      <x:c r="F932"/>
      <x:c r="G932"/>
      <x:c r="H932"/>
      <x:c r="I932"/>
      <x:c r="J932"/>
      <x:c r="K932"/>
      <x:c r="L932"/>
      <x:c r="M932"/>
      <x:c r="N932"/>
      <x:c r="O932"/>
      <x:c r="P932"/>
      <x:c r="Q932"/>
      <x:c r="R932"/>
      <x:c r="S932"/>
      <x:c r="T932"/>
      <x:c r="U932"/>
      <x:c r="V932"/>
      <x:c r="W932"/>
      <x:c r="X932"/>
      <x:c r="Y932"/>
      <x:c r="Z932"/>
      <x:c r="AA932"/>
      <x:c r="AB932"/>
      <x:c r="AC932"/>
      <x:c r="AD932"/>
      <x:c r="AE932"/>
      <x:c r="AF932"/>
      <x:c r="AZ932"/>
      <x:c r="BA932"/>
      <x:c r="BB932"/>
      <x:c r="BC932"/>
      <x:c r="BD932"/>
      <x:c r="BE932"/>
      <x:c r="BF932"/>
      <x:c r="BG932"/>
      <x:c r="BH932"/>
      <x:c r="BI932"/>
      <x:c r="BJ932"/>
      <x:c r="BK932"/>
      <x:c r="BL932"/>
      <x:c r="BM932"/>
      <x:c r="BN932"/>
      <x:c r="BO932"/>
      <x:c r="BP932"/>
      <x:c r="BQ932"/>
      <x:c r="BR932"/>
      <x:c r="BS932"/>
      <x:c r="BT932"/>
      <x:c r="BU932"/>
      <x:c r="BV932"/>
      <x:c r="BW932"/>
      <x:c r="BX932"/>
      <x:c r="BY932"/>
      <x:c r="BZ932"/>
      <x:c r="CA932"/>
      <x:c r="CB932"/>
      <x:c r="CC932"/>
    </x:row>
    <x:row r="933">
      <x:c r="C933"/>
      <x:c r="D933"/>
      <x:c r="E933"/>
      <x:c r="F933"/>
      <x:c r="G933"/>
      <x:c r="H933"/>
      <x:c r="I933"/>
      <x:c r="J933"/>
      <x:c r="K933"/>
      <x:c r="L933"/>
      <x:c r="M933"/>
      <x:c r="N933"/>
      <x:c r="O933"/>
      <x:c r="P933"/>
      <x:c r="Q933"/>
      <x:c r="R933"/>
      <x:c r="S933"/>
      <x:c r="T933"/>
      <x:c r="U933"/>
      <x:c r="V933"/>
      <x:c r="W933"/>
      <x:c r="X933"/>
      <x:c r="Y933"/>
      <x:c r="Z933"/>
      <x:c r="AA933"/>
      <x:c r="AB933"/>
      <x:c r="AC933"/>
      <x:c r="AD933"/>
      <x:c r="AE933"/>
      <x:c r="AF933"/>
      <x:c r="AZ933"/>
      <x:c r="BA933"/>
      <x:c r="BB933"/>
      <x:c r="BC933"/>
      <x:c r="BD933"/>
      <x:c r="BE933"/>
      <x:c r="BF933"/>
      <x:c r="BG933"/>
      <x:c r="BH933"/>
      <x:c r="BI933"/>
      <x:c r="BJ933"/>
      <x:c r="BK933"/>
      <x:c r="BL933"/>
      <x:c r="BM933"/>
      <x:c r="BN933"/>
      <x:c r="BO933"/>
      <x:c r="BP933"/>
      <x:c r="BQ933"/>
      <x:c r="BR933"/>
      <x:c r="BS933"/>
      <x:c r="BT933"/>
      <x:c r="BU933"/>
      <x:c r="BV933"/>
      <x:c r="BW933"/>
      <x:c r="BX933"/>
      <x:c r="BY933"/>
      <x:c r="BZ933"/>
      <x:c r="CA933"/>
      <x:c r="CB933"/>
      <x:c r="CC933"/>
    </x:row>
    <x:row r="934">
      <x:c r="C934"/>
      <x:c r="D934"/>
      <x:c r="E934"/>
      <x:c r="F934"/>
      <x:c r="G934"/>
      <x:c r="H934"/>
      <x:c r="I934"/>
      <x:c r="J934"/>
      <x:c r="K934"/>
      <x:c r="L934"/>
      <x:c r="M934"/>
      <x:c r="N934"/>
      <x:c r="O934"/>
      <x:c r="P934"/>
      <x:c r="Q934"/>
      <x:c r="R934"/>
      <x:c r="S934"/>
      <x:c r="T934"/>
      <x:c r="U934"/>
      <x:c r="V934"/>
      <x:c r="W934"/>
      <x:c r="X934"/>
      <x:c r="Y934"/>
      <x:c r="Z934"/>
      <x:c r="AA934"/>
      <x:c r="AB934"/>
      <x:c r="AC934"/>
      <x:c r="AD934"/>
      <x:c r="AE934"/>
      <x:c r="AF934"/>
      <x:c r="AZ934"/>
      <x:c r="BA934"/>
      <x:c r="BB934"/>
      <x:c r="BC934"/>
      <x:c r="BD934"/>
      <x:c r="BE934"/>
      <x:c r="BF934"/>
      <x:c r="BG934"/>
      <x:c r="BH934"/>
      <x:c r="BI934"/>
      <x:c r="BJ934"/>
      <x:c r="BK934"/>
      <x:c r="BL934"/>
      <x:c r="BM934"/>
      <x:c r="BN934"/>
      <x:c r="BO934"/>
      <x:c r="BP934"/>
      <x:c r="BQ934"/>
      <x:c r="BR934"/>
      <x:c r="BS934"/>
      <x:c r="BT934"/>
      <x:c r="BU934"/>
      <x:c r="BV934"/>
      <x:c r="BW934"/>
      <x:c r="BX934"/>
      <x:c r="BY934"/>
      <x:c r="BZ934"/>
      <x:c r="CA934"/>
      <x:c r="CB934"/>
      <x:c r="CC934"/>
    </x:row>
    <x:row r="935">
      <x:c r="C935"/>
      <x:c r="D935"/>
      <x:c r="E935"/>
      <x:c r="F935"/>
      <x:c r="G935"/>
      <x:c r="H935"/>
      <x:c r="I935"/>
      <x:c r="J935"/>
      <x:c r="K935"/>
      <x:c r="L935"/>
      <x:c r="M935"/>
      <x:c r="N935"/>
      <x:c r="O935"/>
      <x:c r="P935"/>
      <x:c r="Q935"/>
      <x:c r="R935"/>
      <x:c r="S935"/>
      <x:c r="T935"/>
      <x:c r="U935"/>
      <x:c r="V935"/>
      <x:c r="W935"/>
      <x:c r="X935"/>
      <x:c r="Y935"/>
      <x:c r="Z935"/>
      <x:c r="AA935"/>
      <x:c r="AB935"/>
      <x:c r="AC935"/>
      <x:c r="AD935"/>
      <x:c r="AE935"/>
      <x:c r="AF935"/>
      <x:c r="AZ935"/>
      <x:c r="BA935"/>
      <x:c r="BB935"/>
      <x:c r="BC935"/>
      <x:c r="BD935"/>
      <x:c r="BE935"/>
      <x:c r="BF935"/>
      <x:c r="BG935"/>
      <x:c r="BH935"/>
      <x:c r="BI935"/>
      <x:c r="BJ935"/>
      <x:c r="BK935"/>
      <x:c r="BL935"/>
      <x:c r="BM935"/>
      <x:c r="BN935"/>
      <x:c r="BO935"/>
      <x:c r="BP935"/>
      <x:c r="BQ935"/>
      <x:c r="BR935"/>
      <x:c r="BS935"/>
      <x:c r="BT935"/>
      <x:c r="BU935"/>
      <x:c r="BV935"/>
      <x:c r="BW935"/>
      <x:c r="BX935"/>
      <x:c r="BY935"/>
      <x:c r="BZ935"/>
      <x:c r="CA935"/>
      <x:c r="CB935"/>
      <x:c r="CC935"/>
    </x:row>
    <x:row r="936">
      <x:c r="C936"/>
      <x:c r="D936"/>
      <x:c r="E936"/>
      <x:c r="F936"/>
      <x:c r="G936"/>
      <x:c r="H936"/>
      <x:c r="I936"/>
      <x:c r="J936"/>
      <x:c r="K936"/>
      <x:c r="L936"/>
      <x:c r="M936"/>
      <x:c r="N936"/>
      <x:c r="O936"/>
      <x:c r="P936"/>
      <x:c r="Q936"/>
      <x:c r="R936"/>
      <x:c r="S936"/>
      <x:c r="T936"/>
      <x:c r="U936"/>
      <x:c r="V936"/>
      <x:c r="W936"/>
      <x:c r="X936"/>
      <x:c r="Y936"/>
      <x:c r="Z936"/>
      <x:c r="AA936"/>
      <x:c r="AB936"/>
      <x:c r="AC936"/>
      <x:c r="AD936"/>
      <x:c r="AE936"/>
      <x:c r="AF936"/>
      <x:c r="AZ936"/>
      <x:c r="BA936"/>
      <x:c r="BB936"/>
      <x:c r="BC936"/>
      <x:c r="BD936"/>
      <x:c r="BE936"/>
      <x:c r="BF936"/>
      <x:c r="BG936"/>
      <x:c r="BH936"/>
      <x:c r="BI936"/>
      <x:c r="BJ936"/>
      <x:c r="BK936"/>
      <x:c r="BL936"/>
      <x:c r="BM936"/>
      <x:c r="BN936"/>
      <x:c r="BO936"/>
      <x:c r="BP936"/>
      <x:c r="BQ936"/>
      <x:c r="BR936"/>
      <x:c r="BS936"/>
      <x:c r="BT936"/>
      <x:c r="BU936"/>
      <x:c r="BV936"/>
      <x:c r="BW936"/>
      <x:c r="BX936"/>
      <x:c r="BY936"/>
      <x:c r="BZ936"/>
      <x:c r="CA936"/>
      <x:c r="CB936"/>
      <x:c r="CC936"/>
    </x:row>
    <x:row r="937">
      <x:c r="C937"/>
      <x:c r="D937"/>
      <x:c r="E937"/>
      <x:c r="F937"/>
      <x:c r="G937"/>
      <x:c r="H937"/>
      <x:c r="I937"/>
      <x:c r="J937"/>
      <x:c r="K937"/>
      <x:c r="L937"/>
      <x:c r="M937"/>
      <x:c r="N937"/>
      <x:c r="O937"/>
      <x:c r="P937"/>
      <x:c r="Q937"/>
      <x:c r="R937"/>
      <x:c r="S937"/>
      <x:c r="T937"/>
      <x:c r="U937"/>
      <x:c r="V937"/>
      <x:c r="W937"/>
      <x:c r="X937"/>
      <x:c r="Y937"/>
      <x:c r="Z937"/>
      <x:c r="AA937"/>
      <x:c r="AB937"/>
      <x:c r="AC937"/>
      <x:c r="AD937"/>
      <x:c r="AE937"/>
      <x:c r="AF937"/>
      <x:c r="AZ937"/>
      <x:c r="BA937"/>
      <x:c r="BB937"/>
      <x:c r="BC937"/>
      <x:c r="BD937"/>
      <x:c r="BE937"/>
      <x:c r="BF937"/>
      <x:c r="BG937"/>
      <x:c r="BH937"/>
      <x:c r="BI937"/>
      <x:c r="BJ937"/>
      <x:c r="BK937"/>
      <x:c r="BL937"/>
      <x:c r="BM937"/>
      <x:c r="BN937"/>
      <x:c r="BO937"/>
      <x:c r="BP937"/>
      <x:c r="BQ937"/>
      <x:c r="BR937"/>
      <x:c r="BS937"/>
      <x:c r="BT937"/>
      <x:c r="BU937"/>
      <x:c r="BV937"/>
      <x:c r="BW937"/>
      <x:c r="BX937"/>
      <x:c r="BY937"/>
      <x:c r="BZ937"/>
      <x:c r="CA937"/>
      <x:c r="CB937"/>
      <x:c r="CC937"/>
    </x:row>
    <x:row r="938">
      <x:c r="C938"/>
      <x:c r="D938"/>
      <x:c r="E938"/>
      <x:c r="F938"/>
      <x:c r="G938"/>
      <x:c r="H938"/>
      <x:c r="I938"/>
      <x:c r="J938"/>
      <x:c r="K938"/>
      <x:c r="L938"/>
      <x:c r="M938"/>
      <x:c r="N938"/>
      <x:c r="O938"/>
      <x:c r="P938"/>
      <x:c r="Q938"/>
      <x:c r="R938"/>
      <x:c r="S938"/>
      <x:c r="T938"/>
      <x:c r="U938"/>
      <x:c r="V938"/>
      <x:c r="W938"/>
      <x:c r="X938"/>
      <x:c r="Y938"/>
      <x:c r="Z938"/>
      <x:c r="AA938"/>
      <x:c r="AB938"/>
      <x:c r="AC938"/>
      <x:c r="AD938"/>
      <x:c r="AE938"/>
      <x:c r="AF938"/>
      <x:c r="AZ938"/>
      <x:c r="BA938"/>
      <x:c r="BB938"/>
      <x:c r="BC938"/>
      <x:c r="BD938"/>
      <x:c r="BE938"/>
      <x:c r="BF938"/>
      <x:c r="BG938"/>
      <x:c r="BH938"/>
      <x:c r="BI938"/>
      <x:c r="BJ938"/>
      <x:c r="BK938"/>
      <x:c r="BL938"/>
      <x:c r="BM938"/>
      <x:c r="BN938"/>
      <x:c r="BO938"/>
      <x:c r="BP938"/>
      <x:c r="BQ938"/>
      <x:c r="BR938"/>
      <x:c r="BS938"/>
      <x:c r="BT938"/>
      <x:c r="BU938"/>
      <x:c r="BV938"/>
      <x:c r="BW938"/>
      <x:c r="BX938"/>
      <x:c r="BY938"/>
      <x:c r="BZ938"/>
      <x:c r="CA938"/>
      <x:c r="CB938"/>
      <x:c r="CC938"/>
    </x:row>
    <x:row r="939">
      <x:c r="C939"/>
      <x:c r="D939"/>
      <x:c r="E939"/>
      <x:c r="F939"/>
      <x:c r="G939"/>
      <x:c r="H939"/>
      <x:c r="I939"/>
      <x:c r="J939"/>
      <x:c r="K939"/>
      <x:c r="L939"/>
      <x:c r="M939"/>
      <x:c r="N939"/>
      <x:c r="O939"/>
      <x:c r="P939"/>
      <x:c r="Q939"/>
      <x:c r="R939"/>
      <x:c r="S939"/>
      <x:c r="T939"/>
      <x:c r="U939"/>
      <x:c r="V939"/>
      <x:c r="W939"/>
      <x:c r="X939"/>
      <x:c r="Y939"/>
      <x:c r="Z939"/>
      <x:c r="AA939"/>
      <x:c r="AB939"/>
      <x:c r="AC939"/>
      <x:c r="AD939"/>
      <x:c r="AE939"/>
      <x:c r="AF939"/>
      <x:c r="AZ939"/>
      <x:c r="BA939"/>
      <x:c r="BB939"/>
      <x:c r="BC939"/>
      <x:c r="BD939"/>
      <x:c r="BE939"/>
      <x:c r="BF939"/>
      <x:c r="BG939"/>
      <x:c r="BH939"/>
      <x:c r="BI939"/>
      <x:c r="BJ939"/>
      <x:c r="BK939"/>
      <x:c r="BL939"/>
      <x:c r="BM939"/>
      <x:c r="BN939"/>
      <x:c r="BO939"/>
      <x:c r="BP939"/>
      <x:c r="BQ939"/>
      <x:c r="BR939"/>
      <x:c r="BS939"/>
      <x:c r="BT939"/>
      <x:c r="BU939"/>
      <x:c r="BV939"/>
      <x:c r="BW939"/>
      <x:c r="BX939"/>
      <x:c r="BY939"/>
      <x:c r="BZ939"/>
      <x:c r="CA939"/>
      <x:c r="CB939"/>
      <x:c r="CC939"/>
    </x:row>
    <x:row r="940">
      <x:c r="C940"/>
      <x:c r="D940"/>
      <x:c r="E940"/>
      <x:c r="F940"/>
      <x:c r="G940"/>
      <x:c r="H940"/>
      <x:c r="I940"/>
      <x:c r="J940"/>
      <x:c r="K940"/>
      <x:c r="L940"/>
      <x:c r="M940"/>
      <x:c r="N940"/>
      <x:c r="O940"/>
      <x:c r="P940"/>
      <x:c r="Q940"/>
      <x:c r="R940"/>
      <x:c r="S940"/>
      <x:c r="T940"/>
      <x:c r="U940"/>
      <x:c r="V940"/>
      <x:c r="W940"/>
      <x:c r="X940"/>
      <x:c r="Y940"/>
      <x:c r="Z940"/>
      <x:c r="AA940"/>
      <x:c r="AB940"/>
      <x:c r="AC940"/>
      <x:c r="AD940"/>
      <x:c r="AE940"/>
      <x:c r="AF940"/>
      <x:c r="AZ940"/>
      <x:c r="BA940"/>
      <x:c r="BB940"/>
      <x:c r="BC940"/>
      <x:c r="BD940"/>
      <x:c r="BE940"/>
      <x:c r="BF940"/>
      <x:c r="BG940"/>
      <x:c r="BH940"/>
      <x:c r="BI940"/>
      <x:c r="BJ940"/>
      <x:c r="BK940"/>
      <x:c r="BL940"/>
      <x:c r="BM940"/>
      <x:c r="BN940"/>
      <x:c r="BO940"/>
      <x:c r="BP940"/>
      <x:c r="BQ940"/>
      <x:c r="BR940"/>
      <x:c r="BS940"/>
      <x:c r="BT940"/>
      <x:c r="BU940"/>
      <x:c r="BV940"/>
      <x:c r="BW940"/>
      <x:c r="BX940"/>
      <x:c r="BY940"/>
      <x:c r="BZ940"/>
      <x:c r="CA940"/>
      <x:c r="CB940"/>
      <x:c r="CC940"/>
    </x:row>
    <x:row r="941">
      <x:c r="C941"/>
      <x:c r="D941"/>
      <x:c r="E941"/>
      <x:c r="F941"/>
      <x:c r="G941"/>
      <x:c r="H941"/>
      <x:c r="I941"/>
      <x:c r="J941"/>
      <x:c r="K941"/>
      <x:c r="L941"/>
      <x:c r="M941"/>
      <x:c r="N941"/>
      <x:c r="O941"/>
      <x:c r="P941"/>
      <x:c r="Q941"/>
      <x:c r="R941"/>
      <x:c r="S941"/>
      <x:c r="T941"/>
      <x:c r="U941"/>
      <x:c r="V941"/>
      <x:c r="W941"/>
      <x:c r="X941"/>
      <x:c r="Y941"/>
      <x:c r="Z941"/>
      <x:c r="AA941"/>
      <x:c r="AB941"/>
      <x:c r="AC941"/>
      <x:c r="AD941"/>
      <x:c r="AE941"/>
      <x:c r="AF941"/>
      <x:c r="AZ941"/>
      <x:c r="BA941"/>
      <x:c r="BB941"/>
      <x:c r="BC941"/>
      <x:c r="BD941"/>
      <x:c r="BE941"/>
      <x:c r="BF941"/>
      <x:c r="BG941"/>
      <x:c r="BH941"/>
      <x:c r="BI941"/>
      <x:c r="BJ941"/>
      <x:c r="BK941"/>
      <x:c r="BL941"/>
      <x:c r="BM941"/>
      <x:c r="BN941"/>
      <x:c r="BO941"/>
      <x:c r="BP941"/>
      <x:c r="BQ941"/>
      <x:c r="BR941"/>
      <x:c r="BS941"/>
      <x:c r="BT941"/>
      <x:c r="BU941"/>
      <x:c r="BV941"/>
      <x:c r="BW941"/>
      <x:c r="BX941"/>
      <x:c r="BY941"/>
      <x:c r="BZ941"/>
      <x:c r="CA941"/>
      <x:c r="CB941"/>
      <x:c r="CC941"/>
    </x:row>
    <x:row r="942">
      <x:c r="C942"/>
      <x:c r="D942"/>
      <x:c r="E942"/>
      <x:c r="F942"/>
      <x:c r="G942"/>
      <x:c r="H942"/>
      <x:c r="I942"/>
      <x:c r="J942"/>
      <x:c r="K942"/>
      <x:c r="L942"/>
      <x:c r="M942"/>
      <x:c r="N942"/>
      <x:c r="O942"/>
      <x:c r="P942"/>
      <x:c r="Q942"/>
      <x:c r="R942"/>
      <x:c r="S942"/>
      <x:c r="T942"/>
      <x:c r="U942"/>
      <x:c r="V942"/>
      <x:c r="W942"/>
      <x:c r="X942"/>
      <x:c r="Y942"/>
      <x:c r="Z942"/>
      <x:c r="AA942"/>
      <x:c r="AB942"/>
      <x:c r="AC942"/>
      <x:c r="AD942"/>
      <x:c r="AE942"/>
      <x:c r="AF942"/>
      <x:c r="AZ942"/>
      <x:c r="BA942"/>
      <x:c r="BB942"/>
      <x:c r="BC942"/>
      <x:c r="BD942"/>
      <x:c r="BE942"/>
      <x:c r="BF942"/>
      <x:c r="BG942"/>
      <x:c r="BH942"/>
      <x:c r="BI942"/>
      <x:c r="BJ942"/>
      <x:c r="BK942"/>
      <x:c r="BL942"/>
      <x:c r="BM942"/>
      <x:c r="BN942"/>
      <x:c r="BO942"/>
      <x:c r="BP942"/>
      <x:c r="BQ942"/>
      <x:c r="BR942"/>
      <x:c r="BS942"/>
      <x:c r="BT942"/>
      <x:c r="BU942"/>
      <x:c r="BV942"/>
      <x:c r="BW942"/>
      <x:c r="BX942"/>
      <x:c r="BY942"/>
      <x:c r="BZ942"/>
      <x:c r="CA942"/>
      <x:c r="CB942"/>
      <x:c r="CC942"/>
    </x:row>
    <x:row r="943">
      <x:c r="C943"/>
      <x:c r="D943"/>
      <x:c r="E943"/>
      <x:c r="F943"/>
      <x:c r="G943"/>
      <x:c r="H943"/>
      <x:c r="I943"/>
      <x:c r="J943"/>
      <x:c r="K943"/>
      <x:c r="L943"/>
      <x:c r="M943"/>
      <x:c r="N943"/>
      <x:c r="O943"/>
      <x:c r="P943"/>
      <x:c r="Q943"/>
      <x:c r="R943"/>
      <x:c r="S943"/>
      <x:c r="T943"/>
      <x:c r="U943"/>
      <x:c r="V943"/>
      <x:c r="W943"/>
      <x:c r="X943"/>
      <x:c r="Y943"/>
      <x:c r="Z943"/>
      <x:c r="AA943"/>
      <x:c r="AB943"/>
      <x:c r="AC943"/>
      <x:c r="AD943"/>
      <x:c r="AE943"/>
      <x:c r="AF943"/>
      <x:c r="AZ943"/>
      <x:c r="BA943"/>
      <x:c r="BB943"/>
      <x:c r="BC943"/>
      <x:c r="BD943"/>
      <x:c r="BE943"/>
      <x:c r="BF943"/>
      <x:c r="BG943"/>
      <x:c r="BH943"/>
      <x:c r="BI943"/>
      <x:c r="BJ943"/>
      <x:c r="BK943"/>
      <x:c r="BL943"/>
      <x:c r="BM943"/>
      <x:c r="BN943"/>
      <x:c r="BO943"/>
      <x:c r="BP943"/>
      <x:c r="BQ943"/>
      <x:c r="BR943"/>
      <x:c r="BS943"/>
      <x:c r="BT943"/>
      <x:c r="BU943"/>
      <x:c r="BV943"/>
      <x:c r="BW943"/>
      <x:c r="BX943"/>
      <x:c r="BY943"/>
      <x:c r="BZ943"/>
      <x:c r="CA943"/>
      <x:c r="CB943"/>
      <x:c r="CC943"/>
    </x:row>
    <x:row r="944">
      <x:c r="C944"/>
      <x:c r="D944"/>
      <x:c r="E944"/>
      <x:c r="F944"/>
      <x:c r="G944"/>
      <x:c r="H944"/>
      <x:c r="I944"/>
      <x:c r="J944"/>
      <x:c r="K944"/>
      <x:c r="L944"/>
      <x:c r="M944"/>
      <x:c r="N944"/>
      <x:c r="O944"/>
      <x:c r="P944"/>
      <x:c r="Q944"/>
      <x:c r="R944"/>
      <x:c r="S944"/>
      <x:c r="T944"/>
      <x:c r="U944"/>
      <x:c r="V944"/>
      <x:c r="W944"/>
      <x:c r="X944"/>
      <x:c r="Y944"/>
      <x:c r="Z944"/>
      <x:c r="AA944"/>
      <x:c r="AB944"/>
      <x:c r="AC944"/>
      <x:c r="AD944"/>
      <x:c r="AE944"/>
      <x:c r="AF944"/>
      <x:c r="AZ944"/>
      <x:c r="BA944"/>
      <x:c r="BB944"/>
      <x:c r="BC944"/>
      <x:c r="BD944"/>
      <x:c r="BE944"/>
      <x:c r="BF944"/>
      <x:c r="BG944"/>
      <x:c r="BH944"/>
      <x:c r="BI944"/>
      <x:c r="BJ944"/>
      <x:c r="BK944"/>
      <x:c r="BL944"/>
      <x:c r="BM944"/>
      <x:c r="BN944"/>
      <x:c r="BO944"/>
      <x:c r="BP944"/>
      <x:c r="BQ944"/>
      <x:c r="BR944"/>
      <x:c r="BS944"/>
      <x:c r="BT944"/>
      <x:c r="BU944"/>
      <x:c r="BV944"/>
      <x:c r="BW944"/>
      <x:c r="BX944"/>
      <x:c r="BY944"/>
      <x:c r="BZ944"/>
      <x:c r="CA944"/>
      <x:c r="CB944"/>
      <x:c r="CC944"/>
    </x:row>
    <x:row r="945">
      <x:c r="C945"/>
      <x:c r="D945"/>
      <x:c r="E945"/>
      <x:c r="F945"/>
      <x:c r="G945"/>
      <x:c r="H945"/>
      <x:c r="I945"/>
      <x:c r="J945"/>
      <x:c r="K945"/>
      <x:c r="L945"/>
      <x:c r="M945"/>
      <x:c r="N945"/>
      <x:c r="O945"/>
      <x:c r="P945"/>
      <x:c r="Q945"/>
      <x:c r="R945"/>
      <x:c r="S945"/>
      <x:c r="T945"/>
      <x:c r="U945"/>
      <x:c r="V945"/>
      <x:c r="W945"/>
      <x:c r="X945"/>
      <x:c r="Y945"/>
      <x:c r="Z945"/>
      <x:c r="AA945"/>
      <x:c r="AB945"/>
      <x:c r="AC945"/>
      <x:c r="AD945"/>
      <x:c r="AE945"/>
      <x:c r="AF945"/>
      <x:c r="AZ945"/>
      <x:c r="BA945"/>
      <x:c r="BB945"/>
      <x:c r="BC945"/>
      <x:c r="BD945"/>
      <x:c r="BE945"/>
      <x:c r="BF945"/>
      <x:c r="BG945"/>
      <x:c r="BH945"/>
      <x:c r="BI945"/>
      <x:c r="BJ945"/>
      <x:c r="BK945"/>
      <x:c r="BL945"/>
      <x:c r="BM945"/>
      <x:c r="BN945"/>
      <x:c r="BO945"/>
      <x:c r="BP945"/>
      <x:c r="BQ945"/>
      <x:c r="BR945"/>
      <x:c r="BS945"/>
      <x:c r="BT945"/>
      <x:c r="BU945"/>
      <x:c r="BV945"/>
      <x:c r="BW945"/>
      <x:c r="BX945"/>
      <x:c r="BY945"/>
      <x:c r="BZ945"/>
      <x:c r="CA945"/>
      <x:c r="CB945"/>
      <x:c r="CC945"/>
    </x:row>
    <x:row r="946">
      <x:c r="C946"/>
      <x:c r="D946"/>
      <x:c r="E946"/>
      <x:c r="F946"/>
      <x:c r="G946"/>
      <x:c r="H946"/>
      <x:c r="I946"/>
      <x:c r="J946"/>
      <x:c r="K946"/>
      <x:c r="L946"/>
      <x:c r="M946"/>
      <x:c r="N946"/>
      <x:c r="O946"/>
      <x:c r="P946"/>
      <x:c r="Q946"/>
      <x:c r="R946"/>
      <x:c r="S946"/>
      <x:c r="T946"/>
      <x:c r="U946"/>
      <x:c r="V946"/>
      <x:c r="W946"/>
      <x:c r="X946"/>
      <x:c r="Y946"/>
      <x:c r="Z946"/>
      <x:c r="AA946"/>
      <x:c r="AB946"/>
      <x:c r="AC946"/>
      <x:c r="AD946"/>
      <x:c r="AE946"/>
      <x:c r="AF946"/>
      <x:c r="AZ946"/>
      <x:c r="BA946"/>
      <x:c r="BB946"/>
      <x:c r="BC946"/>
      <x:c r="BD946"/>
      <x:c r="BE946"/>
      <x:c r="BF946"/>
      <x:c r="BG946"/>
      <x:c r="BH946"/>
      <x:c r="BI946"/>
      <x:c r="BJ946"/>
      <x:c r="BK946"/>
      <x:c r="BL946"/>
      <x:c r="BM946"/>
      <x:c r="BN946"/>
      <x:c r="BO946"/>
      <x:c r="BP946"/>
      <x:c r="BQ946"/>
      <x:c r="BR946"/>
      <x:c r="BS946"/>
      <x:c r="BT946"/>
      <x:c r="BU946"/>
      <x:c r="BV946"/>
      <x:c r="BW946"/>
      <x:c r="BX946"/>
      <x:c r="BY946"/>
      <x:c r="BZ946"/>
      <x:c r="CA946"/>
      <x:c r="CB946"/>
      <x:c r="CC946"/>
    </x:row>
    <x:row r="947">
      <x:c r="C947"/>
      <x:c r="D947"/>
      <x:c r="E947"/>
      <x:c r="F947"/>
      <x:c r="G947"/>
      <x:c r="H947"/>
      <x:c r="I947"/>
      <x:c r="J947"/>
      <x:c r="K947"/>
      <x:c r="L947"/>
      <x:c r="M947"/>
      <x:c r="N947"/>
      <x:c r="O947"/>
      <x:c r="P947"/>
      <x:c r="Q947"/>
      <x:c r="R947"/>
      <x:c r="S947"/>
      <x:c r="T947"/>
      <x:c r="U947"/>
      <x:c r="V947"/>
      <x:c r="W947"/>
      <x:c r="X947"/>
      <x:c r="Y947"/>
      <x:c r="Z947"/>
      <x:c r="AA947"/>
      <x:c r="AB947"/>
      <x:c r="AC947"/>
      <x:c r="AD947"/>
      <x:c r="AE947"/>
      <x:c r="AF947"/>
      <x:c r="AZ947"/>
      <x:c r="BA947"/>
      <x:c r="BB947"/>
      <x:c r="BC947"/>
      <x:c r="BD947"/>
      <x:c r="BE947"/>
      <x:c r="BF947"/>
      <x:c r="BG947"/>
      <x:c r="BH947"/>
      <x:c r="BI947"/>
      <x:c r="BJ947"/>
      <x:c r="BK947"/>
      <x:c r="BL947"/>
      <x:c r="BM947"/>
      <x:c r="BN947"/>
      <x:c r="BO947"/>
      <x:c r="BP947"/>
      <x:c r="BQ947"/>
      <x:c r="BR947"/>
      <x:c r="BS947"/>
      <x:c r="BT947"/>
      <x:c r="BU947"/>
      <x:c r="BV947"/>
      <x:c r="BW947"/>
      <x:c r="BX947"/>
      <x:c r="BY947"/>
      <x:c r="BZ947"/>
      <x:c r="CA947"/>
      <x:c r="CB947"/>
      <x:c r="CC947"/>
    </x:row>
    <x:row r="948">
      <x:c r="C948"/>
      <x:c r="D948"/>
      <x:c r="E948"/>
      <x:c r="F948"/>
      <x:c r="G948"/>
      <x:c r="H948"/>
      <x:c r="I948"/>
      <x:c r="J948"/>
      <x:c r="K948"/>
      <x:c r="L948"/>
      <x:c r="M948"/>
      <x:c r="N948"/>
      <x:c r="O948"/>
      <x:c r="P948"/>
      <x:c r="Q948"/>
      <x:c r="R948"/>
      <x:c r="S948"/>
      <x:c r="T948"/>
      <x:c r="U948"/>
      <x:c r="V948"/>
      <x:c r="W948"/>
      <x:c r="X948"/>
      <x:c r="Y948"/>
      <x:c r="Z948"/>
      <x:c r="AA948"/>
      <x:c r="AB948"/>
      <x:c r="AC948"/>
      <x:c r="AD948"/>
      <x:c r="AE948"/>
      <x:c r="AF948"/>
      <x:c r="AZ948"/>
      <x:c r="BA948"/>
      <x:c r="BB948"/>
      <x:c r="BC948"/>
      <x:c r="BD948"/>
      <x:c r="BE948"/>
      <x:c r="BF948"/>
      <x:c r="BG948"/>
      <x:c r="BH948"/>
      <x:c r="BI948"/>
      <x:c r="BJ948"/>
      <x:c r="BK948"/>
      <x:c r="BL948"/>
      <x:c r="BM948"/>
      <x:c r="BN948"/>
      <x:c r="BO948"/>
      <x:c r="BP948"/>
      <x:c r="BQ948"/>
      <x:c r="BR948"/>
      <x:c r="BS948"/>
      <x:c r="BT948"/>
      <x:c r="BU948"/>
      <x:c r="BV948"/>
      <x:c r="BW948"/>
      <x:c r="BX948"/>
      <x:c r="BY948"/>
      <x:c r="BZ948"/>
      <x:c r="CA948"/>
      <x:c r="CB948"/>
      <x:c r="CC948"/>
    </x:row>
    <x:row r="949">
      <x:c r="C949"/>
      <x:c r="D949"/>
      <x:c r="E949"/>
      <x:c r="F949"/>
      <x:c r="G949"/>
      <x:c r="H949"/>
      <x:c r="I949"/>
      <x:c r="J949"/>
      <x:c r="K949"/>
      <x:c r="L949"/>
      <x:c r="M949"/>
      <x:c r="N949"/>
      <x:c r="O949"/>
      <x:c r="P949"/>
      <x:c r="Q949"/>
      <x:c r="R949"/>
      <x:c r="S949"/>
      <x:c r="T949"/>
      <x:c r="U949"/>
      <x:c r="V949"/>
      <x:c r="W949"/>
      <x:c r="X949"/>
      <x:c r="Y949"/>
      <x:c r="Z949"/>
      <x:c r="AA949"/>
      <x:c r="AB949"/>
      <x:c r="AC949"/>
      <x:c r="AD949"/>
      <x:c r="AE949"/>
      <x:c r="AF949"/>
      <x:c r="AZ949"/>
      <x:c r="BA949"/>
      <x:c r="BB949"/>
      <x:c r="BC949"/>
      <x:c r="BD949"/>
      <x:c r="BE949"/>
      <x:c r="BF949"/>
      <x:c r="BG949"/>
      <x:c r="BH949"/>
      <x:c r="BI949"/>
      <x:c r="BJ949"/>
      <x:c r="BK949"/>
      <x:c r="BL949"/>
      <x:c r="BM949"/>
      <x:c r="BN949"/>
      <x:c r="BO949"/>
      <x:c r="BP949"/>
      <x:c r="BQ949"/>
      <x:c r="BR949"/>
      <x:c r="BS949"/>
      <x:c r="BT949"/>
      <x:c r="BU949"/>
      <x:c r="BV949"/>
      <x:c r="BW949"/>
      <x:c r="BX949"/>
      <x:c r="BY949"/>
      <x:c r="BZ949"/>
      <x:c r="CA949"/>
      <x:c r="CB949"/>
      <x:c r="CC949"/>
    </x:row>
    <x:row r="950">
      <x:c r="C950"/>
      <x:c r="D950"/>
      <x:c r="E950"/>
      <x:c r="F950"/>
      <x:c r="G950"/>
      <x:c r="H950"/>
      <x:c r="I950"/>
      <x:c r="J950"/>
      <x:c r="K950"/>
      <x:c r="L950"/>
      <x:c r="M950"/>
      <x:c r="N950"/>
      <x:c r="O950"/>
      <x:c r="P950"/>
      <x:c r="Q950"/>
      <x:c r="R950"/>
      <x:c r="S950"/>
      <x:c r="T950"/>
      <x:c r="U950"/>
      <x:c r="V950"/>
      <x:c r="W950"/>
      <x:c r="X950"/>
      <x:c r="Y950"/>
      <x:c r="Z950"/>
      <x:c r="AA950"/>
      <x:c r="AB950"/>
      <x:c r="AC950"/>
      <x:c r="AD950"/>
      <x:c r="AE950"/>
      <x:c r="AF950"/>
      <x:c r="AZ950"/>
      <x:c r="BA950"/>
      <x:c r="BB950"/>
      <x:c r="BC950"/>
      <x:c r="BD950"/>
      <x:c r="BE950"/>
      <x:c r="BF950"/>
      <x:c r="BG950"/>
      <x:c r="BH950"/>
      <x:c r="BI950"/>
      <x:c r="BJ950"/>
      <x:c r="BK950"/>
      <x:c r="BL950"/>
      <x:c r="BM950"/>
      <x:c r="BN950"/>
      <x:c r="BO950"/>
      <x:c r="BP950"/>
      <x:c r="BQ950"/>
      <x:c r="BR950"/>
      <x:c r="BS950"/>
      <x:c r="BT950"/>
      <x:c r="BU950"/>
      <x:c r="BV950"/>
      <x:c r="BW950"/>
      <x:c r="BX950"/>
      <x:c r="BY950"/>
      <x:c r="BZ950"/>
      <x:c r="CA950"/>
      <x:c r="CB950"/>
      <x:c r="CC950"/>
    </x:row>
    <x:row r="951">
      <x:c r="C951"/>
      <x:c r="D951"/>
      <x:c r="E951"/>
      <x:c r="F951"/>
      <x:c r="G951"/>
      <x:c r="H951"/>
      <x:c r="I951"/>
      <x:c r="J951"/>
      <x:c r="K951"/>
      <x:c r="L951"/>
      <x:c r="M951"/>
      <x:c r="N951"/>
      <x:c r="O951"/>
      <x:c r="P951"/>
      <x:c r="Q951"/>
      <x:c r="R951"/>
      <x:c r="S951"/>
      <x:c r="T951"/>
      <x:c r="U951"/>
      <x:c r="V951"/>
      <x:c r="W951"/>
      <x:c r="X951"/>
      <x:c r="Y951"/>
      <x:c r="Z951"/>
      <x:c r="AA951"/>
      <x:c r="AB951"/>
      <x:c r="AC951"/>
      <x:c r="AD951"/>
      <x:c r="AE951"/>
      <x:c r="AF951"/>
      <x:c r="AZ951"/>
      <x:c r="BA951"/>
      <x:c r="BB951"/>
      <x:c r="BC951"/>
      <x:c r="BD951"/>
      <x:c r="BE951"/>
      <x:c r="BF951"/>
      <x:c r="BG951"/>
      <x:c r="BH951"/>
      <x:c r="BI951"/>
      <x:c r="BJ951"/>
      <x:c r="BK951"/>
      <x:c r="BL951"/>
      <x:c r="BM951"/>
      <x:c r="BN951"/>
      <x:c r="BO951"/>
      <x:c r="BP951"/>
      <x:c r="BQ951"/>
      <x:c r="BR951"/>
      <x:c r="BS951"/>
      <x:c r="BT951"/>
      <x:c r="BU951"/>
      <x:c r="BV951"/>
      <x:c r="BW951"/>
      <x:c r="BX951"/>
      <x:c r="BY951"/>
      <x:c r="BZ951"/>
      <x:c r="CA951"/>
      <x:c r="CB951"/>
      <x:c r="CC951"/>
    </x:row>
    <x:row r="952">
      <x:c r="C952"/>
      <x:c r="D952"/>
      <x:c r="E952"/>
      <x:c r="F952"/>
      <x:c r="G952"/>
      <x:c r="H952"/>
      <x:c r="I952"/>
      <x:c r="J952"/>
      <x:c r="K952"/>
      <x:c r="L952"/>
      <x:c r="M952"/>
      <x:c r="N952"/>
      <x:c r="O952"/>
      <x:c r="P952"/>
      <x:c r="Q952"/>
      <x:c r="R952"/>
      <x:c r="S952"/>
      <x:c r="T952"/>
      <x:c r="U952"/>
      <x:c r="V952"/>
      <x:c r="W952"/>
      <x:c r="X952"/>
      <x:c r="Y952"/>
      <x:c r="Z952"/>
      <x:c r="AA952"/>
      <x:c r="AB952"/>
      <x:c r="AC952"/>
      <x:c r="AD952"/>
      <x:c r="AE952"/>
      <x:c r="AF952"/>
      <x:c r="AZ952"/>
      <x:c r="BA952"/>
      <x:c r="BB952"/>
      <x:c r="BC952"/>
      <x:c r="BD952"/>
      <x:c r="BE952"/>
      <x:c r="BF952"/>
      <x:c r="BG952"/>
      <x:c r="BH952"/>
      <x:c r="BI952"/>
      <x:c r="BJ952"/>
      <x:c r="BK952"/>
      <x:c r="BL952"/>
      <x:c r="BM952"/>
      <x:c r="BN952"/>
      <x:c r="BO952"/>
      <x:c r="BP952"/>
      <x:c r="BQ952"/>
      <x:c r="BR952"/>
      <x:c r="BS952"/>
      <x:c r="BT952"/>
      <x:c r="BU952"/>
      <x:c r="BV952"/>
      <x:c r="BW952"/>
      <x:c r="BX952"/>
      <x:c r="BY952"/>
      <x:c r="BZ952"/>
      <x:c r="CA952"/>
      <x:c r="CB952"/>
      <x:c r="CC952"/>
    </x:row>
    <x:row r="953">
      <x:c r="C953"/>
      <x:c r="D953"/>
      <x:c r="E953"/>
      <x:c r="F953"/>
      <x:c r="G953"/>
      <x:c r="H953"/>
      <x:c r="I953"/>
      <x:c r="J953"/>
      <x:c r="K953"/>
      <x:c r="L953"/>
      <x:c r="M953"/>
      <x:c r="N953"/>
      <x:c r="O953"/>
      <x:c r="P953"/>
      <x:c r="Q953"/>
      <x:c r="R953"/>
      <x:c r="S953"/>
      <x:c r="T953"/>
      <x:c r="U953"/>
      <x:c r="V953"/>
      <x:c r="W953"/>
      <x:c r="X953"/>
      <x:c r="Y953"/>
      <x:c r="Z953"/>
      <x:c r="AA953"/>
      <x:c r="AB953"/>
      <x:c r="AC953"/>
      <x:c r="AD953"/>
      <x:c r="AE953"/>
      <x:c r="AF953"/>
      <x:c r="AZ953"/>
      <x:c r="BA953"/>
      <x:c r="BB953"/>
      <x:c r="BC953"/>
      <x:c r="BD953"/>
      <x:c r="BE953"/>
      <x:c r="BF953"/>
      <x:c r="BG953"/>
      <x:c r="BH953"/>
      <x:c r="BI953"/>
      <x:c r="BJ953"/>
      <x:c r="BK953"/>
      <x:c r="BL953"/>
      <x:c r="BM953"/>
      <x:c r="BN953"/>
      <x:c r="BO953"/>
      <x:c r="BP953"/>
      <x:c r="BQ953"/>
      <x:c r="BR953"/>
      <x:c r="BS953"/>
      <x:c r="BT953"/>
      <x:c r="BU953"/>
      <x:c r="BV953"/>
      <x:c r="BW953"/>
      <x:c r="BX953"/>
      <x:c r="BY953"/>
      <x:c r="BZ953"/>
      <x:c r="CA953"/>
      <x:c r="CB953"/>
      <x:c r="CC953"/>
    </x:row>
    <x:row r="954">
      <x:c r="C954"/>
      <x:c r="D954"/>
      <x:c r="E954"/>
      <x:c r="F954"/>
      <x:c r="G954"/>
      <x:c r="H954"/>
      <x:c r="I954"/>
      <x:c r="J954"/>
      <x:c r="K954"/>
      <x:c r="L954"/>
      <x:c r="M954"/>
      <x:c r="N954"/>
      <x:c r="O954"/>
      <x:c r="P954"/>
      <x:c r="Q954"/>
      <x:c r="R954"/>
      <x:c r="S954"/>
      <x:c r="T954"/>
      <x:c r="U954"/>
      <x:c r="V954"/>
      <x:c r="W954"/>
      <x:c r="X954"/>
      <x:c r="Y954"/>
      <x:c r="Z954"/>
      <x:c r="AA954"/>
      <x:c r="AB954"/>
      <x:c r="AC954"/>
      <x:c r="AD954"/>
      <x:c r="AE954"/>
      <x:c r="AF954"/>
      <x:c r="AZ954"/>
      <x:c r="BA954"/>
      <x:c r="BB954"/>
      <x:c r="BC954"/>
      <x:c r="BD954"/>
      <x:c r="BE954"/>
      <x:c r="BF954"/>
      <x:c r="BG954"/>
      <x:c r="BH954"/>
      <x:c r="BI954"/>
      <x:c r="BJ954"/>
      <x:c r="BK954"/>
      <x:c r="BL954"/>
      <x:c r="BM954"/>
      <x:c r="BN954"/>
      <x:c r="BO954"/>
      <x:c r="BP954"/>
      <x:c r="BQ954"/>
      <x:c r="BR954"/>
      <x:c r="BS954"/>
      <x:c r="BT954"/>
      <x:c r="BU954"/>
      <x:c r="BV954"/>
      <x:c r="BW954"/>
      <x:c r="BX954"/>
      <x:c r="BY954"/>
      <x:c r="BZ954"/>
      <x:c r="CA954"/>
      <x:c r="CB954"/>
      <x:c r="CC954"/>
    </x:row>
    <x:row r="955">
      <x:c r="C955"/>
      <x:c r="D955"/>
      <x:c r="E955"/>
      <x:c r="F955"/>
      <x:c r="G955"/>
      <x:c r="H955"/>
      <x:c r="I955"/>
      <x:c r="J955"/>
      <x:c r="K955"/>
      <x:c r="L955"/>
      <x:c r="M955"/>
      <x:c r="N955"/>
      <x:c r="O955"/>
      <x:c r="P955"/>
      <x:c r="Q955"/>
      <x:c r="R955"/>
      <x:c r="S955"/>
      <x:c r="T955"/>
      <x:c r="U955"/>
      <x:c r="V955"/>
      <x:c r="W955"/>
      <x:c r="X955"/>
      <x:c r="Y955"/>
      <x:c r="Z955"/>
      <x:c r="AA955"/>
      <x:c r="AB955"/>
      <x:c r="AC955"/>
      <x:c r="AD955"/>
      <x:c r="AE955"/>
      <x:c r="AF955"/>
      <x:c r="AZ955"/>
      <x:c r="BA955"/>
      <x:c r="BB955"/>
      <x:c r="BC955"/>
      <x:c r="BD955"/>
      <x:c r="BE955"/>
      <x:c r="BF955"/>
      <x:c r="BG955"/>
      <x:c r="BH955"/>
      <x:c r="BI955"/>
      <x:c r="BJ955"/>
      <x:c r="BK955"/>
      <x:c r="BL955"/>
      <x:c r="BM955"/>
      <x:c r="BN955"/>
      <x:c r="BO955"/>
      <x:c r="BP955"/>
      <x:c r="BQ955"/>
      <x:c r="BR955"/>
      <x:c r="BS955"/>
      <x:c r="BT955"/>
      <x:c r="BU955"/>
      <x:c r="BV955"/>
      <x:c r="BW955"/>
      <x:c r="BX955"/>
      <x:c r="BY955"/>
      <x:c r="BZ955"/>
      <x:c r="CA955"/>
      <x:c r="CB955"/>
      <x:c r="CC955"/>
    </x:row>
    <x:row r="956">
      <x:c r="C956"/>
      <x:c r="D956"/>
      <x:c r="E956"/>
      <x:c r="F956"/>
      <x:c r="G956"/>
      <x:c r="H956"/>
      <x:c r="I956"/>
      <x:c r="J956"/>
      <x:c r="K956"/>
      <x:c r="L956"/>
      <x:c r="M956"/>
      <x:c r="N956"/>
      <x:c r="O956"/>
      <x:c r="P956"/>
      <x:c r="Q956"/>
      <x:c r="R956"/>
      <x:c r="S956"/>
      <x:c r="T956"/>
      <x:c r="U956"/>
      <x:c r="V956"/>
      <x:c r="W956"/>
      <x:c r="X956"/>
      <x:c r="Y956"/>
      <x:c r="Z956"/>
      <x:c r="AA956"/>
      <x:c r="AB956"/>
      <x:c r="AC956"/>
      <x:c r="AD956"/>
      <x:c r="AE956"/>
      <x:c r="AF956"/>
      <x:c r="AZ956"/>
      <x:c r="BA956"/>
      <x:c r="BB956"/>
      <x:c r="BC956"/>
      <x:c r="BD956"/>
      <x:c r="BE956"/>
      <x:c r="BF956"/>
      <x:c r="BG956"/>
      <x:c r="BH956"/>
      <x:c r="BI956"/>
      <x:c r="BJ956"/>
      <x:c r="BK956"/>
      <x:c r="BL956"/>
      <x:c r="BM956"/>
      <x:c r="BN956"/>
      <x:c r="BO956"/>
      <x:c r="BP956"/>
      <x:c r="BQ956"/>
      <x:c r="BR956"/>
      <x:c r="BS956"/>
      <x:c r="BT956"/>
      <x:c r="BU956"/>
      <x:c r="BV956"/>
      <x:c r="BW956"/>
      <x:c r="BX956"/>
      <x:c r="BY956"/>
      <x:c r="BZ956"/>
      <x:c r="CA956"/>
      <x:c r="CB956"/>
      <x:c r="CC956"/>
    </x:row>
    <x:row r="957">
      <x:c r="C957"/>
      <x:c r="D957"/>
      <x:c r="E957"/>
      <x:c r="F957"/>
      <x:c r="G957"/>
      <x:c r="H957"/>
      <x:c r="I957"/>
      <x:c r="J957"/>
      <x:c r="K957"/>
      <x:c r="L957"/>
      <x:c r="M957"/>
      <x:c r="N957"/>
      <x:c r="O957"/>
      <x:c r="P957"/>
      <x:c r="Q957"/>
      <x:c r="R957"/>
      <x:c r="S957"/>
      <x:c r="T957"/>
      <x:c r="U957"/>
      <x:c r="V957"/>
      <x:c r="W957"/>
      <x:c r="X957"/>
      <x:c r="Y957"/>
      <x:c r="Z957"/>
      <x:c r="AA957"/>
      <x:c r="AB957"/>
      <x:c r="AC957"/>
      <x:c r="AD957"/>
      <x:c r="AE957"/>
      <x:c r="AF957"/>
      <x:c r="AZ957"/>
      <x:c r="BA957"/>
      <x:c r="BB957"/>
      <x:c r="BC957"/>
      <x:c r="BD957"/>
      <x:c r="BE957"/>
      <x:c r="BF957"/>
      <x:c r="BG957"/>
      <x:c r="BH957"/>
      <x:c r="BI957"/>
      <x:c r="BJ957"/>
      <x:c r="BK957"/>
      <x:c r="BL957"/>
      <x:c r="BM957"/>
      <x:c r="BN957"/>
      <x:c r="BO957"/>
      <x:c r="BP957"/>
      <x:c r="BQ957"/>
      <x:c r="BR957"/>
      <x:c r="BS957"/>
      <x:c r="BT957"/>
      <x:c r="BU957"/>
      <x:c r="BV957"/>
      <x:c r="BW957"/>
      <x:c r="BX957"/>
      <x:c r="BY957"/>
      <x:c r="BZ957"/>
      <x:c r="CA957"/>
      <x:c r="CB957"/>
      <x:c r="CC957"/>
    </x:row>
    <x:row r="958">
      <x:c r="C958"/>
      <x:c r="D958"/>
      <x:c r="E958"/>
      <x:c r="F958"/>
      <x:c r="G958"/>
      <x:c r="H958"/>
      <x:c r="I958"/>
      <x:c r="J958"/>
      <x:c r="K958"/>
      <x:c r="L958"/>
      <x:c r="M958"/>
      <x:c r="N958"/>
      <x:c r="O958"/>
      <x:c r="P958"/>
      <x:c r="Q958"/>
      <x:c r="R958"/>
      <x:c r="S958"/>
      <x:c r="T958"/>
      <x:c r="U958"/>
      <x:c r="V958"/>
      <x:c r="W958"/>
      <x:c r="X958"/>
      <x:c r="Y958"/>
      <x:c r="Z958"/>
      <x:c r="AA958"/>
      <x:c r="AB958"/>
      <x:c r="AC958"/>
      <x:c r="AD958"/>
      <x:c r="AE958"/>
      <x:c r="AF958"/>
      <x:c r="AZ958"/>
      <x:c r="BA958"/>
      <x:c r="BB958"/>
      <x:c r="BC958"/>
      <x:c r="BD958"/>
      <x:c r="BE958"/>
      <x:c r="BF958"/>
      <x:c r="BG958"/>
      <x:c r="BH958"/>
      <x:c r="BI958"/>
      <x:c r="BJ958"/>
      <x:c r="BK958"/>
      <x:c r="BL958"/>
      <x:c r="BM958"/>
      <x:c r="BN958"/>
      <x:c r="BO958"/>
      <x:c r="BP958"/>
      <x:c r="BQ958"/>
      <x:c r="BR958"/>
      <x:c r="BS958"/>
      <x:c r="BT958"/>
      <x:c r="BU958"/>
      <x:c r="BV958"/>
      <x:c r="BW958"/>
      <x:c r="BX958"/>
      <x:c r="BY958"/>
      <x:c r="BZ958"/>
      <x:c r="CA958"/>
      <x:c r="CB958"/>
      <x:c r="CC958"/>
    </x:row>
    <x:row r="959">
      <x:c r="C959"/>
      <x:c r="D959"/>
      <x:c r="E959"/>
      <x:c r="F959"/>
      <x:c r="G959"/>
      <x:c r="H959"/>
      <x:c r="I959"/>
      <x:c r="J959"/>
      <x:c r="K959"/>
      <x:c r="L959"/>
      <x:c r="M959"/>
      <x:c r="N959"/>
      <x:c r="O959"/>
      <x:c r="P959"/>
      <x:c r="Q959"/>
      <x:c r="R959"/>
      <x:c r="S959"/>
      <x:c r="T959"/>
      <x:c r="U959"/>
      <x:c r="V959"/>
      <x:c r="W959"/>
      <x:c r="X959"/>
      <x:c r="Y959"/>
      <x:c r="Z959"/>
      <x:c r="AA959"/>
      <x:c r="AB959"/>
      <x:c r="AC959"/>
      <x:c r="AD959"/>
      <x:c r="AE959"/>
      <x:c r="AF959"/>
      <x:c r="AZ959"/>
      <x:c r="BA959"/>
      <x:c r="BB959"/>
      <x:c r="BC959"/>
      <x:c r="BD959"/>
      <x:c r="BE959"/>
      <x:c r="BF959"/>
      <x:c r="BG959"/>
      <x:c r="BH959"/>
      <x:c r="BI959"/>
      <x:c r="BJ959"/>
      <x:c r="BK959"/>
      <x:c r="BL959"/>
      <x:c r="BM959"/>
      <x:c r="BN959"/>
      <x:c r="BO959"/>
      <x:c r="BP959"/>
      <x:c r="BQ959"/>
      <x:c r="BR959"/>
      <x:c r="BS959"/>
      <x:c r="BT959"/>
      <x:c r="BU959"/>
      <x:c r="BV959"/>
      <x:c r="BW959"/>
      <x:c r="BX959"/>
      <x:c r="BY959"/>
      <x:c r="BZ959"/>
      <x:c r="CA959"/>
      <x:c r="CB959"/>
      <x:c r="CC959"/>
    </x:row>
    <x:row r="960">
      <x:c r="C960"/>
      <x:c r="D960"/>
      <x:c r="E960"/>
      <x:c r="F960"/>
      <x:c r="G960"/>
      <x:c r="H960"/>
      <x:c r="I960"/>
      <x:c r="J960"/>
      <x:c r="K960"/>
      <x:c r="L960"/>
      <x:c r="M960"/>
      <x:c r="N960"/>
      <x:c r="O960"/>
      <x:c r="P960"/>
      <x:c r="Q960"/>
      <x:c r="R960"/>
      <x:c r="S960"/>
      <x:c r="T960"/>
      <x:c r="U960"/>
      <x:c r="V960"/>
      <x:c r="W960"/>
      <x:c r="X960"/>
      <x:c r="Y960"/>
      <x:c r="Z960"/>
      <x:c r="AA960"/>
      <x:c r="AB960"/>
      <x:c r="AC960"/>
      <x:c r="AD960"/>
      <x:c r="AE960"/>
      <x:c r="AF960"/>
      <x:c r="AZ960"/>
      <x:c r="BA960"/>
      <x:c r="BB960"/>
      <x:c r="BC960"/>
      <x:c r="BD960"/>
      <x:c r="BE960"/>
      <x:c r="BF960"/>
      <x:c r="BG960"/>
      <x:c r="BH960"/>
      <x:c r="BI960"/>
      <x:c r="BJ960"/>
      <x:c r="BK960"/>
      <x:c r="BL960"/>
      <x:c r="BM960"/>
      <x:c r="BN960"/>
      <x:c r="BO960"/>
      <x:c r="BP960"/>
      <x:c r="BQ960"/>
      <x:c r="BR960"/>
      <x:c r="BS960"/>
      <x:c r="BT960"/>
      <x:c r="BU960"/>
      <x:c r="BV960"/>
      <x:c r="BW960"/>
      <x:c r="BX960"/>
      <x:c r="BY960"/>
      <x:c r="BZ960"/>
      <x:c r="CA960"/>
      <x:c r="CB960"/>
      <x:c r="CC960"/>
    </x:row>
    <x:row r="961">
      <x:c r="C961"/>
      <x:c r="D961"/>
      <x:c r="E961"/>
      <x:c r="F961"/>
      <x:c r="G961"/>
      <x:c r="H961"/>
      <x:c r="I961"/>
      <x:c r="J961"/>
      <x:c r="K961"/>
      <x:c r="L961"/>
      <x:c r="M961"/>
      <x:c r="N961"/>
      <x:c r="O961"/>
      <x:c r="P961"/>
      <x:c r="Q961"/>
      <x:c r="R961"/>
      <x:c r="S961"/>
      <x:c r="T961"/>
      <x:c r="U961"/>
      <x:c r="V961"/>
      <x:c r="W961"/>
      <x:c r="X961"/>
      <x:c r="Y961"/>
      <x:c r="Z961"/>
      <x:c r="AA961"/>
      <x:c r="AB961"/>
      <x:c r="AC961"/>
      <x:c r="AD961"/>
      <x:c r="AE961"/>
      <x:c r="AF961"/>
      <x:c r="AZ961"/>
      <x:c r="BA961"/>
      <x:c r="BB961"/>
      <x:c r="BC961"/>
      <x:c r="BD961"/>
      <x:c r="BE961"/>
      <x:c r="BF961"/>
      <x:c r="BG961"/>
      <x:c r="BH961"/>
      <x:c r="BI961"/>
      <x:c r="BJ961"/>
      <x:c r="BK961"/>
      <x:c r="BL961"/>
      <x:c r="BM961"/>
      <x:c r="BN961"/>
      <x:c r="BO961"/>
      <x:c r="BP961"/>
      <x:c r="BQ961"/>
      <x:c r="BR961"/>
      <x:c r="BS961"/>
      <x:c r="BT961"/>
      <x:c r="BU961"/>
      <x:c r="BV961"/>
      <x:c r="BW961"/>
      <x:c r="BX961"/>
      <x:c r="BY961"/>
      <x:c r="BZ961"/>
      <x:c r="CA961"/>
      <x:c r="CB961"/>
      <x:c r="CC961"/>
    </x:row>
    <x:row r="962">
      <x:c r="C962"/>
      <x:c r="D962"/>
      <x:c r="E962"/>
      <x:c r="F962"/>
      <x:c r="G962"/>
      <x:c r="H962"/>
      <x:c r="I962"/>
      <x:c r="J962"/>
      <x:c r="K962"/>
      <x:c r="L962"/>
      <x:c r="M962"/>
      <x:c r="N962"/>
      <x:c r="O962"/>
      <x:c r="P962"/>
      <x:c r="Q962"/>
      <x:c r="R962"/>
      <x:c r="S962"/>
      <x:c r="T962"/>
      <x:c r="U962"/>
      <x:c r="V962"/>
      <x:c r="W962"/>
      <x:c r="X962"/>
      <x:c r="Y962"/>
      <x:c r="Z962"/>
      <x:c r="AA962"/>
      <x:c r="AB962"/>
      <x:c r="AC962"/>
      <x:c r="AD962"/>
      <x:c r="AE962"/>
      <x:c r="AF962"/>
      <x:c r="AZ962"/>
      <x:c r="BA962"/>
      <x:c r="BB962"/>
      <x:c r="BC962"/>
      <x:c r="BD962"/>
      <x:c r="BE962"/>
      <x:c r="BF962"/>
      <x:c r="BG962"/>
      <x:c r="BH962"/>
      <x:c r="BI962"/>
      <x:c r="BJ962"/>
      <x:c r="BK962"/>
      <x:c r="BL962"/>
      <x:c r="BM962"/>
      <x:c r="BN962"/>
      <x:c r="BO962"/>
      <x:c r="BP962"/>
      <x:c r="BQ962"/>
      <x:c r="BR962"/>
      <x:c r="BS962"/>
      <x:c r="BT962"/>
      <x:c r="BU962"/>
      <x:c r="BV962"/>
      <x:c r="BW962"/>
      <x:c r="BX962"/>
      <x:c r="BY962"/>
      <x:c r="BZ962"/>
      <x:c r="CA962"/>
      <x:c r="CB962"/>
      <x:c r="CC962"/>
    </x:row>
    <x:row r="963">
      <x:c r="C963"/>
      <x:c r="D963"/>
      <x:c r="E963"/>
      <x:c r="F963"/>
      <x:c r="G963"/>
      <x:c r="H963"/>
      <x:c r="I963"/>
      <x:c r="J963"/>
      <x:c r="K963"/>
      <x:c r="L963"/>
      <x:c r="M963"/>
      <x:c r="N963"/>
      <x:c r="O963"/>
      <x:c r="P963"/>
      <x:c r="Q963"/>
      <x:c r="R963"/>
      <x:c r="S963"/>
      <x:c r="T963"/>
      <x:c r="U963"/>
      <x:c r="V963"/>
      <x:c r="W963"/>
      <x:c r="X963"/>
      <x:c r="Y963"/>
      <x:c r="Z963"/>
      <x:c r="AA963"/>
      <x:c r="AB963"/>
      <x:c r="AC963"/>
      <x:c r="AD963"/>
      <x:c r="AE963"/>
      <x:c r="AF963"/>
      <x:c r="AZ963"/>
      <x:c r="BA963"/>
      <x:c r="BB963"/>
      <x:c r="BC963"/>
      <x:c r="BD963"/>
      <x:c r="BE963"/>
      <x:c r="BF963"/>
      <x:c r="BG963"/>
      <x:c r="BH963"/>
      <x:c r="BI963"/>
      <x:c r="BJ963"/>
      <x:c r="BK963"/>
      <x:c r="BL963"/>
      <x:c r="BM963"/>
      <x:c r="BN963"/>
      <x:c r="BO963"/>
      <x:c r="BP963"/>
      <x:c r="BQ963"/>
      <x:c r="BR963"/>
      <x:c r="BS963"/>
      <x:c r="BT963"/>
      <x:c r="BU963"/>
      <x:c r="BV963"/>
      <x:c r="BW963"/>
      <x:c r="BX963"/>
      <x:c r="BY963"/>
      <x:c r="BZ963"/>
      <x:c r="CA963"/>
      <x:c r="CB963"/>
      <x:c r="CC963"/>
    </x:row>
    <x:row r="964">
      <x:c r="C964"/>
      <x:c r="D964"/>
      <x:c r="E964"/>
      <x:c r="F964"/>
      <x:c r="G964"/>
      <x:c r="H964"/>
      <x:c r="I964"/>
      <x:c r="J964"/>
      <x:c r="K964"/>
      <x:c r="L964"/>
      <x:c r="M964"/>
      <x:c r="N964"/>
      <x:c r="O964"/>
      <x:c r="P964"/>
      <x:c r="Q964"/>
      <x:c r="R964"/>
      <x:c r="S964"/>
      <x:c r="T964"/>
      <x:c r="U964"/>
      <x:c r="V964"/>
      <x:c r="W964"/>
      <x:c r="X964"/>
      <x:c r="Y964"/>
      <x:c r="Z964"/>
      <x:c r="AA964"/>
      <x:c r="AB964"/>
      <x:c r="AC964"/>
      <x:c r="AD964"/>
      <x:c r="AE964"/>
      <x:c r="AF964"/>
      <x:c r="AZ964"/>
      <x:c r="BA964"/>
      <x:c r="BB964"/>
      <x:c r="BC964"/>
      <x:c r="BD964"/>
      <x:c r="BE964"/>
      <x:c r="BF964"/>
      <x:c r="BG964"/>
      <x:c r="BH964"/>
      <x:c r="BI964"/>
      <x:c r="BJ964"/>
      <x:c r="BK964"/>
      <x:c r="BL964"/>
      <x:c r="BM964"/>
      <x:c r="BN964"/>
      <x:c r="BO964"/>
      <x:c r="BP964"/>
      <x:c r="BQ964"/>
      <x:c r="BR964"/>
      <x:c r="BS964"/>
      <x:c r="BT964"/>
      <x:c r="BU964"/>
      <x:c r="BV964"/>
      <x:c r="BW964"/>
      <x:c r="BX964"/>
      <x:c r="BY964"/>
      <x:c r="BZ964"/>
      <x:c r="CA964"/>
      <x:c r="CB964"/>
      <x:c r="CC964"/>
    </x:row>
    <x:row r="965">
      <x:c r="C965"/>
      <x:c r="D965"/>
      <x:c r="E965"/>
      <x:c r="F965"/>
      <x:c r="G965"/>
      <x:c r="H965"/>
      <x:c r="I965"/>
      <x:c r="J965"/>
      <x:c r="K965"/>
      <x:c r="L965"/>
      <x:c r="M965"/>
      <x:c r="N965"/>
      <x:c r="O965"/>
      <x:c r="P965"/>
      <x:c r="Q965"/>
      <x:c r="R965"/>
      <x:c r="S965"/>
      <x:c r="T965"/>
      <x:c r="U965"/>
      <x:c r="V965"/>
      <x:c r="W965"/>
      <x:c r="X965"/>
      <x:c r="Y965"/>
      <x:c r="Z965"/>
      <x:c r="AA965"/>
      <x:c r="AB965"/>
      <x:c r="AC965"/>
      <x:c r="AD965"/>
      <x:c r="AE965"/>
      <x:c r="AF965"/>
      <x:c r="AZ965"/>
      <x:c r="BA965"/>
      <x:c r="BB965"/>
      <x:c r="BC965"/>
      <x:c r="BD965"/>
      <x:c r="BE965"/>
      <x:c r="BF965"/>
      <x:c r="BG965"/>
      <x:c r="BH965"/>
      <x:c r="BI965"/>
      <x:c r="BJ965"/>
      <x:c r="BK965"/>
      <x:c r="BL965"/>
      <x:c r="BM965"/>
      <x:c r="BN965"/>
      <x:c r="BO965"/>
      <x:c r="BP965"/>
      <x:c r="BQ965"/>
      <x:c r="BR965"/>
      <x:c r="BS965"/>
      <x:c r="BT965"/>
      <x:c r="BU965"/>
      <x:c r="BV965"/>
      <x:c r="BW965"/>
      <x:c r="BX965"/>
      <x:c r="BY965"/>
      <x:c r="BZ965"/>
      <x:c r="CA965"/>
      <x:c r="CB965"/>
      <x:c r="CC965"/>
    </x:row>
    <x:row r="966">
      <x:c r="C966"/>
      <x:c r="D966"/>
      <x:c r="E966"/>
      <x:c r="F966"/>
      <x:c r="G966"/>
      <x:c r="H966"/>
      <x:c r="I966"/>
      <x:c r="J966"/>
      <x:c r="K966"/>
      <x:c r="L966"/>
      <x:c r="M966"/>
      <x:c r="N966"/>
      <x:c r="O966"/>
      <x:c r="P966"/>
      <x:c r="Q966"/>
      <x:c r="R966"/>
      <x:c r="S966"/>
      <x:c r="T966"/>
      <x:c r="U966"/>
      <x:c r="V966"/>
      <x:c r="W966"/>
      <x:c r="X966"/>
      <x:c r="Y966"/>
      <x:c r="Z966"/>
      <x:c r="AA966"/>
      <x:c r="AB966"/>
      <x:c r="AC966"/>
      <x:c r="AD966"/>
      <x:c r="AE966"/>
      <x:c r="AF966"/>
      <x:c r="AZ966"/>
      <x:c r="BA966"/>
      <x:c r="BB966"/>
      <x:c r="BC966"/>
      <x:c r="BD966"/>
      <x:c r="BE966"/>
      <x:c r="BF966"/>
      <x:c r="BG966"/>
      <x:c r="BH966"/>
      <x:c r="BI966"/>
      <x:c r="BJ966"/>
      <x:c r="BK966"/>
      <x:c r="BL966"/>
      <x:c r="BM966"/>
      <x:c r="BN966"/>
      <x:c r="BO966"/>
      <x:c r="BP966"/>
      <x:c r="BQ966"/>
      <x:c r="BR966"/>
      <x:c r="BS966"/>
      <x:c r="BT966"/>
      <x:c r="BU966"/>
      <x:c r="BV966"/>
      <x:c r="BW966"/>
      <x:c r="BX966"/>
      <x:c r="BY966"/>
      <x:c r="BZ966"/>
      <x:c r="CA966"/>
      <x:c r="CB966"/>
      <x:c r="CC966"/>
    </x:row>
    <x:row r="967">
      <x:c r="C967"/>
      <x:c r="D967"/>
      <x:c r="E967"/>
      <x:c r="F967"/>
      <x:c r="G967"/>
      <x:c r="H967"/>
      <x:c r="I967"/>
      <x:c r="J967"/>
      <x:c r="K967"/>
      <x:c r="L967"/>
      <x:c r="M967"/>
      <x:c r="N967"/>
      <x:c r="O967"/>
      <x:c r="P967"/>
      <x:c r="Q967"/>
      <x:c r="R967"/>
      <x:c r="S967"/>
      <x:c r="T967"/>
      <x:c r="U967"/>
      <x:c r="V967"/>
      <x:c r="W967"/>
      <x:c r="X967"/>
      <x:c r="Y967"/>
      <x:c r="Z967"/>
      <x:c r="AA967"/>
      <x:c r="AB967"/>
      <x:c r="AC967"/>
      <x:c r="AD967"/>
      <x:c r="AE967"/>
      <x:c r="AF967"/>
      <x:c r="AZ967"/>
      <x:c r="BA967"/>
      <x:c r="BB967"/>
      <x:c r="BC967"/>
      <x:c r="BD967"/>
      <x:c r="BE967"/>
      <x:c r="BF967"/>
      <x:c r="BG967"/>
      <x:c r="BH967"/>
      <x:c r="BI967"/>
      <x:c r="BJ967"/>
      <x:c r="BK967"/>
      <x:c r="BL967"/>
      <x:c r="BM967"/>
      <x:c r="BN967"/>
      <x:c r="BO967"/>
      <x:c r="BP967"/>
      <x:c r="BQ967"/>
      <x:c r="BR967"/>
      <x:c r="BS967"/>
      <x:c r="BT967"/>
      <x:c r="BU967"/>
      <x:c r="BV967"/>
      <x:c r="BW967"/>
      <x:c r="BX967"/>
      <x:c r="BY967"/>
      <x:c r="BZ967"/>
      <x:c r="CA967"/>
      <x:c r="CB967"/>
      <x:c r="CC967"/>
    </x:row>
    <x:row r="968">
      <x:c r="C968"/>
      <x:c r="D968"/>
      <x:c r="E968"/>
      <x:c r="F968"/>
      <x:c r="G968"/>
      <x:c r="H968"/>
      <x:c r="I968"/>
      <x:c r="J968"/>
      <x:c r="K968"/>
      <x:c r="L968"/>
      <x:c r="M968"/>
      <x:c r="N968"/>
      <x:c r="O968"/>
      <x:c r="P968"/>
      <x:c r="Q968"/>
      <x:c r="R968"/>
      <x:c r="S968"/>
      <x:c r="T968"/>
      <x:c r="U968"/>
      <x:c r="V968"/>
      <x:c r="W968"/>
      <x:c r="X968"/>
      <x:c r="Y968"/>
      <x:c r="Z968"/>
      <x:c r="AA968"/>
      <x:c r="AB968"/>
      <x:c r="AC968"/>
      <x:c r="AD968"/>
      <x:c r="AE968"/>
      <x:c r="AF968"/>
      <x:c r="AZ968"/>
      <x:c r="BA968"/>
      <x:c r="BB968"/>
      <x:c r="BC968"/>
      <x:c r="BD968"/>
      <x:c r="BE968"/>
      <x:c r="BF968"/>
      <x:c r="BG968"/>
      <x:c r="BH968"/>
      <x:c r="BI968"/>
      <x:c r="BJ968"/>
      <x:c r="BK968"/>
      <x:c r="BL968"/>
      <x:c r="BM968"/>
      <x:c r="BN968"/>
      <x:c r="BO968"/>
      <x:c r="BP968"/>
      <x:c r="BQ968"/>
      <x:c r="BR968"/>
      <x:c r="BS968"/>
      <x:c r="BT968"/>
      <x:c r="BU968"/>
      <x:c r="BV968"/>
      <x:c r="BW968"/>
      <x:c r="BX968"/>
      <x:c r="BY968"/>
      <x:c r="BZ968"/>
      <x:c r="CA968"/>
      <x:c r="CB968"/>
      <x:c r="CC968"/>
    </x:row>
    <x:row r="969">
      <x:c r="C969"/>
      <x:c r="D969"/>
      <x:c r="E969"/>
      <x:c r="F969"/>
      <x:c r="G969"/>
      <x:c r="H969"/>
      <x:c r="I969"/>
      <x:c r="J969"/>
      <x:c r="K969"/>
      <x:c r="L969"/>
      <x:c r="M969"/>
      <x:c r="N969"/>
      <x:c r="O969"/>
      <x:c r="P969"/>
      <x:c r="Q969"/>
      <x:c r="R969"/>
      <x:c r="S969"/>
      <x:c r="T969"/>
      <x:c r="U969"/>
      <x:c r="V969"/>
      <x:c r="W969"/>
      <x:c r="X969"/>
      <x:c r="Y969"/>
      <x:c r="Z969"/>
      <x:c r="AA969"/>
      <x:c r="AB969"/>
      <x:c r="AC969"/>
      <x:c r="AD969"/>
      <x:c r="AE969"/>
      <x:c r="AF969"/>
      <x:c r="AZ969"/>
      <x:c r="BA969"/>
      <x:c r="BB969"/>
      <x:c r="BC969"/>
      <x:c r="BD969"/>
      <x:c r="BE969"/>
      <x:c r="BF969"/>
      <x:c r="BG969"/>
      <x:c r="BH969"/>
      <x:c r="BI969"/>
      <x:c r="BJ969"/>
      <x:c r="BK969"/>
      <x:c r="BL969"/>
      <x:c r="BM969"/>
      <x:c r="BN969"/>
      <x:c r="BO969"/>
      <x:c r="BP969"/>
      <x:c r="BQ969"/>
      <x:c r="BR969"/>
      <x:c r="BS969"/>
      <x:c r="BT969"/>
      <x:c r="BU969"/>
      <x:c r="BV969"/>
      <x:c r="BW969"/>
      <x:c r="BX969"/>
      <x:c r="BY969"/>
      <x:c r="BZ969"/>
      <x:c r="CA969"/>
      <x:c r="CB969"/>
      <x:c r="CC969"/>
    </x:row>
    <x:row r="970">
      <x:c r="C970"/>
      <x:c r="D970"/>
      <x:c r="E970"/>
      <x:c r="F970"/>
      <x:c r="G970"/>
      <x:c r="H970"/>
      <x:c r="I970"/>
      <x:c r="J970"/>
      <x:c r="K970"/>
      <x:c r="L970"/>
      <x:c r="M970"/>
      <x:c r="N970"/>
      <x:c r="O970"/>
      <x:c r="P970"/>
      <x:c r="Q970"/>
      <x:c r="R970"/>
      <x:c r="S970"/>
      <x:c r="T970"/>
      <x:c r="U970"/>
      <x:c r="V970"/>
      <x:c r="W970"/>
      <x:c r="X970"/>
      <x:c r="Y970"/>
      <x:c r="Z970"/>
      <x:c r="AA970"/>
      <x:c r="AB970"/>
      <x:c r="AC970"/>
      <x:c r="AD970"/>
      <x:c r="AE970"/>
      <x:c r="AF970"/>
      <x:c r="AZ970"/>
      <x:c r="BA970"/>
      <x:c r="BB970"/>
      <x:c r="BC970"/>
      <x:c r="BD970"/>
      <x:c r="BE970"/>
      <x:c r="BF970"/>
      <x:c r="BG970"/>
      <x:c r="BH970"/>
      <x:c r="BI970"/>
      <x:c r="BJ970"/>
      <x:c r="BK970"/>
      <x:c r="BL970"/>
      <x:c r="BM970"/>
      <x:c r="BN970"/>
      <x:c r="BO970"/>
      <x:c r="BP970"/>
      <x:c r="BQ970"/>
      <x:c r="BR970"/>
      <x:c r="BS970"/>
      <x:c r="BT970"/>
      <x:c r="BU970"/>
      <x:c r="BV970"/>
      <x:c r="BW970"/>
      <x:c r="BX970"/>
      <x:c r="BY970"/>
      <x:c r="BZ970"/>
      <x:c r="CA970"/>
      <x:c r="CB970"/>
      <x:c r="CC970"/>
    </x:row>
    <x:row r="971">
      <x:c r="C971"/>
      <x:c r="D971"/>
      <x:c r="E971"/>
      <x:c r="F971"/>
      <x:c r="G971"/>
      <x:c r="H971"/>
      <x:c r="I971"/>
      <x:c r="J971"/>
      <x:c r="K971"/>
      <x:c r="L971"/>
      <x:c r="M971"/>
      <x:c r="N971"/>
      <x:c r="O971"/>
      <x:c r="P971"/>
      <x:c r="Q971"/>
      <x:c r="R971"/>
      <x:c r="S971"/>
      <x:c r="T971"/>
      <x:c r="U971"/>
      <x:c r="V971"/>
      <x:c r="W971"/>
      <x:c r="X971"/>
      <x:c r="Y971"/>
      <x:c r="Z971"/>
      <x:c r="AA971"/>
      <x:c r="AB971"/>
      <x:c r="AC971"/>
      <x:c r="AD971"/>
      <x:c r="AE971"/>
      <x:c r="AF971"/>
      <x:c r="AZ971"/>
      <x:c r="BA971"/>
      <x:c r="BB971"/>
      <x:c r="BC971"/>
      <x:c r="BD971"/>
      <x:c r="BE971"/>
      <x:c r="BF971"/>
      <x:c r="BG971"/>
      <x:c r="BH971"/>
      <x:c r="BI971"/>
      <x:c r="BJ971"/>
      <x:c r="BK971"/>
      <x:c r="BL971"/>
      <x:c r="BM971"/>
      <x:c r="BN971"/>
      <x:c r="BO971"/>
      <x:c r="BP971"/>
      <x:c r="BQ971"/>
      <x:c r="BR971"/>
      <x:c r="BS971"/>
      <x:c r="BT971"/>
      <x:c r="BU971"/>
      <x:c r="BV971"/>
      <x:c r="BW971"/>
      <x:c r="BX971"/>
      <x:c r="BY971"/>
      <x:c r="BZ971"/>
      <x:c r="CA971"/>
      <x:c r="CB971"/>
      <x:c r="CC971"/>
    </x:row>
    <x:row r="972">
      <x:c r="C972"/>
      <x:c r="D972"/>
      <x:c r="E972"/>
      <x:c r="F972"/>
      <x:c r="G972"/>
      <x:c r="H972"/>
      <x:c r="I972"/>
      <x:c r="J972"/>
      <x:c r="K972"/>
      <x:c r="L972"/>
      <x:c r="M972"/>
      <x:c r="N972"/>
      <x:c r="O972"/>
      <x:c r="P972"/>
      <x:c r="Q972"/>
      <x:c r="R972"/>
      <x:c r="S972"/>
      <x:c r="T972"/>
      <x:c r="U972"/>
      <x:c r="V972"/>
      <x:c r="W972"/>
      <x:c r="X972"/>
      <x:c r="Y972"/>
      <x:c r="Z972"/>
      <x:c r="AA972"/>
      <x:c r="AB972"/>
      <x:c r="AC972"/>
      <x:c r="AD972"/>
      <x:c r="AE972"/>
      <x:c r="AF972"/>
      <x:c r="AZ972"/>
      <x:c r="BA972"/>
      <x:c r="BB972"/>
      <x:c r="BC972"/>
      <x:c r="BD972"/>
      <x:c r="BE972"/>
      <x:c r="BF972"/>
      <x:c r="BG972"/>
      <x:c r="BH972"/>
      <x:c r="BI972"/>
      <x:c r="BJ972"/>
      <x:c r="BK972"/>
      <x:c r="BL972"/>
      <x:c r="BM972"/>
      <x:c r="BN972"/>
      <x:c r="BO972"/>
      <x:c r="BP972"/>
      <x:c r="BQ972"/>
      <x:c r="BR972"/>
      <x:c r="BS972"/>
      <x:c r="BT972"/>
      <x:c r="BU972"/>
      <x:c r="BV972"/>
      <x:c r="BW972"/>
      <x:c r="BX972"/>
      <x:c r="BY972"/>
      <x:c r="BZ972"/>
      <x:c r="CA972"/>
      <x:c r="CB972"/>
      <x:c r="CC972"/>
    </x:row>
    <x:row r="973">
      <x:c r="C973"/>
      <x:c r="D973"/>
      <x:c r="E973"/>
      <x:c r="F973"/>
      <x:c r="G973"/>
      <x:c r="H973"/>
      <x:c r="I973"/>
      <x:c r="J973"/>
      <x:c r="K973"/>
      <x:c r="L973"/>
      <x:c r="M973"/>
      <x:c r="N973"/>
      <x:c r="O973"/>
      <x:c r="P973"/>
      <x:c r="Q973"/>
      <x:c r="R973"/>
      <x:c r="S973"/>
      <x:c r="T973"/>
      <x:c r="U973"/>
      <x:c r="V973"/>
      <x:c r="W973"/>
      <x:c r="X973"/>
      <x:c r="Y973"/>
      <x:c r="Z973"/>
      <x:c r="AA973"/>
      <x:c r="AB973"/>
      <x:c r="AC973"/>
      <x:c r="AD973"/>
      <x:c r="AE973"/>
      <x:c r="AF973"/>
      <x:c r="AZ973"/>
      <x:c r="BA973"/>
      <x:c r="BB973"/>
      <x:c r="BC973"/>
      <x:c r="BD973"/>
      <x:c r="BE973"/>
      <x:c r="BF973"/>
      <x:c r="BG973"/>
      <x:c r="BH973"/>
      <x:c r="BI973"/>
      <x:c r="BJ973"/>
      <x:c r="BK973"/>
      <x:c r="BL973"/>
      <x:c r="BM973"/>
      <x:c r="BN973"/>
      <x:c r="BO973"/>
      <x:c r="BP973"/>
      <x:c r="BQ973"/>
      <x:c r="BR973"/>
      <x:c r="BS973"/>
      <x:c r="BT973"/>
      <x:c r="BU973"/>
      <x:c r="BV973"/>
      <x:c r="BW973"/>
      <x:c r="BX973"/>
      <x:c r="BY973"/>
      <x:c r="BZ973"/>
      <x:c r="CA973"/>
      <x:c r="CB973"/>
      <x:c r="CC973"/>
    </x:row>
    <x:row r="974">
      <x:c r="C974"/>
      <x:c r="D974"/>
      <x:c r="E974"/>
      <x:c r="F974"/>
      <x:c r="G974"/>
      <x:c r="H974"/>
      <x:c r="I974"/>
      <x:c r="J974"/>
      <x:c r="K974"/>
      <x:c r="L974"/>
      <x:c r="M974"/>
      <x:c r="N974"/>
      <x:c r="O974"/>
      <x:c r="P974"/>
      <x:c r="Q974"/>
      <x:c r="R974"/>
      <x:c r="S974"/>
      <x:c r="T974"/>
      <x:c r="U974"/>
      <x:c r="V974"/>
      <x:c r="W974"/>
      <x:c r="X974"/>
      <x:c r="Y974"/>
      <x:c r="Z974"/>
      <x:c r="AA974"/>
      <x:c r="AB974"/>
      <x:c r="AC974"/>
      <x:c r="AD974"/>
      <x:c r="AE974"/>
      <x:c r="AF974"/>
      <x:c r="AZ974"/>
      <x:c r="BA974"/>
      <x:c r="BB974"/>
      <x:c r="BC974"/>
      <x:c r="BD974"/>
      <x:c r="BE974"/>
      <x:c r="BF974"/>
      <x:c r="BG974"/>
      <x:c r="BH974"/>
      <x:c r="BI974"/>
      <x:c r="BJ974"/>
      <x:c r="BK974"/>
      <x:c r="BL974"/>
      <x:c r="BM974"/>
      <x:c r="BN974"/>
      <x:c r="BO974"/>
      <x:c r="BP974"/>
      <x:c r="BQ974"/>
      <x:c r="BR974"/>
      <x:c r="BS974"/>
      <x:c r="BT974"/>
      <x:c r="BU974"/>
      <x:c r="BV974"/>
      <x:c r="BW974"/>
      <x:c r="BX974"/>
      <x:c r="BY974"/>
      <x:c r="BZ974"/>
      <x:c r="CA974"/>
      <x:c r="CB974"/>
      <x:c r="CC974"/>
    </x:row>
    <x:row r="975">
      <x:c r="C975"/>
      <x:c r="D975"/>
      <x:c r="E975"/>
      <x:c r="F975"/>
      <x:c r="G975"/>
      <x:c r="H975"/>
      <x:c r="I975"/>
      <x:c r="J975"/>
      <x:c r="K975"/>
      <x:c r="L975"/>
      <x:c r="M975"/>
      <x:c r="N975"/>
      <x:c r="O975"/>
      <x:c r="P975"/>
      <x:c r="Q975"/>
      <x:c r="R975"/>
      <x:c r="S975"/>
      <x:c r="T975"/>
      <x:c r="U975"/>
      <x:c r="V975"/>
      <x:c r="W975"/>
      <x:c r="X975"/>
      <x:c r="Y975"/>
      <x:c r="Z975"/>
      <x:c r="AA975"/>
      <x:c r="AB975"/>
      <x:c r="AC975"/>
      <x:c r="AD975"/>
      <x:c r="AE975"/>
      <x:c r="AF975"/>
      <x:c r="AZ975"/>
      <x:c r="BA975"/>
      <x:c r="BB975"/>
      <x:c r="BC975"/>
      <x:c r="BD975"/>
      <x:c r="BE975"/>
      <x:c r="BF975"/>
      <x:c r="BG975"/>
      <x:c r="BH975"/>
      <x:c r="BI975"/>
      <x:c r="BJ975"/>
      <x:c r="BK975"/>
      <x:c r="BL975"/>
      <x:c r="BM975"/>
      <x:c r="BN975"/>
      <x:c r="BO975"/>
      <x:c r="BP975"/>
      <x:c r="BQ975"/>
      <x:c r="BR975"/>
      <x:c r="BS975"/>
      <x:c r="BT975"/>
      <x:c r="BU975"/>
      <x:c r="BV975"/>
      <x:c r="BW975"/>
      <x:c r="BX975"/>
      <x:c r="BY975"/>
      <x:c r="BZ975"/>
      <x:c r="CA975"/>
      <x:c r="CB975"/>
      <x:c r="CC975"/>
    </x:row>
    <x:row r="976">
      <x:c r="C976"/>
      <x:c r="D976"/>
      <x:c r="E976"/>
      <x:c r="F976"/>
      <x:c r="G976"/>
      <x:c r="H976"/>
      <x:c r="I976"/>
      <x:c r="J976"/>
      <x:c r="K976"/>
      <x:c r="L976"/>
      <x:c r="M976"/>
      <x:c r="N976"/>
      <x:c r="O976"/>
      <x:c r="P976"/>
      <x:c r="Q976"/>
      <x:c r="R976"/>
      <x:c r="S976"/>
      <x:c r="T976"/>
      <x:c r="U976"/>
      <x:c r="V976"/>
      <x:c r="W976"/>
      <x:c r="X976"/>
      <x:c r="Y976"/>
      <x:c r="Z976"/>
      <x:c r="AA976"/>
      <x:c r="AB976"/>
      <x:c r="AC976"/>
      <x:c r="AD976"/>
      <x:c r="AE976"/>
      <x:c r="AF976"/>
      <x:c r="AZ976"/>
      <x:c r="BA976"/>
      <x:c r="BB976"/>
      <x:c r="BC976"/>
      <x:c r="BD976"/>
      <x:c r="BE976"/>
      <x:c r="BF976"/>
      <x:c r="BG976"/>
      <x:c r="BH976"/>
      <x:c r="BI976"/>
      <x:c r="BJ976"/>
      <x:c r="BK976"/>
      <x:c r="BL976"/>
      <x:c r="BM976"/>
      <x:c r="BN976"/>
      <x:c r="BO976"/>
      <x:c r="BP976"/>
      <x:c r="BQ976"/>
      <x:c r="BR976"/>
      <x:c r="BS976"/>
      <x:c r="BT976"/>
      <x:c r="BU976"/>
      <x:c r="BV976"/>
      <x:c r="BW976"/>
      <x:c r="BX976"/>
      <x:c r="BY976"/>
      <x:c r="BZ976"/>
      <x:c r="CA976"/>
      <x:c r="CB976"/>
      <x:c r="CC976"/>
    </x:row>
    <x:row r="977">
      <x:c r="C977"/>
      <x:c r="D977"/>
      <x:c r="E977"/>
      <x:c r="F977"/>
      <x:c r="G977"/>
      <x:c r="H977"/>
      <x:c r="I977"/>
      <x:c r="J977"/>
      <x:c r="K977"/>
      <x:c r="L977"/>
      <x:c r="M977"/>
      <x:c r="N977"/>
      <x:c r="O977"/>
      <x:c r="P977"/>
      <x:c r="Q977"/>
      <x:c r="R977"/>
      <x:c r="S977"/>
      <x:c r="T977"/>
      <x:c r="U977"/>
      <x:c r="V977"/>
      <x:c r="W977"/>
      <x:c r="X977"/>
      <x:c r="Y977"/>
      <x:c r="Z977"/>
      <x:c r="AA977"/>
      <x:c r="AB977"/>
      <x:c r="AC977"/>
      <x:c r="AD977"/>
      <x:c r="AE977"/>
      <x:c r="AF977"/>
      <x:c r="AZ977"/>
      <x:c r="BA977"/>
      <x:c r="BB977"/>
      <x:c r="BC977"/>
      <x:c r="BD977"/>
      <x:c r="BE977"/>
      <x:c r="BF977"/>
      <x:c r="BG977"/>
      <x:c r="BH977"/>
      <x:c r="BI977"/>
      <x:c r="BJ977"/>
      <x:c r="BK977"/>
      <x:c r="BL977"/>
      <x:c r="BM977"/>
      <x:c r="BN977"/>
      <x:c r="BO977"/>
      <x:c r="BP977"/>
      <x:c r="BQ977"/>
      <x:c r="BR977"/>
      <x:c r="BS977"/>
      <x:c r="BT977"/>
      <x:c r="BU977"/>
      <x:c r="BV977"/>
      <x:c r="BW977"/>
      <x:c r="BX977"/>
      <x:c r="BY977"/>
      <x:c r="BZ977"/>
      <x:c r="CA977"/>
      <x:c r="CB977"/>
      <x:c r="CC977"/>
    </x:row>
    <x:row r="978">
      <x:c r="C978"/>
      <x:c r="D978"/>
      <x:c r="E978"/>
      <x:c r="F978"/>
      <x:c r="G978"/>
      <x:c r="H978"/>
      <x:c r="I978"/>
      <x:c r="J978"/>
      <x:c r="K978"/>
      <x:c r="L978"/>
      <x:c r="M978"/>
      <x:c r="N978"/>
      <x:c r="O978"/>
      <x:c r="P978"/>
      <x:c r="Q978"/>
      <x:c r="R978"/>
      <x:c r="S978"/>
      <x:c r="T978"/>
      <x:c r="U978"/>
      <x:c r="V978"/>
      <x:c r="W978"/>
      <x:c r="X978"/>
      <x:c r="Y978"/>
      <x:c r="Z978"/>
      <x:c r="AA978"/>
      <x:c r="AB978"/>
      <x:c r="AC978"/>
      <x:c r="AD978"/>
      <x:c r="AE978"/>
      <x:c r="AF978"/>
      <x:c r="AZ978"/>
      <x:c r="BA978"/>
      <x:c r="BB978"/>
      <x:c r="BC978"/>
      <x:c r="BD978"/>
      <x:c r="BE978"/>
      <x:c r="BF978"/>
      <x:c r="BG978"/>
      <x:c r="BH978"/>
      <x:c r="BI978"/>
      <x:c r="BJ978"/>
      <x:c r="BK978"/>
      <x:c r="BL978"/>
      <x:c r="BM978"/>
      <x:c r="BN978"/>
      <x:c r="BO978"/>
      <x:c r="BP978"/>
      <x:c r="BQ978"/>
      <x:c r="BR978"/>
      <x:c r="BS978"/>
      <x:c r="BT978"/>
      <x:c r="BU978"/>
      <x:c r="BV978"/>
      <x:c r="BW978"/>
      <x:c r="BX978"/>
      <x:c r="BY978"/>
      <x:c r="BZ978"/>
      <x:c r="CA978"/>
      <x:c r="CB978"/>
      <x:c r="CC978"/>
    </x:row>
    <x:row r="979">
      <x:c r="C979"/>
      <x:c r="D979"/>
      <x:c r="E979"/>
      <x:c r="F979"/>
      <x:c r="G979"/>
      <x:c r="H979"/>
      <x:c r="I979"/>
      <x:c r="J979"/>
      <x:c r="K979"/>
      <x:c r="L979"/>
      <x:c r="M979"/>
      <x:c r="N979"/>
      <x:c r="O979"/>
      <x:c r="P979"/>
      <x:c r="Q979"/>
      <x:c r="R979"/>
      <x:c r="S979"/>
      <x:c r="T979"/>
      <x:c r="U979"/>
      <x:c r="V979"/>
      <x:c r="W979"/>
      <x:c r="X979"/>
      <x:c r="Y979"/>
      <x:c r="Z979"/>
      <x:c r="AA979"/>
      <x:c r="AB979"/>
      <x:c r="AC979"/>
      <x:c r="AD979"/>
      <x:c r="AE979"/>
      <x:c r="AF979"/>
      <x:c r="AZ979"/>
      <x:c r="BA979"/>
      <x:c r="BB979"/>
      <x:c r="BC979"/>
      <x:c r="BD979"/>
      <x:c r="BE979"/>
      <x:c r="BF979"/>
      <x:c r="BG979"/>
      <x:c r="BH979"/>
      <x:c r="BI979"/>
      <x:c r="BJ979"/>
      <x:c r="BK979"/>
      <x:c r="BL979"/>
      <x:c r="BM979"/>
      <x:c r="BN979"/>
      <x:c r="BO979"/>
      <x:c r="BP979"/>
      <x:c r="BQ979"/>
      <x:c r="BR979"/>
      <x:c r="BS979"/>
      <x:c r="BT979"/>
      <x:c r="BU979"/>
      <x:c r="BV979"/>
      <x:c r="BW979"/>
      <x:c r="BX979"/>
      <x:c r="BY979"/>
      <x:c r="BZ979"/>
      <x:c r="CA979"/>
      <x:c r="CB979"/>
      <x:c r="CC979"/>
    </x:row>
    <x:row r="980">
      <x:c r="C980"/>
      <x:c r="D980"/>
      <x:c r="E980"/>
      <x:c r="F980"/>
      <x:c r="G980"/>
      <x:c r="H980"/>
      <x:c r="I980"/>
      <x:c r="J980"/>
      <x:c r="K980"/>
      <x:c r="L980"/>
      <x:c r="M980"/>
      <x:c r="N980"/>
      <x:c r="O980"/>
      <x:c r="P980"/>
      <x:c r="Q980"/>
      <x:c r="R980"/>
      <x:c r="S980"/>
      <x:c r="T980"/>
      <x:c r="U980"/>
      <x:c r="V980"/>
      <x:c r="W980"/>
      <x:c r="X980"/>
      <x:c r="Y980"/>
      <x:c r="Z980"/>
      <x:c r="AA980"/>
      <x:c r="AB980"/>
      <x:c r="AC980"/>
      <x:c r="AD980"/>
      <x:c r="AE980"/>
      <x:c r="AF980"/>
      <x:c r="AZ980"/>
      <x:c r="BA980"/>
      <x:c r="BB980"/>
      <x:c r="BC980"/>
      <x:c r="BD980"/>
      <x:c r="BE980"/>
      <x:c r="BF980"/>
      <x:c r="BG980"/>
      <x:c r="BH980"/>
      <x:c r="BI980"/>
      <x:c r="BJ980"/>
      <x:c r="BK980"/>
      <x:c r="BL980"/>
      <x:c r="BM980"/>
      <x:c r="BN980"/>
      <x:c r="BO980"/>
      <x:c r="BP980"/>
      <x:c r="BQ980"/>
      <x:c r="BR980"/>
      <x:c r="BS980"/>
      <x:c r="BT980"/>
      <x:c r="BU980"/>
      <x:c r="BV980"/>
      <x:c r="BW980"/>
      <x:c r="BX980"/>
      <x:c r="BY980"/>
      <x:c r="BZ980"/>
      <x:c r="CA980"/>
      <x:c r="CB980"/>
      <x:c r="CC980"/>
    </x:row>
    <x:row r="981">
      <x:c r="C981"/>
      <x:c r="D981"/>
      <x:c r="E981"/>
      <x:c r="F981"/>
      <x:c r="G981"/>
      <x:c r="H981"/>
      <x:c r="I981"/>
      <x:c r="J981"/>
      <x:c r="K981"/>
      <x:c r="L981"/>
      <x:c r="M981"/>
      <x:c r="N981"/>
      <x:c r="O981"/>
      <x:c r="P981"/>
      <x:c r="Q981"/>
      <x:c r="R981"/>
      <x:c r="S981"/>
      <x:c r="T981"/>
      <x:c r="U981"/>
      <x:c r="V981"/>
      <x:c r="W981"/>
      <x:c r="X981"/>
      <x:c r="Y981"/>
      <x:c r="Z981"/>
      <x:c r="AA981"/>
      <x:c r="AB981"/>
      <x:c r="AC981"/>
      <x:c r="AD981"/>
      <x:c r="AE981"/>
      <x:c r="AF981"/>
      <x:c r="AZ981"/>
      <x:c r="BA981"/>
      <x:c r="BB981"/>
      <x:c r="BC981"/>
      <x:c r="BD981"/>
      <x:c r="BE981"/>
      <x:c r="BF981"/>
      <x:c r="BG981"/>
      <x:c r="BH981"/>
      <x:c r="BI981"/>
      <x:c r="BJ981"/>
      <x:c r="BK981"/>
      <x:c r="BL981"/>
      <x:c r="BM981"/>
      <x:c r="BN981"/>
      <x:c r="BO981"/>
      <x:c r="BP981"/>
      <x:c r="BQ981"/>
      <x:c r="BR981"/>
      <x:c r="BS981"/>
      <x:c r="BT981"/>
      <x:c r="BU981"/>
      <x:c r="BV981"/>
      <x:c r="BW981"/>
      <x:c r="BX981"/>
      <x:c r="BY981"/>
      <x:c r="BZ981"/>
      <x:c r="CA981"/>
      <x:c r="CB981"/>
      <x:c r="CC981"/>
    </x:row>
    <x:row r="982">
      <x:c r="C982"/>
      <x:c r="D982"/>
      <x:c r="E982"/>
      <x:c r="F982"/>
      <x:c r="G982"/>
      <x:c r="H982"/>
      <x:c r="I982"/>
      <x:c r="J982"/>
      <x:c r="K982"/>
      <x:c r="L982"/>
      <x:c r="M982"/>
      <x:c r="N982"/>
      <x:c r="O982"/>
      <x:c r="P982"/>
      <x:c r="Q982"/>
      <x:c r="R982"/>
      <x:c r="S982"/>
      <x:c r="T982"/>
      <x:c r="U982"/>
      <x:c r="V982"/>
      <x:c r="W982"/>
      <x:c r="X982"/>
      <x:c r="Y982"/>
      <x:c r="Z982"/>
      <x:c r="AA982"/>
      <x:c r="AB982"/>
      <x:c r="AC982"/>
      <x:c r="AD982"/>
      <x:c r="AE982"/>
      <x:c r="AF982"/>
      <x:c r="AZ982"/>
      <x:c r="BA982"/>
      <x:c r="BB982"/>
      <x:c r="BC982"/>
      <x:c r="BD982"/>
      <x:c r="BE982"/>
      <x:c r="BF982"/>
      <x:c r="BG982"/>
      <x:c r="BH982"/>
      <x:c r="BI982"/>
      <x:c r="BJ982"/>
      <x:c r="BK982"/>
      <x:c r="BL982"/>
      <x:c r="BM982"/>
      <x:c r="BN982"/>
      <x:c r="BO982"/>
      <x:c r="BP982"/>
      <x:c r="BQ982"/>
      <x:c r="BR982"/>
      <x:c r="BS982"/>
      <x:c r="BT982"/>
      <x:c r="BU982"/>
      <x:c r="BV982"/>
      <x:c r="BW982"/>
      <x:c r="BX982"/>
      <x:c r="BY982"/>
      <x:c r="BZ982"/>
      <x:c r="CA982"/>
      <x:c r="CB982"/>
      <x:c r="CC982"/>
    </x:row>
    <x:row r="983">
      <x:c r="C983"/>
      <x:c r="D983"/>
      <x:c r="E983"/>
      <x:c r="F983"/>
      <x:c r="G983"/>
      <x:c r="H983"/>
      <x:c r="I983"/>
      <x:c r="J983"/>
      <x:c r="K983"/>
      <x:c r="L983"/>
      <x:c r="M983"/>
      <x:c r="N983"/>
      <x:c r="O983"/>
      <x:c r="P983"/>
      <x:c r="Q983"/>
      <x:c r="R983"/>
      <x:c r="S983"/>
      <x:c r="T983"/>
      <x:c r="U983"/>
      <x:c r="V983"/>
      <x:c r="W983"/>
      <x:c r="X983"/>
      <x:c r="Y983"/>
      <x:c r="Z983"/>
      <x:c r="AA983"/>
      <x:c r="AB983"/>
      <x:c r="AC983"/>
      <x:c r="AD983"/>
      <x:c r="AE983"/>
      <x:c r="AF983"/>
      <x:c r="AZ983"/>
      <x:c r="BA983"/>
      <x:c r="BB983"/>
      <x:c r="BC983"/>
      <x:c r="BD983"/>
      <x:c r="BE983"/>
      <x:c r="BF983"/>
      <x:c r="BG983"/>
      <x:c r="BH983"/>
      <x:c r="BI983"/>
      <x:c r="BJ983"/>
      <x:c r="BK983"/>
      <x:c r="BL983"/>
      <x:c r="BM983"/>
      <x:c r="BN983"/>
      <x:c r="BO983"/>
      <x:c r="BP983"/>
      <x:c r="BQ983"/>
      <x:c r="BR983"/>
      <x:c r="BS983"/>
      <x:c r="BT983"/>
      <x:c r="BU983"/>
      <x:c r="BV983"/>
      <x:c r="BW983"/>
      <x:c r="BX983"/>
      <x:c r="BY983"/>
      <x:c r="BZ983"/>
      <x:c r="CA983"/>
      <x:c r="CB983"/>
      <x:c r="CC983"/>
    </x:row>
    <x:row r="984">
      <x:c r="C984"/>
      <x:c r="D984"/>
      <x:c r="E984"/>
      <x:c r="F984"/>
      <x:c r="G984"/>
      <x:c r="H984"/>
      <x:c r="I984"/>
      <x:c r="J984"/>
      <x:c r="K984"/>
      <x:c r="L984"/>
      <x:c r="M984"/>
      <x:c r="N984"/>
      <x:c r="O984"/>
      <x:c r="P984"/>
      <x:c r="Q984"/>
      <x:c r="R984"/>
      <x:c r="S984"/>
      <x:c r="T984"/>
      <x:c r="U984"/>
      <x:c r="V984"/>
      <x:c r="W984"/>
      <x:c r="X984"/>
      <x:c r="Y984"/>
      <x:c r="Z984"/>
      <x:c r="AA984"/>
      <x:c r="AB984"/>
      <x:c r="AC984"/>
      <x:c r="AD984"/>
      <x:c r="AE984"/>
      <x:c r="AF984"/>
      <x:c r="AZ984"/>
      <x:c r="BA984"/>
      <x:c r="BB984"/>
      <x:c r="BC984"/>
      <x:c r="BD984"/>
      <x:c r="BE984"/>
      <x:c r="BF984"/>
      <x:c r="BG984"/>
      <x:c r="BH984"/>
      <x:c r="BI984"/>
      <x:c r="BJ984"/>
      <x:c r="BK984"/>
      <x:c r="BL984"/>
      <x:c r="BM984"/>
      <x:c r="BN984"/>
      <x:c r="BO984"/>
      <x:c r="BP984"/>
      <x:c r="BQ984"/>
      <x:c r="BR984"/>
      <x:c r="BS984"/>
      <x:c r="BT984"/>
      <x:c r="BU984"/>
      <x:c r="BV984"/>
      <x:c r="BW984"/>
      <x:c r="BX984"/>
      <x:c r="BY984"/>
      <x:c r="BZ984"/>
      <x:c r="CA984"/>
      <x:c r="CB984"/>
      <x:c r="CC984"/>
    </x:row>
    <x:row r="985">
      <x:c r="C985"/>
      <x:c r="D985"/>
      <x:c r="E985"/>
      <x:c r="F985"/>
      <x:c r="G985"/>
      <x:c r="H985"/>
      <x:c r="I985"/>
      <x:c r="J985"/>
      <x:c r="K985"/>
      <x:c r="L985"/>
      <x:c r="M985"/>
      <x:c r="N985"/>
      <x:c r="O985"/>
      <x:c r="P985"/>
      <x:c r="Q985"/>
      <x:c r="R985"/>
      <x:c r="S985"/>
      <x:c r="T985"/>
      <x:c r="U985"/>
      <x:c r="V985"/>
      <x:c r="W985"/>
      <x:c r="X985"/>
      <x:c r="Y985"/>
      <x:c r="Z985"/>
      <x:c r="AA985"/>
      <x:c r="AB985"/>
      <x:c r="AC985"/>
      <x:c r="AD985"/>
      <x:c r="AE985"/>
      <x:c r="AF985"/>
      <x:c r="AZ985"/>
      <x:c r="BA985"/>
      <x:c r="BB985"/>
      <x:c r="BC985"/>
      <x:c r="BD985"/>
      <x:c r="BE985"/>
      <x:c r="BF985"/>
      <x:c r="BG985"/>
      <x:c r="BH985"/>
      <x:c r="BI985"/>
      <x:c r="BJ985"/>
      <x:c r="BK985"/>
      <x:c r="BL985"/>
      <x:c r="BM985"/>
      <x:c r="BN985"/>
      <x:c r="BO985"/>
      <x:c r="BP985"/>
      <x:c r="BQ985"/>
      <x:c r="BR985"/>
      <x:c r="BS985"/>
      <x:c r="BT985"/>
      <x:c r="BU985"/>
      <x:c r="BV985"/>
      <x:c r="BW985"/>
      <x:c r="BX985"/>
      <x:c r="BY985"/>
      <x:c r="BZ985"/>
      <x:c r="CA985"/>
      <x:c r="CB985"/>
      <x:c r="CC985"/>
    </x:row>
    <x:row r="986">
      <x:c r="C986"/>
      <x:c r="D986"/>
      <x:c r="E986"/>
      <x:c r="F986"/>
      <x:c r="G986"/>
      <x:c r="H986"/>
      <x:c r="I986"/>
      <x:c r="J986"/>
      <x:c r="K986"/>
      <x:c r="L986"/>
      <x:c r="M986"/>
      <x:c r="N986"/>
      <x:c r="O986"/>
      <x:c r="P986"/>
      <x:c r="Q986"/>
      <x:c r="R986"/>
      <x:c r="S986"/>
      <x:c r="T986"/>
      <x:c r="U986"/>
      <x:c r="V986"/>
      <x:c r="W986"/>
      <x:c r="X986"/>
      <x:c r="Y986"/>
      <x:c r="Z986"/>
      <x:c r="AA986"/>
      <x:c r="AB986"/>
      <x:c r="AC986"/>
      <x:c r="AD986"/>
      <x:c r="AE986"/>
      <x:c r="AF986"/>
      <x:c r="AZ986"/>
      <x:c r="BA986"/>
      <x:c r="BB986"/>
      <x:c r="BC986"/>
      <x:c r="BD986"/>
      <x:c r="BE986"/>
      <x:c r="BF986"/>
      <x:c r="BG986"/>
      <x:c r="BH986"/>
      <x:c r="BI986"/>
      <x:c r="BJ986"/>
      <x:c r="BK986"/>
      <x:c r="BL986"/>
      <x:c r="BM986"/>
      <x:c r="BN986"/>
      <x:c r="BO986"/>
      <x:c r="BP986"/>
      <x:c r="BQ986"/>
      <x:c r="BR986"/>
      <x:c r="BS986"/>
      <x:c r="BT986"/>
      <x:c r="BU986"/>
      <x:c r="BV986"/>
      <x:c r="BW986"/>
      <x:c r="BX986"/>
      <x:c r="BY986"/>
      <x:c r="BZ986"/>
      <x:c r="CA986"/>
      <x:c r="CB986"/>
      <x:c r="CC986"/>
    </x:row>
    <x:row r="987">
      <x:c r="C987"/>
      <x:c r="D987"/>
      <x:c r="E987"/>
      <x:c r="F987"/>
      <x:c r="G987"/>
      <x:c r="H987"/>
      <x:c r="I987"/>
      <x:c r="J987"/>
      <x:c r="K987"/>
      <x:c r="L987"/>
      <x:c r="M987"/>
      <x:c r="N987"/>
      <x:c r="O987"/>
      <x:c r="P987"/>
      <x:c r="Q987"/>
      <x:c r="R987"/>
      <x:c r="S987"/>
      <x:c r="T987"/>
      <x:c r="U987"/>
      <x:c r="V987"/>
      <x:c r="W987"/>
      <x:c r="X987"/>
      <x:c r="Y987"/>
      <x:c r="Z987"/>
      <x:c r="AA987"/>
      <x:c r="AB987"/>
      <x:c r="AC987"/>
      <x:c r="AD987"/>
      <x:c r="AE987"/>
      <x:c r="AF987"/>
      <x:c r="AZ987"/>
      <x:c r="BA987"/>
      <x:c r="BB987"/>
      <x:c r="BC987"/>
      <x:c r="BD987"/>
      <x:c r="BE987"/>
      <x:c r="BF987"/>
      <x:c r="BG987"/>
      <x:c r="BH987"/>
      <x:c r="BI987"/>
      <x:c r="BJ987"/>
      <x:c r="BK987"/>
      <x:c r="BL987"/>
      <x:c r="BM987"/>
      <x:c r="BN987"/>
      <x:c r="BO987"/>
      <x:c r="BP987"/>
      <x:c r="BQ987"/>
      <x:c r="BR987"/>
      <x:c r="BS987"/>
      <x:c r="BT987"/>
      <x:c r="BU987"/>
      <x:c r="BV987"/>
      <x:c r="BW987"/>
      <x:c r="BX987"/>
      <x:c r="BY987"/>
      <x:c r="BZ987"/>
      <x:c r="CA987"/>
      <x:c r="CB987"/>
      <x:c r="CC987"/>
    </x:row>
    <x:row r="988">
      <x:c r="C988"/>
      <x:c r="D988"/>
      <x:c r="E988"/>
      <x:c r="F988"/>
      <x:c r="G988"/>
      <x:c r="H988"/>
      <x:c r="I988"/>
      <x:c r="J988"/>
      <x:c r="K988"/>
      <x:c r="L988"/>
      <x:c r="M988"/>
      <x:c r="N988"/>
      <x:c r="O988"/>
      <x:c r="P988"/>
      <x:c r="Q988"/>
      <x:c r="R988"/>
      <x:c r="S988"/>
      <x:c r="T988"/>
      <x:c r="U988"/>
      <x:c r="V988"/>
      <x:c r="W988"/>
      <x:c r="X988"/>
      <x:c r="Y988"/>
      <x:c r="Z988"/>
      <x:c r="AA988"/>
      <x:c r="AB988"/>
      <x:c r="AC988"/>
      <x:c r="AD988"/>
      <x:c r="AE988"/>
      <x:c r="AF988"/>
      <x:c r="AZ988"/>
      <x:c r="BA988"/>
      <x:c r="BB988"/>
      <x:c r="BC988"/>
      <x:c r="BD988"/>
      <x:c r="BE988"/>
      <x:c r="BF988"/>
      <x:c r="BG988"/>
      <x:c r="BH988"/>
      <x:c r="BI988"/>
      <x:c r="BJ988"/>
      <x:c r="BK988"/>
      <x:c r="BL988"/>
      <x:c r="BM988"/>
      <x:c r="BN988"/>
      <x:c r="BO988"/>
      <x:c r="BP988"/>
      <x:c r="BQ988"/>
      <x:c r="BR988"/>
      <x:c r="BS988"/>
      <x:c r="BT988"/>
      <x:c r="BU988"/>
      <x:c r="BV988"/>
      <x:c r="BW988"/>
      <x:c r="BX988"/>
      <x:c r="BY988"/>
      <x:c r="BZ988"/>
      <x:c r="CA988"/>
      <x:c r="CB988"/>
      <x:c r="CC988"/>
    </x:row>
    <x:row r="989">
      <x:c r="C989"/>
      <x:c r="D989"/>
      <x:c r="E989"/>
      <x:c r="F989"/>
      <x:c r="G989"/>
      <x:c r="H989"/>
      <x:c r="I989"/>
      <x:c r="J989"/>
      <x:c r="K989"/>
      <x:c r="L989"/>
      <x:c r="M989"/>
      <x:c r="N989"/>
      <x:c r="O989"/>
      <x:c r="P989"/>
      <x:c r="Q989"/>
      <x:c r="R989"/>
      <x:c r="S989"/>
      <x:c r="T989"/>
      <x:c r="U989"/>
      <x:c r="V989"/>
      <x:c r="W989"/>
      <x:c r="X989"/>
      <x:c r="Y989"/>
      <x:c r="Z989"/>
      <x:c r="AA989"/>
      <x:c r="AB989"/>
      <x:c r="AC989"/>
      <x:c r="AD989"/>
      <x:c r="AE989"/>
      <x:c r="AF989"/>
      <x:c r="AZ989"/>
      <x:c r="BA989"/>
      <x:c r="BB989"/>
      <x:c r="BC989"/>
      <x:c r="BD989"/>
      <x:c r="BE989"/>
      <x:c r="BF989"/>
      <x:c r="BG989"/>
      <x:c r="BH989"/>
      <x:c r="BI989"/>
      <x:c r="BJ989"/>
      <x:c r="BK989"/>
      <x:c r="BL989"/>
      <x:c r="BM989"/>
      <x:c r="BN989"/>
      <x:c r="BO989"/>
      <x:c r="BP989"/>
      <x:c r="BQ989"/>
      <x:c r="BR989"/>
      <x:c r="BS989"/>
      <x:c r="BT989"/>
      <x:c r="BU989"/>
      <x:c r="BV989"/>
      <x:c r="BW989"/>
      <x:c r="BX989"/>
      <x:c r="BY989"/>
      <x:c r="BZ989"/>
      <x:c r="CA989"/>
      <x:c r="CB989"/>
      <x:c r="CC989"/>
    </x:row>
    <x:row r="990">
      <x:c r="C990"/>
      <x:c r="D990"/>
      <x:c r="E990"/>
      <x:c r="F990"/>
      <x:c r="G990"/>
      <x:c r="H990"/>
      <x:c r="I990"/>
      <x:c r="J990"/>
      <x:c r="K990"/>
      <x:c r="L990"/>
      <x:c r="M990"/>
      <x:c r="N990"/>
      <x:c r="O990"/>
      <x:c r="P990"/>
      <x:c r="Q990"/>
      <x:c r="R990"/>
      <x:c r="S990"/>
      <x:c r="T990"/>
      <x:c r="U990"/>
      <x:c r="V990"/>
      <x:c r="W990"/>
      <x:c r="X990"/>
      <x:c r="Y990"/>
      <x:c r="Z990"/>
      <x:c r="AA990"/>
      <x:c r="AB990"/>
      <x:c r="AC990"/>
      <x:c r="AD990"/>
      <x:c r="AE990"/>
      <x:c r="AF990"/>
      <x:c r="AZ990"/>
      <x:c r="BA990"/>
      <x:c r="BB990"/>
      <x:c r="BC990"/>
      <x:c r="BD990"/>
      <x:c r="BE990"/>
      <x:c r="BF990"/>
      <x:c r="BG990"/>
      <x:c r="BH990"/>
      <x:c r="BI990"/>
      <x:c r="BJ990"/>
      <x:c r="BK990"/>
      <x:c r="BL990"/>
      <x:c r="BM990"/>
      <x:c r="BN990"/>
      <x:c r="BO990"/>
      <x:c r="BP990"/>
      <x:c r="BQ990"/>
      <x:c r="BR990"/>
      <x:c r="BS990"/>
      <x:c r="BT990"/>
      <x:c r="BU990"/>
      <x:c r="BV990"/>
      <x:c r="BW990"/>
      <x:c r="BX990"/>
      <x:c r="BY990"/>
      <x:c r="BZ990"/>
      <x:c r="CA990"/>
      <x:c r="CB990"/>
      <x:c r="CC990"/>
    </x:row>
    <x:row r="991">
      <x:c r="C991"/>
      <x:c r="D991"/>
      <x:c r="E991"/>
      <x:c r="F991"/>
      <x:c r="G991"/>
      <x:c r="H991"/>
      <x:c r="I991"/>
      <x:c r="J991"/>
      <x:c r="K991"/>
      <x:c r="L991"/>
      <x:c r="M991"/>
      <x:c r="N991"/>
      <x:c r="O991"/>
      <x:c r="P991"/>
      <x:c r="Q991"/>
      <x:c r="R991"/>
      <x:c r="S991"/>
      <x:c r="T991"/>
      <x:c r="U991"/>
      <x:c r="V991"/>
      <x:c r="W991"/>
      <x:c r="X991"/>
      <x:c r="Y991"/>
      <x:c r="Z991"/>
      <x:c r="AA991"/>
      <x:c r="AB991"/>
      <x:c r="AC991"/>
      <x:c r="AD991"/>
      <x:c r="AE991"/>
      <x:c r="AF991"/>
      <x:c r="AZ991"/>
      <x:c r="BA991"/>
      <x:c r="BB991"/>
      <x:c r="BC991"/>
      <x:c r="BD991"/>
      <x:c r="BE991"/>
      <x:c r="BF991"/>
      <x:c r="BG991"/>
      <x:c r="BH991"/>
      <x:c r="BI991"/>
      <x:c r="BJ991"/>
      <x:c r="BK991"/>
      <x:c r="BL991"/>
      <x:c r="BM991"/>
      <x:c r="BN991"/>
      <x:c r="BO991"/>
      <x:c r="BP991"/>
      <x:c r="BQ991"/>
      <x:c r="BR991"/>
      <x:c r="BS991"/>
      <x:c r="BT991"/>
      <x:c r="BU991"/>
      <x:c r="BV991"/>
      <x:c r="BW991"/>
      <x:c r="BX991"/>
      <x:c r="BY991"/>
      <x:c r="BZ991"/>
      <x:c r="CA991"/>
      <x:c r="CB991"/>
      <x:c r="CC991"/>
    </x:row>
    <x:row r="992">
      <x:c r="C992"/>
      <x:c r="D992"/>
      <x:c r="E992"/>
      <x:c r="F992"/>
      <x:c r="G992"/>
      <x:c r="H992"/>
      <x:c r="I992"/>
      <x:c r="J992"/>
      <x:c r="K992"/>
      <x:c r="L992"/>
      <x:c r="M992"/>
      <x:c r="N992"/>
      <x:c r="O992"/>
      <x:c r="P992"/>
      <x:c r="Q992"/>
      <x:c r="R992"/>
      <x:c r="S992"/>
      <x:c r="T992"/>
      <x:c r="U992"/>
      <x:c r="V992"/>
      <x:c r="W992"/>
      <x:c r="X992"/>
      <x:c r="Y992"/>
      <x:c r="Z992"/>
      <x:c r="AA992"/>
      <x:c r="AB992"/>
      <x:c r="AC992"/>
      <x:c r="AD992"/>
      <x:c r="AE992"/>
      <x:c r="AF992"/>
      <x:c r="AZ992"/>
      <x:c r="BA992"/>
      <x:c r="BB992"/>
      <x:c r="BC992"/>
      <x:c r="BD992"/>
      <x:c r="BE992"/>
      <x:c r="BF992"/>
      <x:c r="BG992"/>
      <x:c r="BH992"/>
      <x:c r="BI992"/>
      <x:c r="BJ992"/>
      <x:c r="BK992"/>
      <x:c r="BL992"/>
      <x:c r="BM992"/>
      <x:c r="BN992"/>
      <x:c r="BO992"/>
      <x:c r="BP992"/>
      <x:c r="BQ992"/>
      <x:c r="BR992"/>
      <x:c r="BS992"/>
      <x:c r="BT992"/>
      <x:c r="BU992"/>
      <x:c r="BV992"/>
      <x:c r="BW992"/>
      <x:c r="BX992"/>
      <x:c r="BY992"/>
      <x:c r="BZ992"/>
      <x:c r="CA992"/>
      <x:c r="CB992"/>
      <x:c r="CC992"/>
    </x:row>
    <x:row r="993">
      <x:c r="C993"/>
      <x:c r="D993"/>
      <x:c r="E993"/>
      <x:c r="F993"/>
      <x:c r="G993"/>
      <x:c r="H993"/>
      <x:c r="I993"/>
      <x:c r="J993"/>
      <x:c r="K993"/>
      <x:c r="L993"/>
      <x:c r="M993"/>
      <x:c r="N993"/>
      <x:c r="O993"/>
      <x:c r="P993"/>
      <x:c r="Q993"/>
      <x:c r="R993"/>
      <x:c r="S993"/>
      <x:c r="T993"/>
      <x:c r="U993"/>
      <x:c r="V993"/>
      <x:c r="W993"/>
      <x:c r="X993"/>
      <x:c r="Y993"/>
      <x:c r="Z993"/>
      <x:c r="AA993"/>
      <x:c r="AB993"/>
      <x:c r="AC993"/>
      <x:c r="AD993"/>
      <x:c r="AE993"/>
      <x:c r="AF993"/>
      <x:c r="AZ993"/>
      <x:c r="BA993"/>
      <x:c r="BB993"/>
      <x:c r="BC993"/>
      <x:c r="BD993"/>
      <x:c r="BE993"/>
      <x:c r="BF993"/>
      <x:c r="BG993"/>
      <x:c r="BH993"/>
      <x:c r="BI993"/>
      <x:c r="BJ993"/>
      <x:c r="BK993"/>
      <x:c r="BL993"/>
      <x:c r="BM993"/>
      <x:c r="BN993"/>
      <x:c r="BO993"/>
      <x:c r="BP993"/>
      <x:c r="BQ993"/>
      <x:c r="BR993"/>
      <x:c r="BS993"/>
      <x:c r="BT993"/>
      <x:c r="BU993"/>
      <x:c r="BV993"/>
      <x:c r="BW993"/>
      <x:c r="BX993"/>
      <x:c r="BY993"/>
      <x:c r="BZ993"/>
      <x:c r="CA993"/>
      <x:c r="CB993"/>
      <x:c r="CC993"/>
    </x:row>
    <x:row r="994">
      <x:c r="C994"/>
      <x:c r="D994"/>
      <x:c r="E994"/>
      <x:c r="F994"/>
      <x:c r="G994"/>
      <x:c r="H994"/>
      <x:c r="I994"/>
      <x:c r="J994"/>
      <x:c r="K994"/>
      <x:c r="L994"/>
      <x:c r="M994"/>
      <x:c r="N994"/>
      <x:c r="O994"/>
      <x:c r="P994"/>
      <x:c r="Q994"/>
      <x:c r="R994"/>
      <x:c r="S994"/>
      <x:c r="T994"/>
      <x:c r="U994"/>
      <x:c r="V994"/>
      <x:c r="W994"/>
      <x:c r="X994"/>
      <x:c r="Y994"/>
      <x:c r="Z994"/>
      <x:c r="AA994"/>
      <x:c r="AB994"/>
      <x:c r="AC994"/>
      <x:c r="AD994"/>
      <x:c r="AE994"/>
      <x:c r="AF994"/>
      <x:c r="AZ994"/>
      <x:c r="BA994"/>
      <x:c r="BB994"/>
      <x:c r="BC994"/>
      <x:c r="BD994"/>
      <x:c r="BE994"/>
      <x:c r="BF994"/>
      <x:c r="BG994"/>
      <x:c r="BH994"/>
      <x:c r="BI994"/>
      <x:c r="BJ994"/>
      <x:c r="BK994"/>
      <x:c r="BL994"/>
      <x:c r="BM994"/>
      <x:c r="BN994"/>
      <x:c r="BO994"/>
      <x:c r="BP994"/>
      <x:c r="BQ994"/>
      <x:c r="BR994"/>
      <x:c r="BS994"/>
      <x:c r="BT994"/>
      <x:c r="BU994"/>
      <x:c r="BV994"/>
      <x:c r="BW994"/>
      <x:c r="BX994"/>
      <x:c r="BY994"/>
      <x:c r="BZ994"/>
      <x:c r="CA994"/>
      <x:c r="CB994"/>
      <x:c r="CC994"/>
    </x:row>
    <x:row r="995">
      <x:c r="C995"/>
      <x:c r="D995"/>
      <x:c r="E995"/>
      <x:c r="F995"/>
      <x:c r="G995"/>
      <x:c r="H995"/>
      <x:c r="I995"/>
      <x:c r="J995"/>
      <x:c r="K995"/>
      <x:c r="L995"/>
      <x:c r="M995"/>
      <x:c r="N995"/>
      <x:c r="O995"/>
      <x:c r="P995"/>
      <x:c r="Q995"/>
      <x:c r="R995"/>
      <x:c r="S995"/>
      <x:c r="T995"/>
      <x:c r="U995"/>
      <x:c r="V995"/>
      <x:c r="W995"/>
      <x:c r="X995"/>
      <x:c r="Y995"/>
      <x:c r="Z995"/>
      <x:c r="AA995"/>
      <x:c r="AB995"/>
      <x:c r="AC995"/>
      <x:c r="AD995"/>
      <x:c r="AE995"/>
      <x:c r="AF995"/>
      <x:c r="AZ995"/>
      <x:c r="BA995"/>
      <x:c r="BB995"/>
      <x:c r="BC995"/>
      <x:c r="BD995"/>
      <x:c r="BE995"/>
      <x:c r="BF995"/>
      <x:c r="BG995"/>
      <x:c r="BH995"/>
      <x:c r="BI995"/>
      <x:c r="BJ995"/>
      <x:c r="BK995"/>
      <x:c r="BL995"/>
      <x:c r="BM995"/>
      <x:c r="BN995"/>
      <x:c r="BO995"/>
      <x:c r="BP995"/>
      <x:c r="BQ995"/>
      <x:c r="BR995"/>
      <x:c r="BS995"/>
      <x:c r="BT995"/>
      <x:c r="BU995"/>
      <x:c r="BV995"/>
      <x:c r="BW995"/>
      <x:c r="BX995"/>
      <x:c r="BY995"/>
      <x:c r="BZ995"/>
      <x:c r="CA995"/>
      <x:c r="CB995"/>
      <x:c r="CC995"/>
    </x:row>
    <x:row r="996">
      <x:c r="C996"/>
      <x:c r="D996"/>
      <x:c r="E996"/>
      <x:c r="F996"/>
      <x:c r="G996"/>
      <x:c r="H996"/>
      <x:c r="I996"/>
      <x:c r="J996"/>
      <x:c r="K996"/>
      <x:c r="L996"/>
      <x:c r="M996"/>
      <x:c r="N996"/>
      <x:c r="O996"/>
      <x:c r="P996"/>
      <x:c r="Q996"/>
      <x:c r="R996"/>
      <x:c r="S996"/>
      <x:c r="T996"/>
      <x:c r="U996"/>
      <x:c r="V996"/>
      <x:c r="W996"/>
      <x:c r="X996"/>
      <x:c r="Y996"/>
      <x:c r="Z996"/>
      <x:c r="AA996"/>
      <x:c r="AB996"/>
      <x:c r="AC996"/>
      <x:c r="AD996"/>
      <x:c r="AE996"/>
      <x:c r="AF996"/>
      <x:c r="AZ996"/>
      <x:c r="BA996"/>
      <x:c r="BB996"/>
      <x:c r="BC996"/>
      <x:c r="BD996"/>
      <x:c r="BE996"/>
      <x:c r="BF996"/>
      <x:c r="BG996"/>
      <x:c r="BH996"/>
      <x:c r="BI996"/>
      <x:c r="BJ996"/>
      <x:c r="BK996"/>
      <x:c r="BL996"/>
      <x:c r="BM996"/>
      <x:c r="BN996"/>
      <x:c r="BO996"/>
      <x:c r="BP996"/>
      <x:c r="BQ996"/>
      <x:c r="BR996"/>
      <x:c r="BS996"/>
      <x:c r="BT996"/>
      <x:c r="BU996"/>
      <x:c r="BV996"/>
      <x:c r="BW996"/>
      <x:c r="BX996"/>
      <x:c r="BY996"/>
      <x:c r="BZ996"/>
      <x:c r="CA996"/>
      <x:c r="CB996"/>
      <x:c r="CC996"/>
    </x:row>
    <x:row r="997">
      <x:c r="C997"/>
      <x:c r="D997"/>
      <x:c r="E997"/>
      <x:c r="F997"/>
      <x:c r="G997"/>
      <x:c r="H997"/>
      <x:c r="I997"/>
      <x:c r="J997"/>
      <x:c r="K997"/>
      <x:c r="L997"/>
      <x:c r="M997"/>
      <x:c r="N997"/>
      <x:c r="O997"/>
      <x:c r="P997"/>
      <x:c r="Q997"/>
      <x:c r="R997"/>
      <x:c r="S997"/>
      <x:c r="T997"/>
      <x:c r="U997"/>
      <x:c r="V997"/>
      <x:c r="W997"/>
      <x:c r="X997"/>
      <x:c r="Y997"/>
      <x:c r="Z997"/>
      <x:c r="AA997"/>
      <x:c r="AB997"/>
      <x:c r="AC997"/>
      <x:c r="AD997"/>
      <x:c r="AE997"/>
      <x:c r="AF997"/>
      <x:c r="AZ997"/>
      <x:c r="BA997"/>
      <x:c r="BB997"/>
      <x:c r="BC997"/>
      <x:c r="BD997"/>
      <x:c r="BE997"/>
      <x:c r="BF997"/>
      <x:c r="BG997"/>
      <x:c r="BH997"/>
      <x:c r="BI997"/>
      <x:c r="BJ997"/>
      <x:c r="BK997"/>
      <x:c r="BL997"/>
      <x:c r="BM997"/>
      <x:c r="BN997"/>
      <x:c r="BO997"/>
      <x:c r="BP997"/>
      <x:c r="BQ997"/>
      <x:c r="BR997"/>
      <x:c r="BS997"/>
      <x:c r="BT997"/>
      <x:c r="BU997"/>
      <x:c r="BV997"/>
      <x:c r="BW997"/>
      <x:c r="BX997"/>
      <x:c r="BY997"/>
      <x:c r="BZ997"/>
      <x:c r="CA997"/>
      <x:c r="CB997"/>
      <x:c r="CC997"/>
    </x:row>
    <x:row r="998">
      <x:c r="C998"/>
      <x:c r="D998"/>
      <x:c r="E998"/>
      <x:c r="F998"/>
      <x:c r="G998"/>
      <x:c r="H998"/>
      <x:c r="I998"/>
      <x:c r="J998"/>
      <x:c r="K998"/>
      <x:c r="L998"/>
      <x:c r="M998"/>
      <x:c r="N998"/>
      <x:c r="O998"/>
      <x:c r="P998"/>
      <x:c r="Q998"/>
      <x:c r="R998"/>
      <x:c r="S998"/>
      <x:c r="T998"/>
      <x:c r="U998"/>
      <x:c r="V998"/>
      <x:c r="W998"/>
      <x:c r="X998"/>
      <x:c r="Y998"/>
      <x:c r="Z998"/>
      <x:c r="AA998"/>
      <x:c r="AB998"/>
      <x:c r="AC998"/>
      <x:c r="AD998"/>
      <x:c r="AE998"/>
      <x:c r="AF998"/>
      <x:c r="AZ998"/>
      <x:c r="BA998"/>
      <x:c r="BB998"/>
      <x:c r="BC998"/>
      <x:c r="BD998"/>
      <x:c r="BE998"/>
      <x:c r="BF998"/>
      <x:c r="BG998"/>
      <x:c r="BH998"/>
      <x:c r="BI998"/>
      <x:c r="BJ998"/>
      <x:c r="BK998"/>
      <x:c r="BL998"/>
      <x:c r="BM998"/>
      <x:c r="BN998"/>
      <x:c r="BO998"/>
      <x:c r="BP998"/>
      <x:c r="BQ998"/>
      <x:c r="BR998"/>
      <x:c r="BS998"/>
      <x:c r="BT998"/>
      <x:c r="BU998"/>
      <x:c r="BV998"/>
      <x:c r="BW998"/>
      <x:c r="BX998"/>
      <x:c r="BY998"/>
      <x:c r="BZ998"/>
      <x:c r="CA998"/>
      <x:c r="CB998"/>
      <x:c r="CC998"/>
    </x:row>
    <x:row r="999">
      <x:c r="C999"/>
      <x:c r="D999"/>
      <x:c r="E999"/>
      <x:c r="F999"/>
      <x:c r="G999"/>
      <x:c r="H999"/>
      <x:c r="I999"/>
      <x:c r="J999"/>
      <x:c r="K999"/>
      <x:c r="L999"/>
      <x:c r="M999"/>
      <x:c r="N999"/>
      <x:c r="O999"/>
      <x:c r="P999"/>
      <x:c r="Q999"/>
      <x:c r="R999"/>
      <x:c r="S999"/>
      <x:c r="T999"/>
      <x:c r="U999"/>
      <x:c r="V999"/>
      <x:c r="W999"/>
      <x:c r="X999"/>
      <x:c r="Y999"/>
      <x:c r="Z999"/>
      <x:c r="AA999"/>
      <x:c r="AB999"/>
      <x:c r="AC999"/>
      <x:c r="AD999"/>
      <x:c r="AE999"/>
      <x:c r="AF999"/>
      <x:c r="AZ999"/>
      <x:c r="BA999"/>
      <x:c r="BB999"/>
      <x:c r="BC999"/>
      <x:c r="BD999"/>
      <x:c r="BE999"/>
      <x:c r="BF999"/>
      <x:c r="BG999"/>
      <x:c r="BH999"/>
      <x:c r="BI999"/>
      <x:c r="BJ999"/>
      <x:c r="BK999"/>
      <x:c r="BL999"/>
      <x:c r="BM999"/>
      <x:c r="BN999"/>
      <x:c r="BO999"/>
      <x:c r="BP999"/>
      <x:c r="BQ999"/>
      <x:c r="BR999"/>
      <x:c r="BS999"/>
      <x:c r="BT999"/>
      <x:c r="BU999"/>
      <x:c r="BV999"/>
      <x:c r="BW999"/>
      <x:c r="BX999"/>
      <x:c r="BY999"/>
      <x:c r="BZ999"/>
      <x:c r="CA999"/>
      <x:c r="CB999"/>
      <x:c r="CC999"/>
    </x:row>
    <x:row r="1000">
      <x:c r="C1000"/>
      <x:c r="D1000"/>
      <x:c r="E1000"/>
      <x:c r="F1000"/>
      <x:c r="G1000"/>
      <x:c r="H1000"/>
      <x:c r="I1000"/>
      <x:c r="J1000"/>
      <x:c r="K1000"/>
      <x:c r="L1000"/>
      <x:c r="M1000"/>
      <x:c r="N1000"/>
      <x:c r="O1000"/>
      <x:c r="P1000"/>
      <x:c r="Q1000"/>
      <x:c r="R1000"/>
      <x:c r="S1000"/>
      <x:c r="T1000"/>
      <x:c r="U1000"/>
      <x:c r="V1000"/>
      <x:c r="W1000"/>
      <x:c r="X1000"/>
      <x:c r="Y1000"/>
      <x:c r="Z1000"/>
      <x:c r="AA1000"/>
      <x:c r="AB1000"/>
      <x:c r="AC1000"/>
      <x:c r="AD1000"/>
      <x:c r="AE1000"/>
      <x:c r="AF1000"/>
      <x:c r="AZ1000"/>
      <x:c r="BA1000"/>
      <x:c r="BB1000"/>
      <x:c r="BC1000"/>
      <x:c r="BD1000"/>
      <x:c r="BE1000"/>
      <x:c r="BF1000"/>
      <x:c r="BG1000"/>
      <x:c r="BH1000"/>
      <x:c r="BI1000"/>
      <x:c r="BJ1000"/>
      <x:c r="BK1000"/>
      <x:c r="BL1000"/>
      <x:c r="BM1000"/>
      <x:c r="BN1000"/>
      <x:c r="BO1000"/>
      <x:c r="BP1000"/>
      <x:c r="BQ1000"/>
      <x:c r="BR1000"/>
      <x:c r="BS1000"/>
      <x:c r="BT1000"/>
      <x:c r="BU1000"/>
      <x:c r="BV1000"/>
      <x:c r="BW1000"/>
      <x:c r="BX1000"/>
      <x:c r="BY1000"/>
      <x:c r="BZ1000"/>
      <x:c r="CA1000"/>
      <x:c r="CB1000"/>
      <x:c r="CC1000"/>
    </x:row>
    <x:row r="1001">
      <x:c r="C1001"/>
      <x:c r="D1001"/>
      <x:c r="E1001"/>
      <x:c r="F1001"/>
      <x:c r="G1001"/>
      <x:c r="H1001"/>
      <x:c r="I1001"/>
      <x:c r="J1001"/>
      <x:c r="K1001"/>
      <x:c r="L1001"/>
      <x:c r="M1001"/>
      <x:c r="N1001"/>
      <x:c r="O1001"/>
      <x:c r="P1001"/>
      <x:c r="Q1001"/>
      <x:c r="R1001"/>
      <x:c r="S1001"/>
      <x:c r="T1001"/>
      <x:c r="U1001"/>
      <x:c r="V1001"/>
      <x:c r="W1001"/>
      <x:c r="X1001"/>
      <x:c r="Y1001"/>
      <x:c r="Z1001"/>
      <x:c r="AA1001"/>
      <x:c r="AB1001"/>
      <x:c r="AC1001"/>
      <x:c r="AD1001"/>
      <x:c r="AE1001"/>
      <x:c r="AF1001"/>
      <x:c r="AZ1001"/>
      <x:c r="BA1001"/>
      <x:c r="BB1001"/>
      <x:c r="BC1001"/>
      <x:c r="BD1001"/>
      <x:c r="BE1001"/>
      <x:c r="BF1001"/>
      <x:c r="BG1001"/>
      <x:c r="BH1001"/>
      <x:c r="BI1001"/>
      <x:c r="BJ1001"/>
      <x:c r="BK1001"/>
      <x:c r="BL1001"/>
      <x:c r="BM1001"/>
      <x:c r="BN1001"/>
      <x:c r="BO1001"/>
      <x:c r="BP1001"/>
      <x:c r="BQ1001"/>
      <x:c r="BR1001"/>
      <x:c r="BS1001"/>
      <x:c r="BT1001"/>
      <x:c r="BU1001"/>
      <x:c r="BV1001"/>
      <x:c r="BW1001"/>
      <x:c r="BX1001"/>
      <x:c r="BY1001"/>
      <x:c r="BZ1001"/>
      <x:c r="CA1001"/>
      <x:c r="CB1001"/>
      <x:c r="CC1001"/>
    </x:row>
    <x:row r="1002">
      <x:c r="C1002"/>
      <x:c r="D1002"/>
      <x:c r="E1002"/>
      <x:c r="F1002"/>
      <x:c r="G1002"/>
      <x:c r="H1002"/>
      <x:c r="I1002"/>
      <x:c r="J1002"/>
      <x:c r="K1002"/>
      <x:c r="L1002"/>
      <x:c r="M1002"/>
      <x:c r="N1002"/>
      <x:c r="O1002"/>
      <x:c r="P1002"/>
      <x:c r="Q1002"/>
      <x:c r="R1002"/>
      <x:c r="S1002"/>
      <x:c r="T1002"/>
      <x:c r="U1002"/>
      <x:c r="V1002"/>
      <x:c r="W1002"/>
      <x:c r="X1002"/>
      <x:c r="Y1002"/>
      <x:c r="Z1002"/>
      <x:c r="AA1002"/>
      <x:c r="AB1002"/>
      <x:c r="AC1002"/>
      <x:c r="AD1002"/>
      <x:c r="AE1002"/>
      <x:c r="AF1002"/>
      <x:c r="AZ1002"/>
      <x:c r="BA1002"/>
      <x:c r="BB1002"/>
      <x:c r="BC1002"/>
      <x:c r="BD1002"/>
      <x:c r="BE1002"/>
      <x:c r="BF1002"/>
      <x:c r="BG1002"/>
      <x:c r="BH1002"/>
      <x:c r="BI1002"/>
      <x:c r="BJ1002"/>
      <x:c r="BK1002"/>
      <x:c r="BL1002"/>
      <x:c r="BM1002"/>
      <x:c r="BN1002"/>
      <x:c r="BO1002"/>
      <x:c r="BP1002"/>
      <x:c r="BQ1002"/>
      <x:c r="BR1002"/>
      <x:c r="BS1002"/>
      <x:c r="BT1002"/>
      <x:c r="BU1002"/>
      <x:c r="BV1002"/>
      <x:c r="BW1002"/>
      <x:c r="BX1002"/>
      <x:c r="BY1002"/>
      <x:c r="BZ1002"/>
      <x:c r="CA1002"/>
      <x:c r="CB1002"/>
      <x:c r="CC1002"/>
    </x:row>
    <x:row r="1003">
      <x:c r="C1003"/>
      <x:c r="D1003"/>
      <x:c r="E1003"/>
      <x:c r="F1003"/>
      <x:c r="G1003"/>
      <x:c r="H1003"/>
      <x:c r="I1003"/>
      <x:c r="J1003"/>
      <x:c r="K1003"/>
      <x:c r="L1003"/>
      <x:c r="M1003"/>
      <x:c r="N1003"/>
      <x:c r="O1003"/>
      <x:c r="P1003"/>
      <x:c r="Q1003"/>
      <x:c r="R1003"/>
      <x:c r="S1003"/>
      <x:c r="T1003"/>
      <x:c r="U1003"/>
      <x:c r="V1003"/>
      <x:c r="W1003"/>
      <x:c r="X1003"/>
      <x:c r="Y1003"/>
      <x:c r="Z1003"/>
      <x:c r="AA1003"/>
      <x:c r="AB1003"/>
      <x:c r="AC1003"/>
      <x:c r="AD1003"/>
      <x:c r="AE1003"/>
      <x:c r="AF1003"/>
      <x:c r="AZ1003"/>
      <x:c r="BA1003"/>
      <x:c r="BB1003"/>
      <x:c r="BC1003"/>
      <x:c r="BD1003"/>
      <x:c r="BE1003"/>
      <x:c r="BF1003"/>
      <x:c r="BG1003"/>
      <x:c r="BH1003"/>
      <x:c r="BI1003"/>
      <x:c r="BJ1003"/>
      <x:c r="BK1003"/>
      <x:c r="BL1003"/>
      <x:c r="BM1003"/>
      <x:c r="BN1003"/>
      <x:c r="BO1003"/>
      <x:c r="BP1003"/>
      <x:c r="BQ1003"/>
      <x:c r="BR1003"/>
      <x:c r="BS1003"/>
      <x:c r="BT1003"/>
      <x:c r="BU1003"/>
      <x:c r="BV1003"/>
      <x:c r="BW1003"/>
      <x:c r="BX1003"/>
      <x:c r="BY1003"/>
      <x:c r="BZ1003"/>
      <x:c r="CA1003"/>
      <x:c r="CB1003"/>
      <x:c r="CC1003"/>
    </x:row>
    <x:row r="1004">
      <x:c r="C1004"/>
      <x:c r="D1004"/>
      <x:c r="E1004"/>
      <x:c r="F1004"/>
      <x:c r="G1004"/>
      <x:c r="H1004"/>
      <x:c r="I1004"/>
      <x:c r="J1004"/>
      <x:c r="K1004"/>
      <x:c r="L1004"/>
      <x:c r="M1004"/>
      <x:c r="N1004"/>
      <x:c r="O1004"/>
      <x:c r="P1004"/>
      <x:c r="Q1004"/>
      <x:c r="R1004"/>
      <x:c r="S1004"/>
      <x:c r="T1004"/>
      <x:c r="U1004"/>
      <x:c r="V1004"/>
      <x:c r="W1004"/>
      <x:c r="X1004"/>
      <x:c r="Y1004"/>
      <x:c r="Z1004"/>
      <x:c r="AA1004"/>
      <x:c r="AB1004"/>
      <x:c r="AC1004"/>
      <x:c r="AD1004"/>
      <x:c r="AE1004"/>
      <x:c r="AF1004"/>
      <x:c r="AZ1004"/>
      <x:c r="BA1004"/>
      <x:c r="BB1004"/>
      <x:c r="BC1004"/>
      <x:c r="BD1004"/>
      <x:c r="BE1004"/>
      <x:c r="BF1004"/>
      <x:c r="BG1004"/>
      <x:c r="BH1004"/>
      <x:c r="BI1004"/>
      <x:c r="BJ1004"/>
      <x:c r="BK1004"/>
      <x:c r="BL1004"/>
      <x:c r="BM1004"/>
      <x:c r="BN1004"/>
      <x:c r="BO1004"/>
      <x:c r="BP1004"/>
      <x:c r="BQ1004"/>
      <x:c r="BR1004"/>
      <x:c r="BS1004"/>
      <x:c r="BT1004"/>
      <x:c r="BU1004"/>
      <x:c r="BV1004"/>
      <x:c r="BW1004"/>
      <x:c r="BX1004"/>
      <x:c r="BY1004"/>
      <x:c r="BZ1004"/>
      <x:c r="CA1004"/>
      <x:c r="CB1004"/>
      <x:c r="CC1004"/>
    </x:row>
    <x:row r="1005">
      <x:c r="C1005"/>
      <x:c r="D1005"/>
      <x:c r="E1005"/>
      <x:c r="F1005"/>
      <x:c r="G1005"/>
      <x:c r="H1005"/>
      <x:c r="I1005"/>
      <x:c r="J1005"/>
      <x:c r="K1005"/>
      <x:c r="L1005"/>
      <x:c r="M1005"/>
      <x:c r="N1005"/>
      <x:c r="O1005"/>
      <x:c r="P1005"/>
      <x:c r="Q1005"/>
      <x:c r="R1005"/>
      <x:c r="S1005"/>
      <x:c r="T1005"/>
      <x:c r="U1005"/>
      <x:c r="V1005"/>
      <x:c r="W1005"/>
      <x:c r="X1005"/>
      <x:c r="Y1005"/>
      <x:c r="Z1005"/>
      <x:c r="AA1005"/>
      <x:c r="AB1005"/>
      <x:c r="AC1005"/>
      <x:c r="AD1005"/>
      <x:c r="AE1005"/>
      <x:c r="AF1005"/>
      <x:c r="AZ1005"/>
      <x:c r="BA1005"/>
      <x:c r="BB1005"/>
      <x:c r="BC1005"/>
      <x:c r="BD1005"/>
      <x:c r="BE1005"/>
      <x:c r="BF1005"/>
      <x:c r="BG1005"/>
      <x:c r="BH1005"/>
      <x:c r="BI1005"/>
      <x:c r="BJ1005"/>
      <x:c r="BK1005"/>
      <x:c r="BL1005"/>
      <x:c r="BM1005"/>
      <x:c r="BN1005"/>
      <x:c r="BO1005"/>
      <x:c r="BP1005"/>
      <x:c r="BQ1005"/>
      <x:c r="BR1005"/>
      <x:c r="BS1005"/>
      <x:c r="BT1005"/>
      <x:c r="BU1005"/>
      <x:c r="BV1005"/>
      <x:c r="BW1005"/>
      <x:c r="BX1005"/>
      <x:c r="BY1005"/>
      <x:c r="BZ1005"/>
      <x:c r="CA1005"/>
      <x:c r="CB1005"/>
      <x:c r="CC1005"/>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'Taxonomy'!$B$159:$B$194</x:formula1>
    </x:dataValidation>
    <x:dataValidation type="list" sqref="AC6:AC1005">
      <x:formula1>'Taxonomy'!$B$195:$B$215</x:formula1>
    </x:dataValidation>
    <x:dataValidation type="list" sqref="AD6:AD1005">
      <x:formula1>'Taxonomy'!$B$216:$B$220</x:formula1>
    </x:dataValidation>
    <x:dataValidation type="list" sqref="C6:C1005">
      <x:formula1>'Taxonomy'!$B$221:$B$227</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44</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39</x:v>
      </x:c>
      <x:c r="C7" s="4" t="str">
        <x:v>Two battery states, pop-up camp, canister service kit and Legger service fasteners</x:v>
      </x:c>
      <x:c r="D7" s="4" t="str">
        <x:v>Counts follow Category, independent of implementation status.</x:v>
      </x:c>
      <x:c r="E7" s="4" t="str">
        <x:v>Primary category</x:v>
      </x:c>
      <x:c r="G7" t="inlineStr">
        <x:is>
          <x:t xml:space="preserve">Ancient salvage</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Armor</x:t>
        </x:is>
      </x:c>
    </x:row>
    <x:row r="9" ht="48" customHeight="1">
      <x:c r="A9" s="4" t="str">
        <x:v>Crafting components</x:v>
      </x:c>
      <x:c r="B9" s="4">
        <x:f>COUNTIF(Items!$D$6:$D$1005,A9)</x:f>
        <x:v>155</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Atmospheric resources</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Attachments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Containers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Cooking ingredients</x:t>
        </x:is>
      </x:c>
    </x:row>
    <x:row r="16" ht="70" customHeight="1">
      <x:c r="A16" s="41" t="str">
        <x:v>Containers</x:v>
      </x:c>
      <x:c r="B16" s="41">
        <x:f>COUNTIF(Items!$D$6:$D$1005,A16)</x:f>
        <x:v>15</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c r="G16" t="inlineStr">
        <x:is>
          <x:t xml:space="preserve">Crafting components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Crafting stations</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Cultural objects</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Currency</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Everyday objects</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Field supplies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Legger armor</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Legger attachments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Manufactured stock</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Mineral resources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c r="G26" t="inlineStr">
        <x:is>
          <x:t xml:space="preserve">Processing agents</x:t>
        </x:is>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c r="G27" t="inlineStr">
        <x:is>
          <x:t xml:space="preserve">Recovered mechanisms</x:t>
        </x:is>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c r="G28" t="inlineStr">
        <x:is>
          <x:t xml:space="preserve">Salvage</x:t>
        </x:is>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c r="G29" t="inlineStr">
        <x:is>
          <x:t xml:space="preserve">Tools</x:t>
        </x:is>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c r="G30" t="inlineStr">
        <x:is>
          <x:t xml:space="preserve">Weapons</x:t>
        </x:is>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c r="G31" t="inlineStr">
        <x:is>
          <x:t xml:space="preserve">Workshop upgrades</x:t>
        </x:is>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53</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x:f>COUNTIF(Items!$D$6:$D$1005,A38)</x:f>
        <x:v>60</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x:f>COUNTIF(Items!$D$6:$D$1005,A39)</x:f>
        <x:v>20</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x:f>COUNTIF(Items!$Z$6:$Z$1005,"Ancient technology")</x:f>
        <x:v>58</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24</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67</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50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37</x:v>
      </x:c>
      <x:c r="C50" s="4" t="str">
        <x:v>Prepared reactive fractions, binders, lubricants, fluxes and other workshop process charges.</x:v>
      </x:c>
      <x:c r="D50" s="4" t="str">
        <x:v>New organizational category, not a canon or rarity claim.</x:v>
      </x:c>
      <x:c r="E50" s="4" t="str">
        <x:v>Primary category</x:v>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45</x:v>
      </x:c>
      <x:c r="C52" s="4" t="inlineStr">
        <x:is>
          <x:t xml:space="preserve">Recovered scrap, discarded supplies and damaged or potentially reusable expedition gear from settlers, Booters and abandoned camps. Inspection and qualification precede reuse; finding an item grants no contents or repair yield.</x:t>
        </x:is>
      </x:c>
      <x:c r="D52" s="4" t="str">
        <x:v>New organizational category, not a canon or rarity claim.</x:v>
      </x:c>
      <x:c r="E52" s="4" t="str">
        <x:v>Primary category</x:v>
      </x:c>
    </x:row>
    <x:row r="53" ht="115" customHeight="1">
      <x:c r="A53" s="4" t="str">
        <x:v>Recovered mechanisms</x:v>
      </x:c>
      <x:c r="B53" s="4">
        <x:f>COUNTIF(Items!$D$6:$D$1005,A53)</x:f>
        <x:v>7</x:v>
      </x:c>
      <x:c r="C53" s="4" t="str">
        <x:v>Intact recovered machine parts with no established contemporary manufacturing route.</x:v>
      </x:c>
      <x:c r="D53" s="4" t="str">
        <x:v>New organizational category, not a canon or rarity claim.</x:v>
      </x:c>
      <x:c r="E53" s="4" t="str">
        <x:v>Primary category</x:v>
      </x:c>
    </x:row>
    <x:row r="54" ht="115" customHeight="1">
      <x:c r="A54" s="4" t="str">
        <x:v>Ancient salvage</x:v>
      </x:c>
      <x:c r="B54" s="4">
        <x:f>COUNTIF(Items!$D$6:$D$1005,A54)</x:f>
        <x:v>30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39</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20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4</x:v>
      </x:c>
      <x:c r="C58" s="9" t="inlineStr">
        <x:is>
          <x:t xml:space="preserve">General fitted mounts, harnesses, inserts and wearable add-ons. Companion-specific cargo fittings, cases and armor add-ons are Legger attachments; complete protective covers remain Legger armor.</x:t>
        </x:is>
      </x:c>
      <x:c r="D58" s="9" t="inlineStr">
        <x:is>
          <x:t xml:space="preserve">Organization only; retained design status, tiers, slots and behavior.</x:t>
        </x:is>
      </x:c>
      <x:c r="E58" s="4" t="inlineStr">
        <x:is>
          <x:t xml:space="preserve">Primary category</x:t>
        </x:is>
      </x:c>
    </x:row>
    <x:row r="59">
      <x:c r="A59" s="9" t="inlineStr">
        <x:is>
          <x:t xml:space="preserve">Clothing</x:t>
        </x:is>
      </x:c>
      <x:c r="B59" s="9">
        <x:f>COUNTIF(Items!$D$6:$D$1005,A59)</x:f>
        <x:v>15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22</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12</x:v>
      </x:c>
      <x:c r="C63" s="9"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11</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str">
        <x:v>Author defines T0 raw materials; T1 first crafted/refined material; T2 uses T1 material; T3 uses T2; T4 uses T3. A finished product can use raw or lower-tier materials and stop there. This is a design framework, not a forced four-stage upgrade ladder.</x:v>
      </x:c>
    </x:row>
    <x:row r="158" ht="115" customHeight="1">
      <x:c r="A158" s="4" t="str">
        <x:v>Tier versus rarity and quality</x:v>
      </x:c>
      <x:c r="B158" s="4" t="str">
        <x:v>Tier follows a selected transformation graph, independently of price, labor, rarity or ancient origin. Ancient and intact recovered components now use Not applicable where their manufacturing graph is unknown; raw salvage feedstocks can still be T0. This does not approve modern reproduction.</x:v>
      </x:c>
    </x:row>
    <x:row r="159" ht="115" customHeight="1">
      <x:c r="A159" s="4" t="str">
        <x:v>Tier fields</x:v>
      </x:c>
      <x:c r="B159" s="4" t="str">
        <x:v>Tier C is T0-T4, Unassigned or Not applicable; AG owns its basis. Not applicable includes finished endpoints, currency and excluded recovery/manufacturing cases. AI separates crafting roles; AH retains known finished-input information. Tier review records all 95 decisions.</x:v>
      </x:c>
    </x:row>
    <x:row r="160" ht="115" customHeight="1">
      <x:c r="A160" s="4" t="str">
        <x:v>Recipe scope and tier gates</x:v>
      </x:c>
      <x:c r="B160" s="4" t="str">
        <x:v>Material routes now owns normalized recipe-item links with explicit input/output/prerequisite roles. Crafting recipes separates route status and completeness. Old partial tier edges were migrated; quantities and trial references preserve their source authority.</x:v>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str">
        <x:v>Items: use the Tier filter in C to choose T0, T1, T2, T3 or T4. Sort Tier sort order in AN smallest to largest for T0–T4, then Unassigned, then Not applicable. Keys 98/99 are ordering helpers, not material tiers. Sort the whole native table. Crafting browser also filters Input tier (B) and Output tier (G); Crafting recipes filters Listed ingredient tier (H). Finished equipment keeps Not applicable material tier; recipe inputs show its material requirements.</x:v>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str">
        <x:v>Candidate routes use at least one T3 input and may include lower-tier additives. Quantities, yields, full internal parts, tools, power sources, tolerances and service qualification remain open. Contemporary composites remain separate from extremely rare ancient nanocarbon/plasteel salvage. No T5 is introduced; finished products can be made at an earlier tier.</x:v>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row>
    <x:row r="7" ht="50" customHeight="1">
      <x:c r="A7" s="4" t="str">
        <x:v>Category</x:v>
      </x:c>
      <x:c r="B7" s="4" t="str">
        <x:v>Containers</x:v>
      </x:c>
      <x:c r="C7" s="4" t="str">
        <x:v>Broad existing inventory/design grouping. One per master item.</x:v>
      </x:c>
    </x:row>
    <x:row r="8" ht="50" customHeight="1">
      <x:c r="A8" s="4" t="str">
        <x:v>Category</x:v>
      </x:c>
      <x:c r="B8" s="4" t="str">
        <x:v>Crafting components</x:v>
      </x:c>
      <x:c r="C8" s="4" t="str">
        <x:v>Broad existing inventory/design grouping. One per master item.</x:v>
      </x:c>
    </x:row>
    <x:row r="9" ht="50" customHeight="1">
      <x:c r="A9" s="4" t="str">
        <x:v>Category</x:v>
      </x:c>
      <x:c r="B9" s="4" t="str">
        <x:v>Cultural objects</x:v>
      </x:c>
      <x:c r="C9" s="4" t="str">
        <x:v>Broad existing inventory/design grouping. One per master item.</x:v>
      </x:c>
    </x:row>
    <x:row r="10" ht="50" customHeight="1">
      <x:c r="A10" s="4" t="str">
        <x:v>Category</x:v>
      </x:c>
      <x:c r="B10" s="4" t="str">
        <x:v>Currency</x:v>
      </x:c>
      <x:c r="C10" s="4" t="str">
        <x:v>Broad existing inventory/design grouping. One per master item.</x:v>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row>
    <x:row r="12" ht="50" customHeight="1">
      <x:c r="A12" s="4" t="str">
        <x:v>Category</x:v>
      </x:c>
      <x:c r="B12" s="4" t="str">
        <x:v>Everyday objects</x:v>
      </x:c>
      <x:c r="C12" s="4" t="str">
        <x:v>Broad existing inventory/design grouping. One per master item.</x:v>
      </x:c>
    </x:row>
    <x:row r="13" ht="50" customHeight="1">
      <x:c r="A13" s="4" t="str">
        <x:v>Category</x:v>
      </x:c>
      <x:c r="B13" s="4" t="str">
        <x:v>Field supplies</x:v>
      </x:c>
      <x:c r="C13" s="4" t="str">
        <x:v>Broad existing inventory/design grouping. One per master item.</x:v>
      </x:c>
    </x:row>
    <x:row r="14" ht="50" customHeight="1">
      <x:c r="A14" s="4" t="str">
        <x:v>Category</x:v>
      </x:c>
      <x:c r="B14" s="4" t="str">
        <x:v>Resources</x:v>
      </x:c>
      <x:c r="C14" s="4" t="str">
        <x:v>Legacy broad category retained for historical records; use the current resource/stock/recovery groups for new entries.</x:v>
      </x:c>
    </x:row>
    <x:row r="15" ht="50" customHeight="1">
      <x:c r="A15" s="4" t="str">
        <x:v>Category</x:v>
      </x:c>
      <x:c r="B15" s="4" t="str">
        <x:v>Weapons</x:v>
      </x:c>
      <x:c r="C15" s="4" t="str">
        <x:v>Broad existing inventory/design grouping. One per master item.</x:v>
      </x:c>
    </x:row>
    <x:row r="16" ht="50" customHeight="1">
      <x:c r="A16" s="4" t="str">
        <x:v>Category</x:v>
      </x:c>
      <x:c r="B16" s="4" t="str">
        <x:v>Mineral resources</x:v>
      </x:c>
      <x:c r="C16" s="4" t="str">
        <x:v>Geological feedstocks, selected ores, crystals and unrefined Iron Growth.</x:v>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row>
    <x:row r="18" ht="50" customHeight="1">
      <x:c r="A18" s="4" t="str">
        <x:v>Category</x:v>
      </x:c>
      <x:c r="B18" s="4" t="str">
        <x:v>Processing agents</x:v>
      </x:c>
      <x:c r="C18" s="4" t="str">
        <x:v>Prepared reactive fractions, binders, lubricants, fluxes and other workshop process charges.</x:v>
      </x:c>
    </x:row>
    <x:row r="19" ht="50" customHeight="1">
      <x:c r="A19" s="4" t="str">
        <x:v>Category</x:v>
      </x:c>
      <x:c r="B19" s="4" t="str">
        <x:v>Manufactured stock</x:v>
      </x:c>
      <x:c r="C19" s="4" t="str">
        <x:v>Worked metal, glass, ceramic, husk and composite stock awaiting fitted fabrication.</x:v>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row>
    <x:row r="21" ht="50" customHeight="1">
      <x:c r="A21" s="4" t="str">
        <x:v>Category</x:v>
      </x:c>
      <x:c r="B21" s="4" t="str">
        <x:v>Recovered mechanisms</x:v>
      </x:c>
      <x:c r="C21" s="4" t="str">
        <x:v>Intact recovered machine parts with no established contemporary manufacturing route.</x:v>
      </x:c>
    </x:row>
    <x:row r="22" ht="50" customHeight="1">
      <x:c r="A22" s="4" t="str">
        <x:v>Category</x:v>
      </x:c>
      <x:c r="B22" s="4" t="str">
        <x:v>Ancient salvage</x:v>
      </x:c>
      <x:c r="C22" s="4" t="str">
        <x:v>Extremely rare recovered ancient materials and intermediate parts; origin does not assign a refinement tier.</x:v>
      </x:c>
    </x:row>
    <x:row r="23" ht="50" customHeight="1">
      <x:c r="A23" s="4" t="str">
        <x:v>Category</x:v>
      </x:c>
      <x:c r="B23" s="4" t="str">
        <x:v>Atmospheric resources</x:v>
      </x:c>
      <x:c r="C23" s="4" t="str">
        <x:v>Collected airborne dust and contained atmospheric feed; composition and suitability remain source-specific.</x:v>
      </x:c>
    </x:row>
    <x:row r="24" ht="50" customHeight="1">
      <x:c r="A24" s="4" t="str">
        <x:v>Item type</x:v>
      </x:c>
      <x:c r="B24" s="4" t="str">
        <x:v>Ammunition</x:v>
      </x:c>
      <x:c r="C24" s="4" t="str">
        <x:v>What the object is, independent of material, culture and use.</x:v>
      </x:c>
    </x:row>
    <x:row r="25" ht="50" customHeight="1">
      <x:c r="A25" s="4" t="str">
        <x:v>Item type</x:v>
      </x:c>
      <x:c r="B25" s="4" t="str">
        <x:v>Armor</x:v>
      </x:c>
      <x:c r="C25" s="4" t="str">
        <x:v>What the object is, independent of material, culture and use.</x:v>
      </x:c>
    </x:row>
    <x:row r="26" ht="50" customHeight="1">
      <x:c r="A26" s="4" t="str">
        <x:v>Item type</x:v>
      </x:c>
      <x:c r="B26" s="4" t="str">
        <x:v>Carrier</x:v>
      </x:c>
      <x:c r="C26" s="4" t="str">
        <x:v>What the object is, independent of material, culture and use.</x:v>
      </x:c>
    </x:row>
    <x:row r="27" ht="50" customHeight="1">
      <x:c r="A27" s="4" t="str">
        <x:v>Item type</x:v>
      </x:c>
      <x:c r="B27" s="4" t="str">
        <x:v>Chemical material</x:v>
      </x:c>
      <x:c r="C27" s="4" t="str">
        <x:v>What the object is, independent of material, culture and use.</x:v>
      </x:c>
    </x:row>
    <x:row r="28" ht="50" customHeight="1">
      <x:c r="A28" s="4" t="str">
        <x:v>Item type</x:v>
      </x:c>
      <x:c r="B28" s="4" t="str">
        <x:v>Container</x:v>
      </x:c>
      <x:c r="C28" s="4" t="str">
        <x:v>What the object is, independent of material, culture and use.</x:v>
      </x:c>
    </x:row>
    <x:row r="29" ht="50" customHeight="1">
      <x:c r="A29" s="4" t="str">
        <x:v>Item type</x:v>
      </x:c>
      <x:c r="B29" s="4" t="str">
        <x:v>Container part</x:v>
      </x:c>
      <x:c r="C29" s="4" t="str">
        <x:v>What the object is, independent of material, culture and use.</x:v>
      </x:c>
    </x:row>
    <x:row r="30" ht="50" customHeight="1">
      <x:c r="A30" s="4" t="str">
        <x:v>Item type</x:v>
      </x:c>
      <x:c r="B30" s="4" t="str">
        <x:v>Crafting component</x:v>
      </x:c>
      <x:c r="C30" s="4" t="str">
        <x:v>What the object is, independent of material, culture and use.</x:v>
      </x:c>
    </x:row>
    <x:row r="31" ht="50" customHeight="1">
      <x:c r="A31" s="4" t="str">
        <x:v>Item type</x:v>
      </x:c>
      <x:c r="B31" s="4" t="str">
        <x:v>Cultural object</x:v>
      </x:c>
      <x:c r="C31" s="4" t="str">
        <x:v>What the object is, independent of material, culture and use.</x:v>
      </x:c>
    </x:row>
    <x:row r="32" ht="50" customHeight="1">
      <x:c r="A32" s="4" t="str">
        <x:v>Item type</x:v>
      </x:c>
      <x:c r="B32" s="4" t="str">
        <x:v>Currency</x:v>
      </x:c>
      <x:c r="C32" s="4" t="str">
        <x:v>What the object is, independent of material, culture and use.</x:v>
      </x:c>
    </x:row>
    <x:row r="33" ht="50" customHeight="1">
      <x:c r="A33" s="4" t="str">
        <x:v>Item type</x:v>
      </x:c>
      <x:c r="B33" s="4" t="str">
        <x:v>Document</x:v>
      </x:c>
      <x:c r="C33" s="4" t="str">
        <x:v>What the object is, independent of material, culture and use.</x:v>
      </x:c>
    </x:row>
    <x:row r="34" ht="50" customHeight="1">
      <x:c r="A34" s="4" t="str">
        <x:v>Item type</x:v>
      </x:c>
      <x:c r="B34" s="4" t="str">
        <x:v>Drink consumable</x:v>
      </x:c>
      <x:c r="C34" s="4" t="str">
        <x:v>What the object is, independent of material, culture and use.</x:v>
      </x:c>
    </x:row>
    <x:row r="35" ht="50" customHeight="1">
      <x:c r="A35" s="4" t="str">
        <x:v>Item type</x:v>
      </x:c>
      <x:c r="B35" s="4" t="str">
        <x:v>Energy storage</x:v>
      </x:c>
      <x:c r="C35" s="4" t="str">
        <x:v>What the object is, independent of material, culture and use.</x:v>
      </x:c>
    </x:row>
    <x:row r="36" ht="50" customHeight="1">
      <x:c r="A36" s="4" t="str">
        <x:v>Item type</x:v>
      </x:c>
      <x:c r="B36" s="4" t="str">
        <x:v>Food consumable</x:v>
      </x:c>
      <x:c r="C36" s="4" t="str">
        <x:v>What the object is, independent of material, culture and use.</x:v>
      </x:c>
    </x:row>
    <x:row r="37" ht="50" customHeight="1">
      <x:c r="A37" s="4" t="str">
        <x:v>Item type</x:v>
      </x:c>
      <x:c r="B37" s="4" t="str">
        <x:v>Food material</x:v>
      </x:c>
      <x:c r="C37" s="4" t="str">
        <x:v>What the object is, independent of material, culture and use.</x:v>
      </x:c>
    </x:row>
    <x:row r="38" ht="50" customHeight="1">
      <x:c r="A38" s="4" t="str">
        <x:v>Item type</x:v>
      </x:c>
      <x:c r="B38" s="4" t="str">
        <x:v>Gem material</x:v>
      </x:c>
      <x:c r="C38" s="4" t="str">
        <x:v>What the object is, independent of material, culture and use.</x:v>
      </x:c>
    </x:row>
    <x:row r="39" ht="50" customHeight="1">
      <x:c r="A39" s="4" t="str">
        <x:v>Item type</x:v>
      </x:c>
      <x:c r="B39" s="4" t="str">
        <x:v>Household utensil</x:v>
      </x:c>
      <x:c r="C39" s="4" t="str">
        <x:v>What the object is, independent of material, culture and use.</x:v>
      </x:c>
    </x:row>
    <x:row r="40" ht="50" customHeight="1">
      <x:c r="A40" s="4" t="str">
        <x:v>Item type</x:v>
      </x:c>
      <x:c r="B40" s="4" t="str">
        <x:v>Machine</x:v>
      </x:c>
      <x:c r="C40" s="4" t="str">
        <x:v>What the object is, independent of material, culture and use.</x:v>
      </x:c>
    </x:row>
    <x:row r="41" ht="50" customHeight="1">
      <x:c r="A41" s="4" t="str">
        <x:v>Item type</x:v>
      </x:c>
      <x:c r="B41" s="4" t="str">
        <x:v>Musical instrument</x:v>
      </x:c>
      <x:c r="C41" s="4" t="str">
        <x:v>What the object is, independent of material, culture and use.</x:v>
      </x:c>
    </x:row>
    <x:row r="42" ht="50" customHeight="1">
      <x:c r="A42" s="4" t="str">
        <x:v>Item type</x:v>
      </x:c>
      <x:c r="B42" s="4" t="str">
        <x:v>Processed material</x:v>
      </x:c>
      <x:c r="C42" s="4" t="str">
        <x:v>What the object is, independent of material, culture and use.</x:v>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2">
      <x:c r="A222" s="3" t="str">
        <x:v>Material tier</x:v>
      </x:c>
      <x:c r="B222" s="3" t="str">
        <x:v>T0</x:v>
      </x:c>
      <x:c r="C222"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3">
      <x:c r="A223" s="3" t="str">
        <x:v>Material tier</x:v>
      </x:c>
      <x:c r="B223" s="3" t="str">
        <x:v>T1</x:v>
      </x:c>
      <x:c r="C223"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4">
      <x:c r="A224" s="3" t="str">
        <x:v>Material tier</x:v>
      </x:c>
      <x:c r="B224" s="3" t="str">
        <x:v>T2</x:v>
      </x:c>
      <x:c r="C224"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5">
      <x:c r="A225" s="3" t="str">
        <x:v>Material tier</x:v>
      </x:c>
      <x:c r="B225" s="3" t="str">
        <x:v>T3</x:v>
      </x:c>
      <x:c r="C225"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6">
      <x:c r="A226" s="3" t="str">
        <x:v>Material tier</x:v>
      </x:c>
      <x:c r="B226" s="3" t="str">
        <x:v>T4</x:v>
      </x:c>
      <x:c r="C226"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7">
      <x:c r="A227" s="3" t="str">
        <x:v>Material tier</x:v>
      </x:c>
      <x:c r="B227" s="3" t="str">
        <x:v>Unassigned</x:v>
      </x:c>
      <x:c r="C227" s="3" t="str">
        <x:v>T0 raw entry feed followed by T1-T4 selected transformations. Not applicable for finished endpoints, currency, and recovered/ancient items outside the selected manufacturing graph; it never means readily craftable. Unassigned retains unsupported material premises. Independent of rarity and quality.</x:v>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General fitted mounts, harnesses, inserts and wearable add-ons. Companion-specific cargo fittings, cases and armor add-ons are Legger attachments; complete protective covers remain Legger armor.</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Complete placed facilities that provide a crafting, firing, forging or cooking work site. Hand tools, vessels and auxiliary forming fixtures stay in Tools; fitted upgrades and unfinished components retain their own categories. Placement and recipes remain design proposals.</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Recovered mechanisms</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Recovered mechanisms</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Recovered mechanisms</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IFERROR(INDEX(Items!$D$6:$D$1005,MATCH(A9,Items!$A$6:$A$1005,0)),"MISSING ITEM ID")</x:f>
        <x:v>Accessories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IFERROR(INDEX(Items!$D$6:$D$1005,MATCH(A10,Items!$A$6:$A$1005,0)),"MISSING ITEM ID")</x:f>
        <x:v>Accessories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IFERROR(INDEX(Items!$D$6:$D$1005,MATCH(A11,Items!$A$6:$A$1005,0)),"MISSING ITEM ID")</x:f>
        <x:v>Clothing</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IFERROR(INDEX(Items!$D$6:$D$1005,MATCH(A12,Items!$A$6:$A$1005,0)),"MISSING ITEM ID")</x:f>
        <x:v>Clothing</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IFERROR(INDEX(Items!$D$6:$D$1005,MATCH(A16,Items!$A$6:$A$1005,0)),"MISSING ITEM ID")</x:f>
        <x:v>Clothing</x:v>
      </x:c>
      <x:c r="D16" s="4" t="str">
        <x:v>Primary</x:v>
      </x:c>
      <x:c r="E16" s="4" t="str">
        <x:f>IFERROR(INDEX(Items!$AA$6:$AA$1005,MATCH(A16,Items!$A$6:$A$1005,0)),"MISSING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IFERROR(INDEX(Items!$D$6:$D$1005,MATCH(A17,Items!$A$6:$A$1005,0)),"MISSING ITEM ID")</x:f>
        <x:v>Field supplies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Field supplies</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Field supplies</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IFERROR(INDEX(Items!$D$6:$D$1005,MATCH(A31,Items!$A$6:$A$1005,0)),"MISSING ITEM ID")</x:f>
        <x:v>Accessories</x:v>
      </x:c>
      <x:c r="D31" s="4" t="str">
        <x:v>Primary</x:v>
      </x:c>
      <x:c r="E31" s="4" t="str">
        <x:f>IFERROR(INDEX(Items!$AA$6:$AA$1005,MATCH(A31,Items!$A$6:$A$1005,0)),"MISSING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IFERROR(INDEX(Items!$D$6:$D$1005,MATCH(A38,Items!$A$6:$A$1005,0)),"MISSING ITEM ID")</x:f>
        <x:v>Mineral resources</x:v>
      </x:c>
      <x:c r="D38" s="4" t="str">
        <x:v>Primary</x:v>
      </x:c>
      <x:c r="E38" s="4" t="str">
        <x:f>IFERROR(INDEX(Items!$AA$6:$AA$1005,MATCH(A38,Items!$A$6:$A$1005,0)),"MISSING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Mineral resources</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Mineral 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IFERROR(INDEX(Items!$D$6:$D$1005,MATCH(A86,Items!$A$6:$A$1005,0)),"MISSING ITEM ID")</x:f>
        <x:v>Mineral resources</x:v>
      </x:c>
      <x:c r="D86" s="4" t="str">
        <x:v>Primary</x:v>
      </x:c>
      <x:c r="E86" s="4" t="str">
        <x:f>IFERROR(INDEX(Items!$AA$6:$AA$1005,MATCH(A86,Items!$A$6:$A$1005,0)),"MISSING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IFERROR(INDEX(Items!$D$6:$D$1005,MATCH(A90,Items!$A$6:$A$1005,0)),"MISSING ITEM ID")</x:f>
        <x:v>Mineral resources</x:v>
      </x:c>
      <x:c r="D90" s="4" t="str">
        <x:v>Primary</x:v>
      </x:c>
      <x:c r="E90" s="4" t="str">
        <x:f>IFERROR(INDEX(Items!$AA$6:$AA$1005,MATCH(A90,Items!$A$6:$A$1005,0)),"MISSING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IFERROR(INDEX(Items!$D$6:$D$1005,MATCH(A91,Items!$A$6:$A$1005,0)),"MISSING ITEM ID")</x:f>
        <x:v>Mineral 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IFERROR(INDEX(Items!$D$6:$D$1005,MATCH(A105,Items!$A$6:$A$1005,0)),"MISSING ITEM ID")</x:f>
        <x:v>Crafting components</x:v>
      </x:c>
      <x:c r="D105" s="4" t="str">
        <x:v>Primary</x:v>
      </x:c>
      <x:c r="E105" s="4" t="str">
        <x:f>IFERROR(INDEX(Items!$AA$6:$AA$1005,MATCH(A105,Items!$A$6:$A$1005,0)),"MISSING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Containers</x:v>
      </x:c>
      <x:c r="D135" s="4" t="str">
        <x:v>Primary</x:v>
      </x:c>
      <x:c r="E135" s="4" t="str">
        <x:f>IFERROR(INDEX(Items!$AA$6:$AA$1005,MATCH(A135,Items!$A$6:$A$1005,0)),"MISSING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Containers</x:v>
      </x:c>
      <x:c r="D136" s="4" t="str">
        <x:v>Primary</x:v>
      </x:c>
      <x:c r="E136" s="4" t="str">
        <x:f>IFERROR(INDEX(Items!$AA$6:$AA$1005,MATCH(A136,Items!$A$6:$A$1005,0)),"MISSING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Containers</x:v>
      </x:c>
      <x:c r="D137" s="4" t="str">
        <x:v>Primary</x:v>
      </x:c>
      <x:c r="E137" s="4" t="str">
        <x:f>IFERROR(INDEX(Items!$AA$6:$AA$1005,MATCH(A137,Items!$A$6:$A$1005,0)),"MISSING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Containers</x:v>
      </x:c>
      <x:c r="D138" s="4" t="str">
        <x:v>Primary</x:v>
      </x:c>
      <x:c r="E138" s="4" t="str">
        <x:f>IFERROR(INDEX(Items!$AA$6:$AA$1005,MATCH(A138,Items!$A$6:$A$1005,0)),"MISSING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Containers</x:v>
      </x:c>
      <x:c r="D140" s="4" t="str">
        <x:v>Primary</x:v>
      </x:c>
      <x:c r="E140" s="4" t="str">
        <x:f>IFERROR(INDEX(Items!$AA$6:$AA$1005,MATCH(A140,Items!$A$6:$A$1005,0)),"MISSING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Containers</x:v>
      </x:c>
      <x:c r="D141" s="4" t="str">
        <x:v>Primary</x:v>
      </x:c>
      <x:c r="E141" s="4" t="str">
        <x:f>IFERROR(INDEX(Items!$AA$6:$AA$1005,MATCH(A141,Items!$A$6:$A$1005,0)),"MISSING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Containers</x:v>
      </x:c>
      <x:c r="D142" s="4" t="str">
        <x:v>Primary</x:v>
      </x:c>
      <x:c r="E142" s="4" t="str">
        <x:f>IFERROR(INDEX(Items!$AA$6:$AA$1005,MATCH(A142,Items!$A$6:$A$1005,0)),"MISSING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IFERROR(INDEX(Items!$D$6:$D$1005,MATCH(A143,Items!$A$6:$A$1005,0)),"MISSING ITEM ID")</x:f>
        <x:v>Field supplies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Containers</x:v>
      </x:c>
      <x:c r="D145" s="4" t="str">
        <x:v>Primary</x:v>
      </x:c>
      <x:c r="E145" s="4" t="str">
        <x:f>IFERROR(INDEX(Items!$AA$6:$AA$1005,MATCH(A145,Items!$A$6:$A$1005,0)),"MISSING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Containers</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Containers</x:v>
      </x:c>
      <x:c r="D148" s="4" t="str">
        <x:v>Primary</x:v>
      </x:c>
      <x:c r="E148" s="4" t="str">
        <x:f>IFERROR(INDEX(Items!$AA$6:$AA$1005,MATCH(A148,Items!$A$6:$A$1005,0)),"MISSING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Containers</x:v>
      </x:c>
      <x:c r="D149" s="4" t="str">
        <x:v>Primary</x:v>
      </x:c>
      <x:c r="E149" s="4" t="str">
        <x:f>IFERROR(INDEX(Items!$AA$6:$AA$1005,MATCH(A149,Items!$A$6:$A$1005,0)),"MISSING ITEM ID")</x:f>
        <x:v>Sealing</x:v>
      </x:c>
      <x:c r="F149" s="4" t="str">
        <x:v>Current item description. Catalog intent, not implemented actions.</x:v>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IFERROR(INDEX(Items!$D$6:$D$1005,MATCH(A157,Items!$A$6:$A$1005,0)),"MISSING ITEM ID")</x:f>
        <x:v>Clothing</x:v>
      </x:c>
      <x:c r="D157" s="4" t="str">
        <x:v>Primary</x:v>
      </x:c>
      <x:c r="E157" s="4" t="str">
        <x:f>IFERROR(INDEX(Items!$AA$6:$AA$1005,MATCH(A157,Items!$A$6:$A$1005,0)),"MISSING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IFERROR(INDEX(Items!$D$6:$D$1005,MATCH(A158,Items!$A$6:$A$1005,0)),"MISSING ITEM ID")</x:f>
        <x:v>Clothing</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IFERROR(INDEX(Items!$D$6:$D$1005,MATCH(A159,Items!$A$6:$A$1005,0)),"MISSING ITEM ID")</x:f>
        <x:v>Clothing</x:v>
      </x:c>
      <x:c r="D159" s="4" t="str">
        <x:v>Primary</x:v>
      </x:c>
      <x:c r="E159" s="4" t="str">
        <x:f>IFERROR(INDEX(Items!$AA$6:$AA$1005,MATCH(A159,Items!$A$6:$A$1005,0)),"MISSING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IFERROR(INDEX(Items!$D$6:$D$1005,MATCH(A160,Items!$A$6:$A$1005,0)),"MISSING ITEM ID")</x:f>
        <x:v>Accessories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IFERROR(INDEX(Items!$D$6:$D$1005,MATCH(A161,Items!$A$6:$A$1005,0)),"MISSING ITEM ID")</x:f>
        <x:v>Attachments</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Accessories</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Accessories</x:v>
      </x:c>
      <x:c r="D168" s="4" t="str">
        <x:v>Primary</x:v>
      </x:c>
      <x:c r="E168" s="4" t="str">
        <x:f>IFERROR(INDEX(Items!$AA$6:$AA$1005,MATCH(A168,Items!$A$6:$A$1005,0)),"MISSING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IFERROR(INDEX(Items!$D$6:$D$1005,MATCH(A169,Items!$A$6:$A$1005,0)),"MISSING ITEM ID")</x:f>
        <x:v>Clothing</x:v>
      </x:c>
      <x:c r="D169" s="4" t="str">
        <x:v>Primary</x:v>
      </x:c>
      <x:c r="E169" s="4" t="str">
        <x:f>IFERROR(INDEX(Items!$AA$6:$AA$1005,MATCH(A169,Items!$A$6:$A$1005,0)),"MISSING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IFERROR(INDEX(Items!$D$6:$D$1005,MATCH(A170,Items!$A$6:$A$1005,0)),"MISSING ITEM ID")</x:f>
        <x:v>Clothing</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IFERROR(INDEX(Items!$D$6:$D$1005,MATCH(A179,Items!$A$6:$A$1005,0)),"MISSING ITEM ID")</x:f>
        <x:v>Mineral resources</x:v>
      </x:c>
      <x:c r="D179" s="4" t="str">
        <x:v>Primary</x:v>
      </x:c>
      <x:c r="E179" s="4" t="str">
        <x:f>IFERROR(INDEX(Items!$AA$6:$AA$1005,MATCH(A179,Items!$A$6:$A$1005,0)),"MISSING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Crafting components</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Attachments</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Tools</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Field supplies</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Cultural objects</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Cultural objects</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Cultural objects</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Cultural objects</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IFERROR(INDEX(Items!$D$6:$D$1005,MATCH(A210,Items!$A$6:$A$1005,0)),"MISSING ITEM ID")</x:f>
        <x:v>Cultural objects</x:v>
      </x:c>
      <x:c r="D210" s="4" t="str">
        <x:v>Primary</x:v>
      </x:c>
      <x:c r="E210" s="4" t="str">
        <x:f>IFERROR(INDEX(Items!$AA$6:$AA$1005,MATCH(A210,Items!$A$6:$A$1005,0)),"MISSING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IFERROR(INDEX(Items!$D$6:$D$1005,MATCH(A211,Items!$A$6:$A$1005,0)),"MISSING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IFERROR(INDEX(Items!$D$6:$D$1005,MATCH(A212,Items!$A$6:$A$1005,0)),"MISSING ITEM ID")</x:f>
        <x:v>Cultural objects</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Cultural objects</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Cultural objects</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IFERROR(INDEX(Items!$D$6:$D$1005,MATCH(A216,Items!$A$6:$A$1005,0)),"MISSING ITEM ID")</x:f>
        <x:v>Cultural objects</x:v>
      </x:c>
      <x:c r="D216" s="4" t="str">
        <x:v>Primary</x:v>
      </x:c>
      <x:c r="E216" s="4" t="str">
        <x:f>IFERROR(INDEX(Items!$AA$6:$AA$1005,MATCH(A216,Items!$A$6:$A$1005,0)),"MISSING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IFERROR(INDEX(Items!$D$6:$D$1005,MATCH(A217,Items!$A$6:$A$1005,0)),"MISSING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IFERROR(INDEX(Items!$D$6:$D$1005,MATCH(A218,Items!$A$6:$A$1005,0)),"MISSING ITEM ID")</x:f>
        <x:v>Cultural objects</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IFERROR(INDEX(Items!$D$6:$D$1005,MATCH(A219,Items!$A$6:$A$1005,0)),"MISSING ITEM ID")</x:f>
        <x:v>Cultural objects</x:v>
      </x:c>
      <x:c r="D219" s="4" t="str">
        <x:v>Primary</x:v>
      </x:c>
      <x:c r="E219" s="4" t="str">
        <x:f>IFERROR(INDEX(Items!$AA$6:$AA$1005,MATCH(A219,Items!$A$6:$A$1005,0)),"MISSING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IFERROR(INDEX(Items!$D$6:$D$1005,MATCH(A220,Items!$A$6:$A$1005,0)),"MISSING ITEM ID")</x:f>
        <x:v>Cultural objects</x:v>
      </x:c>
      <x:c r="D220" s="4" t="str">
        <x:v>Primary</x:v>
      </x:c>
      <x:c r="E220" s="4" t="str">
        <x:f>IFERROR(INDEX(Items!$AA$6:$AA$1005,MATCH(A220,Items!$A$6:$A$1005,0)),"MISSING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Cultural objects</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Cultural objects</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Cultural objects</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Cultural objects</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Cultural objects</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Cultural objects</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Everyday objects</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Everyday objects</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Everyday objects</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Everyday objects</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Everyday objects</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Everyday objects</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Everyday objects</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Everyday objects</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Everyday objects</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Containers</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Cultural objects</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Cultural objects</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Cultural objects</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Attachments</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Tools</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Tools</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Tools</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Crafting stations</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Crafting stations</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Accessories</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Processing agents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Processing agents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Processing agents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Processing agents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Processing agents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Processing agents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Processing agents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Processing agents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Processing agents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Processing agents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Processing agents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Processing agents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Processing agents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Processing agents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Processing agents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Processing agents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Tools</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Tools</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Tools</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Tools</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Tools</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Tools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Tools</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Tools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Recovered mechanisms</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Recovered mechanisms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Recovered mechanisms</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Recovered mechanisms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Field supplies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Tools</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Tools</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Tools</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Tools</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Tools</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Tools</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Tools</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Legger attachments</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Dense Phagia nutrient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Dense Phagia nutrient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Containers</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Containers</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Containers</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Containers</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t="str">
        <x:v>proposal.raw.basalt</x:v>
      </x:c>
      <x:c r="B442" s="3" t="str">
        <x:f>IFERROR(INDEX(Items!$B$6:$B$1005,MATCH(A442,Items!$A$6:$A$1005,0)),"MISSING ITEM ID")</x:f>
        <x:v>Basalt blocks</x:v>
      </x:c>
      <x:c r="C442" s="3" t="str">
        <x:f>IFERROR(INDEX(Items!$D$6:$D$1005,MATCH(A442,Items!$A$6:$A$1005,0)),"MISSING ITEM ID")</x:f>
        <x:v>Mineral resources</x:v>
      </x:c>
      <x:c r="D442" s="3" t="str">
        <x:v>Primary</x:v>
      </x:c>
      <x:c r="E442" s="3" t="str">
        <x:f>IFERROR(INDEX(Items!$AA$6:$AA$1005,MATCH(A442,Items!$A$6:$A$1005,0)),"MISSING ITEM ID")</x:f>
        <x:v>Binding and construction</x:v>
      </x:c>
      <x:c r="F442" s="3" t="str">
        <x:v>Candidate use for a specific raw form. Material qualification and processing remain proposed.</x:v>
      </x:c>
    </x:row>
    <x:row r="443" ht="65" customHeight="1">
      <x:c r="A443" s="3" t="str">
        <x:v>proposal.raw.slate</x:v>
      </x:c>
      <x:c r="B443" s="3" t="str">
        <x:f>IFERROR(INDEX(Items!$B$6:$B$1005,MATCH(A443,Items!$A$6:$A$1005,0)),"MISSING ITEM ID")</x:f>
        <x:v>Slate plates</x:v>
      </x:c>
      <x:c r="C443" s="3" t="str">
        <x:f>IFERROR(INDEX(Items!$D$6:$D$1005,MATCH(A443,Items!$A$6:$A$1005,0)),"MISSING ITEM ID")</x:f>
        <x:v>Mineral resources</x:v>
      </x:c>
      <x:c r="D443" s="3" t="str">
        <x:v>Primary</x:v>
      </x:c>
      <x:c r="E443" s="3" t="str">
        <x:f>IFERROR(INDEX(Items!$AA$6:$AA$1005,MATCH(A443,Items!$A$6:$A$1005,0)),"MISSING ITEM ID")</x:f>
        <x:v>Fabrication</x:v>
      </x:c>
      <x:c r="F443" s="3" t="str">
        <x:v>Candidate use for a specific raw form. Material qualification and processing remain proposed.</x:v>
      </x:c>
    </x:row>
    <x:row r="444" ht="65" customHeight="1">
      <x:c r="A444" s="3" t="str">
        <x:v>proposal.raw.slate</x:v>
      </x:c>
      <x:c r="B444" s="3" t="str">
        <x:f>IFERROR(INDEX(Items!$B$6:$B$1005,MATCH(A444,Items!$A$6:$A$1005,0)),"MISSING ITEM ID")</x:f>
        <x:v>Slate plates</x:v>
      </x:c>
      <x:c r="C444" s="3" t="str">
        <x:f>IFERROR(INDEX(Items!$D$6:$D$1005,MATCH(A444,Items!$A$6:$A$1005,0)),"MISSING ITEM ID")</x:f>
        <x:v>Mineral resources</x:v>
      </x:c>
      <x:c r="D444" s="3" t="str">
        <x:v>Secondary</x:v>
      </x:c>
      <x:c r="E444" s="3" t="str">
        <x:v>Writing and records</x:v>
      </x:c>
      <x:c r="F444" s="3" t="str">
        <x:v>Candidate use for a specific raw form. Material qualification and processing remain proposed.</x:v>
      </x:c>
    </x:row>
    <x:row r="445" ht="65" customHeight="1">
      <x:c r="A445" s="3" t="str">
        <x:v>proposal.raw.pumice</x:v>
      </x:c>
      <x:c r="B445" s="3" t="str">
        <x:f>IFERROR(INDEX(Items!$B$6:$B$1005,MATCH(A445,Items!$A$6:$A$1005,0)),"MISSING ITEM ID")</x:f>
        <x:v>Pumice lumps</x:v>
      </x:c>
      <x:c r="C445" s="3" t="str">
        <x:f>IFERROR(INDEX(Items!$D$6:$D$1005,MATCH(A445,Items!$A$6:$A$1005,0)),"MISSING ITEM ID")</x:f>
        <x:v>Mineral resources</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t="str">
        <x:v>proposal.raw.clinker</x:v>
      </x:c>
      <x:c r="B461" s="3" t="str">
        <x:f>IFERROR(INDEX(Items!$B$6:$B$1005,MATCH(A461,Items!$A$6:$A$1005,0)),"MISSING ITEM ID")</x:f>
        <x:v>Furnace clinker chunks</x:v>
      </x:c>
      <x:c r="C461" s="3" t="str">
        <x:f>IFERROR(INDEX(Items!$D$6:$D$1005,MATCH(A461,Items!$A$6:$A$1005,0)),"MISSING ITEM ID")</x:f>
        <x:v>Salvage</x:v>
      </x:c>
      <x:c r="D461" s="3" t="str">
        <x:v>Primary</x:v>
      </x:c>
      <x:c r="E461" s="3" t="str">
        <x:f>IFERROR(INDEX(Items!$AA$6:$AA$1005,MATCH(A461,Items!$A$6:$A$1005,0)),"MISSING ITEM ID")</x:f>
        <x:v>Binding and construction</x:v>
      </x:c>
      <x:c r="F461" s="3" t="str">
        <x:v>Candidate use for a specific raw form. Material qualification and processing remain proposed.</x:v>
      </x:c>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t="str">
        <x:v>proposal.raw.sandstone</x:v>
      </x:c>
      <x:c r="B464" s="3" t="str">
        <x:f>IFERROR(INDEX(Items!$B$6:$B$1005,MATCH(A464,Items!$A$6:$A$1005,0)),"MISSING ITEM ID")</x:f>
        <x:v>Sandstone blocks</x:v>
      </x:c>
      <x:c r="C464" s="3" t="str">
        <x:f>IFERROR(INDEX(Items!$D$6:$D$1005,MATCH(A464,Items!$A$6:$A$1005,0)),"MISSING ITEM ID")</x:f>
        <x:v>Mineral resources</x:v>
      </x:c>
      <x:c r="D464" s="3" t="str">
        <x:v>Primary</x:v>
      </x:c>
      <x:c r="E464" s="3" t="str">
        <x:f>IFERROR(INDEX(Items!$AA$6:$AA$1005,MATCH(A464,Items!$A$6:$A$1005,0)),"MISSING ITEM ID")</x:f>
        <x:v>Binding and construction</x:v>
      </x:c>
      <x:c r="F464" s="3" t="str">
        <x:v>Candidate use for a specific raw form. Material qualification and processing remain proposed.</x:v>
      </x:c>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Mineral resources</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Mineral resources</x:v>
      </x:c>
      <x:c r="D469" s="3" t="str">
        <x:v>Secondary</x:v>
      </x:c>
      <x:c r="E469" s="3" t="str">
        <x:v>Food preparation</x:v>
      </x:c>
      <x:c r="F469" s="3" t="str">
        <x:v>Candidate use for a specific raw form. Material qualification and processing remain proposed.</x:v>
      </x:c>
    </x:row>
    <x:row r="470" ht="65" customHeight="1">
      <x:c r="A470" s="3" t="str">
        <x:v>proposal.raw.ochre</x:v>
      </x:c>
      <x:c r="B470" s="3" t="str">
        <x:f>IFERROR(INDEX(Items!$B$6:$B$1005,MATCH(A470,Items!$A$6:$A$1005,0)),"MISSING ITEM ID")</x:f>
        <x:v>Yellow ochre clods</x:v>
      </x:c>
      <x:c r="C470" s="3" t="str">
        <x:f>IFERROR(INDEX(Items!$D$6:$D$1005,MATCH(A470,Items!$A$6:$A$1005,0)),"MISSING ITEM ID")</x:f>
        <x:v>Mineral resources</x:v>
      </x:c>
      <x:c r="D470" s="3" t="str">
        <x:v>Primary</x:v>
      </x:c>
      <x:c r="E470" s="3" t="str">
        <x:f>IFERROR(INDEX(Items!$AA$6:$AA$1005,MATCH(A470,Items!$A$6:$A$1005,0)),"MISSING ITEM ID")</x:f>
        <x:v>Decoration</x:v>
      </x:c>
      <x:c r="F470" s="3" t="str">
        <x:v>Candidate use for a specific raw form. Material qualification and processing remain proposed.</x:v>
      </x:c>
    </x:row>
    <x:row r="471" ht="65" customHeight="1">
      <x:c r="A471" s="3" t="str">
        <x:v>proposal.raw.ochre</x:v>
      </x:c>
      <x:c r="B471" s="3" t="str">
        <x:f>IFERROR(INDEX(Items!$B$6:$B$1005,MATCH(A471,Items!$A$6:$A$1005,0)),"MISSING ITEM ID")</x:f>
        <x:v>Yellow ochre clods</x:v>
      </x:c>
      <x:c r="C471" s="3" t="str">
        <x:f>IFERROR(INDEX(Items!$D$6:$D$1005,MATCH(A471,Items!$A$6:$A$1005,0)),"MISSING ITEM ID")</x:f>
        <x:v>Mineral resources</x:v>
      </x:c>
      <x:c r="D471" s="3" t="str">
        <x:v>Secondary</x:v>
      </x:c>
      <x:c r="E471" s="3" t="str">
        <x:v>Writing and records</x:v>
      </x:c>
      <x:c r="F471" s="3" t="str">
        <x:v>Candidate use for a specific raw form. Material qualification and processing remain proposed.</x:v>
      </x:c>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Smelted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Smelted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Opaque mineral-glass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Opaque mineral-glass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clear-glass blank</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clear-glass blank</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building-stone stock</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building-stone stock</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resonant-stone blank</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resonant-stone blank</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Prepared mineral pigment powder</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Prepared mineral pigment powder</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remelt feed</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grade</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grade</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pulp</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pulp</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 graded 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stock</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stock</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process salts</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fraction</x:v>
      </x:c>
      <x:c r="C524" s="3" t="str">
        <x:f>IFERROR(INDEX(Items!$D$6:$D$1005,MATCH(A524,Items!$A$6:$A$1005,0)),"MISSING ITEM ID")</x:f>
        <x:v>Processing agents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fraction</x:v>
      </x:c>
      <x:c r="C525" s="3" t="str">
        <x:f>IFERROR(INDEX(Items!$D$6:$D$1005,MATCH(A525,Items!$A$6:$A$1005,0)),"MISSING ITEM ID")</x:f>
        <x:v>Processing agents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Processing agents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Processing agents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Processing agents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Processing agents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Cut gemstone preform</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scales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Accessories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Rocket</x:v>
      </x:c>
      <x:c r="C538" s="3" t="str">
        <x:f>IFERROR(INDEX(Items!$D$6:$D$1005,MATCH(A538,Items!$A$6:$A$1005,0)),"MISSING ITEM ID")</x:f>
        <x:v>Weapons</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t="str">
        <x:v>author.electrical.magnetic_disruptor</x:v>
      </x:c>
      <x:c r="B540" s="3" t="str">
        <x:f>IFERROR(INDEX(Items!$B$6:$B$1005,MATCH(A540,Items!$A$6:$A$1005,0)),"MISSING ITEM ID")</x:f>
        <x:v>Magnetic field disruptor</x:v>
      </x:c>
      <x:c r="C540" s="3" t="str">
        <x:f>IFERROR(INDEX(Items!$D$6:$D$1005,MATCH(A540,Items!$A$6:$A$1005,0)),"MISSING ITEM ID")</x:f>
        <x:v>Tools</x:v>
      </x:c>
      <x:c r="D540" s="3" t="str">
        <x:v>Primary</x:v>
      </x:c>
      <x:c r="E540" s="3" t="str">
        <x:f>IFERROR(INDEX(Items!$AA$6:$AA$1005,MATCH(A540,Items!$A$6:$A$1005,0)),"MISSING ITEM ID")</x:f>
        <x:v>Magnetic field control</x:v>
      </x:c>
      <x:c r="F540" s="3" t="str">
        <x:v>Author-directed intended use; no numeric operating capability or recipe assigned.</x:v>
      </x:c>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Prepared electrical insulation stock</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Prepared electrical insulation stock</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suit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suit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Tools</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Tools</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Tools</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Tools</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Tools</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Tools</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Processing agents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Processing agents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Processing agents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Processing agents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Processing agents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Processing agents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Processing agents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feed</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Manganese-bearing alloy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Processing agents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Processing agents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stock</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Prepared bronze bearing stock</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Refractory ceramic stock</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stock</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 sheet</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 membrane</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Processing agents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Processing agents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Mineral pigment coating</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Processing agents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Mica composite sheet</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Tuned stone stock</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composite</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stock</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Insulated conductor stock</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Bonded ceramic-shell composite</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stock</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 composite stock</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sealing sheet</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Finished decorative husk stock</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composite stock</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Encapsulated conductor stock</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Sealed composite casing stock</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Preloaded spring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stock</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grounding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stock</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stock</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Processing agents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reinforcement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 joint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Bonded abrasive-faced stock</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stock</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Tools</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Tools</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insulating board</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ceremonial inlay stock</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Processing agents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Old formation Iron Growth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Mineral resources</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Assayed Iron Growth feedstock</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Canister-grade Growth alloy stock</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Processing agents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Processing agents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Processing agents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Processing agents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Processing agents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Processing agents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Processing agents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Processing agents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Processing agents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Dried electroactive-fiber reinforcement stock</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t="str">
        <x:v>proposal.lore.beetle_liner</x:v>
      </x:c>
      <x:c r="B671" s="4" t="str">
        <x:f>IFERROR(INDEX('Items'!$B$6:$B$1005,MATCH(A671,'Items'!$A$6:$A$1005,0)),"MISSING ID")</x:f>
        <x:v>Insulating beetle-harness liner</x:v>
      </x:c>
      <x:c r="C671" s="4" t="str">
        <x:f>IFERROR(INDEX('Items'!$D$6:$D$1005,MATCH(A671,'Items'!$A$6:$A$1005,0)),"MISSING ID")</x:f>
        <x:v>Crafting components</x:v>
      </x:c>
      <x:c r="D671" s="4" t="str">
        <x:v>Primary</x:v>
      </x:c>
      <x:c r="E671" s="4" t="str">
        <x:f>IFERROR(INDEX('Items'!$AA$6:$AA$1005,MATCH(A671,'Items'!$A$6:$A$1005,0)),"MISSING ID")</x:f>
        <x:v>Animal husbandry</x:v>
      </x:c>
      <x:c r="F671" s="4" t="str">
        <x:v>Source-informed intended use; item and route remain proposals.</x:v>
      </x:c>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conductor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Rough iron rivet stock</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Field supplies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t="str">
        <x:v>proposal.collection.kaolin_pocket_clay</x:v>
      </x:c>
      <x:c r="B686" s="4" t="str">
        <x:f>IFERROR(INDEX('Items'!$B$6:$B$1005,MATCH(A686,'Items'!$A$6:$A$1005,0)),"MISSING ID")</x:f>
        <x:v>Kaolin pocket clay</x:v>
      </x:c>
      <x:c r="C686" s="4" t="str">
        <x:f>IFERROR(INDEX('Items'!$D$6:$D$1005,MATCH(A686,'Items'!$A$6:$A$1005,0)),"MISSING ID")</x:f>
        <x:v>Mineral resources</x:v>
      </x:c>
      <x:c r="D686" s="4" t="str">
        <x:v>Primary</x:v>
      </x:c>
      <x:c r="E686" s="4" t="str">
        <x:f>IFERROR(INDEX('Items'!$AA$6:$AA$1005,MATCH(A686,'Items'!$A$6:$A$1005,0)),"MISSING ID")</x:f>
        <x:v>Fabrication</x:v>
      </x:c>
      <x:c r="F686" s="4" t="str">
        <x:v>Collection proposal: Fine ceramic body feed from isolated dry deposits</x:v>
      </x:c>
    </x:row>
    <x:row r="687" ht="64" customHeight="1">
      <x:c r="A687" s="4" t="str">
        <x:v>proposal.collection.bentonitic_clay_lumps</x:v>
      </x:c>
      <x:c r="B687" s="4" t="str">
        <x:f>IFERROR(INDEX('Items'!$B$6:$B$1005,MATCH(A687,'Items'!$A$6:$A$1005,0)),"MISSING ID")</x:f>
        <x:v>Bentonitic clay lumps</x:v>
      </x:c>
      <x:c r="C687" s="4" t="str">
        <x:f>IFERROR(INDEX('Items'!$D$6:$D$1005,MATCH(A687,'Items'!$A$6:$A$1005,0)),"MISSING ID")</x:f>
        <x:v>Mineral resources</x:v>
      </x:c>
      <x:c r="D687" s="4" t="str">
        <x:v>Primary</x:v>
      </x:c>
      <x:c r="E687" s="4" t="str">
        <x:f>IFERROR(INDEX('Items'!$AA$6:$AA$1005,MATCH(A687,'Items'!$A$6:$A$1005,0)),"MISSING ID")</x:f>
        <x:v>Fabrication</x:v>
      </x:c>
      <x:c r="F687" s="4" t="str">
        <x:v>Collection proposal: Candidate mineral binder and sealing feed</x:v>
      </x:c>
    </x:row>
    <x:row r="688" ht="64" customHeight="1">
      <x:c r="A688" s="4" t="str">
        <x:v>proposal.collection.magnesite_nodules</x:v>
      </x:c>
      <x:c r="B688" s="4" t="str">
        <x:f>IFERROR(INDEX('Items'!$B$6:$B$1005,MATCH(A688,'Items'!$A$6:$A$1005,0)),"MISSING ID")</x:f>
        <x:v>Magnesite nodules</x:v>
      </x:c>
      <x:c r="C688" s="4" t="str">
        <x:f>IFERROR(INDEX('Items'!$D$6:$D$1005,MATCH(A688,'Items'!$A$6:$A$1005,0)),"MISSING ID")</x:f>
        <x:v>Mineral resources</x:v>
      </x:c>
      <x:c r="D688" s="4" t="str">
        <x:v>Primary</x:v>
      </x:c>
      <x:c r="E688" s="4" t="str">
        <x:f>IFERROR(INDEX('Items'!$AA$6:$AA$1005,MATCH(A688,'Items'!$A$6:$A$1005,0)),"MISSING ID")</x:f>
        <x:v>Fabrication</x:v>
      </x:c>
      <x:c r="F688" s="4" t="str">
        <x:v>Collection proposal: Candidate refractory and magnesium process feed</x:v>
      </x:c>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t="str">
        <x:v>proposal.collection.potash_mineral_crust</x:v>
      </x:c>
      <x:c r="B691" s="4" t="str">
        <x:f>IFERROR(INDEX('Items'!$B$6:$B$1005,MATCH(A691,'Items'!$A$6:$A$1005,0)),"MISSING ID")</x:f>
        <x:v>Potash mineral crust</x:v>
      </x:c>
      <x:c r="C691" s="4" t="str">
        <x:f>IFERROR(INDEX('Items'!$D$6:$D$1005,MATCH(A691,'Items'!$A$6:$A$1005,0)),"MISSING ID")</x:f>
        <x:v>Mineral resources</x:v>
      </x:c>
      <x:c r="D691" s="4" t="str">
        <x:v>Primary</x:v>
      </x:c>
      <x:c r="E691" s="4" t="str">
        <x:f>IFERROR(INDEX('Items'!$AA$6:$AA$1005,MATCH(A691,'Items'!$A$6:$A$1005,0)),"MISSING ID")</x:f>
        <x:v>Fabrication</x:v>
      </x:c>
      <x:c r="F691" s="4" t="str">
        <x:v>Collection proposal: Candidate industrial alkali feed</x:v>
      </x:c>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Mineral resources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t="str">
        <x:v>proposal.collection.contained_culinary_phagia_culture</x:v>
      </x:c>
      <x:c r="B693" s="4" t="str">
        <x:f>IFERROR(INDEX('Items'!$B$6:$B$1005,MATCH(A693,'Items'!$A$6:$A$1005,0)),"MISSING ID")</x:f>
        <x:v>Contained culinary Phagia culture</x:v>
      </x:c>
      <x:c r="C693" s="4" t="str">
        <x:f>IFERROR(INDEX('Items'!$D$6:$D$1005,MATCH(A693,'Items'!$A$6:$A$1005,0)),"MISSING ID")</x:f>
        <x:v>Cooking ingredients</x:v>
      </x:c>
      <x:c r="D693" s="4" t="str">
        <x:v>Primary</x:v>
      </x:c>
      <x:c r="E693" s="4" t="str">
        <x:f>IFERROR(INDEX('Items'!$AA$6:$AA$1005,MATCH(A693,'Items'!$A$6:$A$1005,0)),"MISSING ID")</x:f>
        <x:v>Food preparation</x:v>
      </x:c>
      <x:c r="F693" s="4" t="str">
        <x:v>Collection proposal: Food-production source stock kept separate from industrial byproducts</x:v>
      </x:c>
    </x:row>
    <x:row r="694" ht="64" customHeight="1">
      <x:c r="A694" s="4" t="str">
        <x:v>proposal.collection.selected_edible_fauna_gland_tissue</x:v>
      </x:c>
      <x:c r="B694" s="4" t="str">
        <x:f>IFERROR(INDEX('Items'!$B$6:$B$1005,MATCH(A694,'Items'!$A$6:$A$1005,0)),"MISSING ID")</x:f>
        <x:v>Selected edible-fauna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Sorted nickel alloying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Sorted tin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Prepared kaolin body stock</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meal</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Drawn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chitin friction stock</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Calibrated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Processing agents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t="str">
        <x:v>proposal.collection.husk_paper_surface_sizing</x:v>
      </x:c>
      <x:c r="B704" s="4" t="str">
        <x:f>IFERROR(INDEX('Items'!$B$6:$B$1005,MATCH(A704,'Items'!$A$6:$A$1005,0)),"MISSING ID")</x:f>
        <x:v>Husk-paper surface sizing</x:v>
      </x:c>
      <x:c r="C704" s="4" t="str">
        <x:f>IFERROR(INDEX('Items'!$D$6:$D$1005,MATCH(A704,'Items'!$A$6:$A$1005,0)),"MISSING ID")</x:f>
        <x:v>Processing agents</x:v>
      </x:c>
      <x:c r="D704" s="4" t="str">
        <x:v>Primary</x:v>
      </x:c>
      <x:c r="E704" s="4" t="str">
        <x:f>IFERROR(INDEX('Items'!$AA$6:$AA$1005,MATCH(A704,'Items'!$A$6:$A$1005,0)),"MISSING ID")</x:f>
        <x:v>Surface finishing</x:v>
      </x:c>
      <x:c r="F704" s="4" t="str">
        <x:v>Collection proposal: Reduces surface shedding on document leaves</x:v>
      </x:c>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Processing agents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Processing agents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Tools</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Tools</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Containers</x:v>
      </x:c>
      <x:c r="D710" s="4" t="str">
        <x:v>Primary</x:v>
      </x:c>
      <x:c r="E710" s="4" t="str">
        <x:f>IFERROR(INDEX('Items'!$AA$6:$AA$1005,MATCH(A710,'Items'!$A$6:$A$1005,0)),"MISSING ID")</x:f>
        <x:v>Liquid and bulk containment</x:v>
      </x:c>
      <x:c r="F710" s="4" t="str">
        <x:v>Collection proposal: Carries separated workshop reagents in individual sealed wells</x:v>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t="str">
        <x:v>proposal.collection.shell_rib_gaiters</x:v>
      </x:c>
      <x:c r="B717" s="4" t="str">
        <x:f>IFERROR(INDEX('Items'!$B$6:$B$1005,MATCH(A717,'Items'!$A$6:$A$1005,0)),"MISSING ID")</x:f>
        <x:v>Shell-rib gaiters</x:v>
      </x:c>
      <x:c r="C717" s="4" t="str">
        <x:f>IFERROR(INDEX('Items'!$D$6:$D$1005,MATCH(A717,'Items'!$A$6:$A$1005,0)),"MISSING ID")</x:f>
        <x:v>Clothing</x:v>
      </x:c>
      <x:c r="D717" s="4" t="str">
        <x:v>Primary</x:v>
      </x:c>
      <x:c r="E717" s="4" t="str">
        <x:f>IFERROR(INDEX('Items'!$AA$6:$AA$1005,MATCH(A717,'Items'!$A$6:$A$1005,0)),"MISSING ID")</x:f>
        <x:v>Protection</x:v>
      </x:c>
      <x:c r="F717" s="4" t="str">
        <x:v>Collection proposal: Lower-leg covering against grit and brush contact</x:v>
      </x:c>
    </x:row>
    <x:row r="718" ht="64" customHeight="1">
      <x:c r="A718" s="4" t="str">
        <x:v>proposal.collection.minimal_hide_tool_belt</x:v>
      </x:c>
      <x:c r="B718" s="4" t="str">
        <x:f>IFERROR(INDEX('Items'!$B$6:$B$1005,MATCH(A718,'Items'!$A$6:$A$1005,0)),"MISSING ID")</x:f>
        <x:v>Minimal-hide tool belt</x:v>
      </x:c>
      <x:c r="C718" s="4" t="str">
        <x:f>IFERROR(INDEX('Items'!$D$6:$D$1005,MATCH(A718,'Items'!$A$6:$A$1005,0)),"MISSING ID")</x:f>
        <x:v>Attachments</x:v>
      </x:c>
      <x:c r="D718" s="4" t="str">
        <x:v>Primary</x:v>
      </x:c>
      <x:c r="E718" s="4" t="str">
        <x:f>IFERROR(INDEX('Items'!$AA$6:$AA$1005,MATCH(A718,'Items'!$A$6:$A$1005,0)),"MISSING ID")</x:f>
        <x:v>Equipment mounting</x:v>
      </x:c>
      <x:c r="F718" s="4" t="str">
        <x:v>Collection proposal: Carries hand tools on narrow scarce hide strips</x:v>
      </x:c>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Cultural objects</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Cultural objects</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Cultural objects</x:v>
      </x:c>
      <x:c r="D723" s="4" t="str">
        <x:v>Primary</x:v>
      </x:c>
      <x:c r="E723" s="4" t="str">
        <x:f>IFERROR(INDEX('Items'!$AA$6:$AA$1005,MATCH(A723,'Items'!$A$6:$A$1005,0)),"MISSING ID")</x:f>
        <x:v>Ceremony</x:v>
      </x:c>
      <x:c r="F723" s="4" t="str">
        <x:v>Collection proposal: Linked metal token exchanged at a witnessed agreement</x:v>
      </x:c>
    </x:row>
    <x:row r="724" ht="64" customHeight="1">
      <x:c r="A724" s="4" t="str">
        <x:v>proposal.collection.canister_coming_of_age_pendant</x:v>
      </x:c>
      <x:c r="B724" s="4" t="str">
        <x:f>IFERROR(INDEX('Items'!$B$6:$B$1005,MATCH(A724,'Items'!$A$6:$A$1005,0)),"MISSING ID")</x:f>
        <x:v>Canister coming-of-age pendant</x:v>
      </x:c>
      <x:c r="C724" s="4" t="str">
        <x:f>IFERROR(INDEX('Items'!$D$6:$D$1005,MATCH(A724,'Items'!$A$6:$A$1005,0)),"MISSING ID")</x:f>
        <x:v>Cultural objects</x:v>
      </x:c>
      <x:c r="D724" s="4" t="str">
        <x:v>Primary</x:v>
      </x:c>
      <x:c r="E724" s="4" t="str">
        <x:f>IFERROR(INDEX('Items'!$AA$6:$AA$1005,MATCH(A724,'Items'!$A$6:$A$1005,0)),"MISSING ID")</x:f>
        <x:v>Ceremony</x:v>
      </x:c>
      <x:c r="F724" s="4" t="str">
        <x:v>Collection proposal: Canister-shaped personal milestone ornament</x:v>
      </x:c>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Cultural objects</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Cultural objects</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Cultural objects</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Cultural objects</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Cultural objects</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Everyday objects</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Everyday objects</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Everyday objects</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Everyday objects</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Cultural objects</x:v>
      </x:c>
      <x:c r="D736" s="4" t="str">
        <x:v>Primary</x:v>
      </x:c>
      <x:c r="E736" s="4" t="str">
        <x:f>IFERROR(INDEX('Items'!$AA$6:$AA$1005,MATCH(A736,'Items'!$A$6:$A$1005,0)),"MISSING ID")</x:f>
        <x:v>Writing and records</x:v>
      </x:c>
      <x:c r="F736" s="4" t="str">
        <x:v>Collection proposal: Records a proposed site claim and witnesses</x:v>
      </x:c>
    </x:row>
    <x:row r="737" ht="64" customHeight="1">
      <x:c r="A737" s="4" t="str">
        <x:v>proposal.collection.workshop_repair_folio</x:v>
      </x:c>
      <x:c r="B737" s="4" t="str">
        <x:f>IFERROR(INDEX('Items'!$B$6:$B$1005,MATCH(A737,'Items'!$A$6:$A$1005,0)),"MISSING ID")</x:f>
        <x:v>Workshop repair folio</x:v>
      </x:c>
      <x:c r="C737" s="4" t="str">
        <x:f>IFERROR(INDEX('Items'!$D$6:$D$1005,MATCH(A737,'Items'!$A$6:$A$1005,0)),"MISSING ID")</x:f>
        <x:v>Cultural objects</x:v>
      </x:c>
      <x:c r="D737" s="4" t="str">
        <x:v>Primary</x:v>
      </x:c>
      <x:c r="E737" s="4" t="str">
        <x:f>IFERROR(INDEX('Items'!$AA$6:$AA$1005,MATCH(A737,'Items'!$A$6:$A$1005,0)),"MISSING ID")</x:f>
        <x:v>Writing and records</x:v>
      </x:c>
      <x:c r="F737" s="4" t="str">
        <x:v>Collection proposal: Tracks machine faults and replaced parts</x:v>
      </x:c>
    </x:row>
    <x:row r="738" ht="64" customHeight="1">
      <x:c r="A738" s="4" t="str">
        <x:v>proposal.collection.caravan_cargo_manifest</x:v>
      </x:c>
      <x:c r="B738" s="4" t="str">
        <x:f>IFERROR(INDEX('Items'!$B$6:$B$1005,MATCH(A738,'Items'!$A$6:$A$1005,0)),"MISSING ID")</x:f>
        <x:v>Caravan cargo manifest</x:v>
      </x:c>
      <x:c r="C738" s="4" t="str">
        <x:f>IFERROR(INDEX('Items'!$D$6:$D$1005,MATCH(A738,'Items'!$A$6:$A$1005,0)),"MISSING ID")</x:f>
        <x:v>Cultural objects</x:v>
      </x:c>
      <x:c r="D738" s="4" t="str">
        <x:v>Primary</x:v>
      </x:c>
      <x:c r="E738" s="4" t="str">
        <x:f>IFERROR(INDEX('Items'!$AA$6:$AA$1005,MATCH(A738,'Items'!$A$6:$A$1005,0)),"MISSING ID")</x:f>
        <x:v>Writing and records</x:v>
      </x:c>
      <x:c r="F738" s="4" t="str">
        <x:v>Collection proposal: Lists carried goods and their owners</x:v>
      </x:c>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Cultural objects</x:v>
      </x:c>
      <x:c r="D739" s="4" t="str">
        <x:v>Primary</x:v>
      </x:c>
      <x:c r="E739" s="4" t="str">
        <x:f>IFERROR(INDEX('Items'!$AA$6:$AA$1005,MATCH(A739,'Items'!$A$6:$A$1005,0)),"MISSING ID")</x:f>
        <x:v>Writing and records</x:v>
      </x:c>
      <x:c r="F739" s="4" t="str">
        <x:v>Collection proposal: Records rations and food preparation notes</x:v>
      </x:c>
    </x:row>
    <x:row r="740" ht="64" customHeight="1">
      <x:c r="A740" s="4" t="str">
        <x:v>proposal.collection.instrument_tuning_chart</x:v>
      </x:c>
      <x:c r="B740" s="4" t="str">
        <x:f>IFERROR(INDEX('Items'!$B$6:$B$1005,MATCH(A740,'Items'!$A$6:$A$1005,0)),"MISSING ID")</x:f>
        <x:v>Instrument tuning chart</x:v>
      </x:c>
      <x:c r="C740" s="4" t="str">
        <x:f>IFERROR(INDEX('Items'!$D$6:$D$1005,MATCH(A740,'Items'!$A$6:$A$1005,0)),"MISSING ID")</x:f>
        <x:v>Cultural objects</x:v>
      </x:c>
      <x:c r="D740" s="4" t="str">
        <x:v>Primary</x:v>
      </x:c>
      <x:c r="E740" s="4" t="str">
        <x:f>IFERROR(INDEX('Items'!$AA$6:$AA$1005,MATCH(A740,'Items'!$A$6:$A$1005,0)),"MISSING ID")</x:f>
        <x:v>Writing and records</x:v>
      </x:c>
      <x:c r="F740" s="4" t="str">
        <x:v>Collection proposal: Preserves pitch marks for an instrument set</x:v>
      </x:c>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t="str">
        <x:v>proposal.collection.toothed_linear_rack</x:v>
      </x:c>
      <x:c r="B745" s="4" t="str">
        <x:f>IFERROR(INDEX('Items'!$B$6:$B$1005,MATCH(A745,'Items'!$A$6:$A$1005,0)),"MISSING ID")</x:f>
        <x:v>Toothed linear rack</x:v>
      </x:c>
      <x:c r="C745" s="4" t="str">
        <x:f>IFERROR(INDEX('Items'!$D$6:$D$1005,MATCH(A745,'Items'!$A$6:$A$1005,0)),"MISSING ID")</x:f>
        <x:v>Crafting components</x:v>
      </x:c>
      <x:c r="D745" s="4" t="str">
        <x:v>Primary</x:v>
      </x:c>
      <x:c r="E745" s="4" t="str">
        <x:f>IFERROR(INDEX('Items'!$AA$6:$AA$1005,MATCH(A745,'Items'!$A$6:$A$1005,0)),"MISSING ID")</x:f>
        <x:v>Machinery repair</x:v>
      </x:c>
      <x:c r="F745" s="4" t="str">
        <x:v>Collection proposal: Converts pinion rotation to linear travel</x:v>
      </x:c>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t="str">
        <x:v>proposal.collection.iron_spike_mace</x:v>
      </x:c>
      <x:c r="B793" s="4" t="str">
        <x:f>IFERROR(INDEX('Items'!$B$6:$B$1005,MATCH(A793,'Items'!$A$6:$A$1005,0)),"MISSING ID")</x:f>
        <x:v>Iron spike mace</x:v>
      </x:c>
      <x:c r="C793" s="4" t="str">
        <x:f>IFERROR(INDEX('Items'!$D$6:$D$1005,MATCH(A793,'Items'!$A$6:$A$1005,0)),"MISSING ID")</x:f>
        <x:v>Weapons</x:v>
      </x:c>
      <x:c r="D793" s="4" t="str">
        <x:v>Primary</x:v>
      </x:c>
      <x:c r="E793" s="4" t="str">
        <x:f>IFERROR(INDEX('Items'!$AA$6:$AA$1005,MATCH(A793,'Items'!$A$6:$A$1005,0)),"MISSING ID")</x:f>
        <x:v>Offensive combat</x:v>
      </x:c>
      <x:c r="F793" s="4" t="str">
        <x:v>Collection proposal: Short impact weapon with a reinforced striking head</x:v>
      </x:c>
    </x:row>
    <x:row r="794" ht="64" customHeight="1">
      <x:c r="A794" s="4" t="str">
        <x:v>proposal.collection.steel_salvage_cleaver</x:v>
      </x:c>
      <x:c r="B794" s="4" t="str">
        <x:f>IFERROR(INDEX('Items'!$B$6:$B$1005,MATCH(A794,'Items'!$A$6:$A$1005,0)),"MISSING ID")</x:f>
        <x:v>Steel salvage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t="str">
        <x:v>proposal.collection.spring_dart_projector</x:v>
      </x:c>
      <x:c r="B799" s="4" t="str">
        <x:f>IFERROR(INDEX('Items'!$B$6:$B$1005,MATCH(A799,'Items'!$A$6:$A$1005,0)),"MISSING ID")</x:f>
        <x:v>Spring dart projector</x:v>
      </x:c>
      <x:c r="C799" s="4" t="str">
        <x:f>IFERROR(INDEX('Items'!$D$6:$D$1005,MATCH(A799,'Items'!$A$6:$A$1005,0)),"MISSING ID")</x:f>
        <x:v>Weapons</x:v>
      </x:c>
      <x:c r="D799" s="4" t="str">
        <x:v>Primary</x:v>
      </x:c>
      <x:c r="E799" s="4" t="str">
        <x:f>IFERROR(INDEX('Items'!$AA$6:$AA$1005,MATCH(A799,'Items'!$A$6:$A$1005,0)),"MISSING ID")</x:f>
        <x:v>Offensive combat</x:v>
      </x:c>
      <x:c r="F799" s="4" t="str">
        <x:v>Collection proposal: Compact mechanical launcher with a replaceable dart channel</x:v>
      </x:c>
    </x:row>
    <x:row r="800" ht="64" customHeight="1">
      <x:c r="A800" s="4" t="str">
        <x:v>proposal.collection.pressure_rivet_launcher</x:v>
      </x:c>
      <x:c r="B800" s="4" t="str">
        <x:f>IFERROR(INDEX('Items'!$B$6:$B$1005,MATCH(A800,'Items'!$A$6:$A$1005,0)),"MISSING ID")</x:f>
        <x:v>Pressure rivet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t="str">
        <x:v>proposal.collection.controlled_sour_phagia_base</x:v>
      </x:c>
      <x:c r="B813" s="4" t="str">
        <x:f>IFERROR(INDEX('Items'!$B$6:$B$1005,MATCH(A813,'Items'!$A$6:$A$1005,0)),"MISSING ID")</x:f>
        <x:v>Controlled-sour Phagia base</x:v>
      </x:c>
      <x:c r="C813" s="4" t="str">
        <x:f>IFERROR(INDEX('Items'!$D$6:$D$1005,MATCH(A813,'Items'!$A$6:$A$1005,0)),"MISSING ID")</x:f>
        <x:v>Cooking ingredients</x:v>
      </x:c>
      <x:c r="D813" s="4" t="str">
        <x:v>Primary</x:v>
      </x:c>
      <x:c r="E813" s="4" t="str">
        <x:f>IFERROR(INDEX('Items'!$AA$6:$AA$1005,MATCH(A813,'Items'!$A$6:$A$1005,0)),"MISSING ID")</x:f>
        <x:v>Food preparation</x:v>
      </x:c>
      <x:c r="F813" s="4" t="str">
        <x:v>Collection proposal: Candidate cultured flavor base requiring process design</x:v>
      </x:c>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Food-grade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t="str">
        <x:v>proposal.collection.selected_edible_fauna_roe</x:v>
      </x:c>
      <x:c r="B820" s="4" t="str">
        <x:f>IFERROR(INDEX('Items'!$B$6:$B$1005,MATCH(A820,'Items'!$A$6:$A$1005,0)),"MISSING ID")</x:f>
        <x:v>Selected edible-fauna roe</x:v>
      </x:c>
      <x:c r="C820" s="4" t="str">
        <x:f>IFERROR(INDEX('Items'!$D$6:$D$1005,MATCH(A820,'Items'!$A$6:$A$1005,0)),"MISSING ID")</x:f>
        <x:v>Cooking ingredients</x:v>
      </x:c>
      <x:c r="D820" s="4" t="str">
        <x:v>Primary</x:v>
      </x:c>
      <x:c r="E820" s="4" t="str">
        <x:f>IFERROR(INDEX('Items'!$AA$6:$AA$1005,MATCH(A820,'Items'!$A$6:$A$1005,0)),"MISSING ID")</x:f>
        <x:v>Food preparation</x:v>
      </x:c>
      <x:c r="F820" s="4" t="str">
        <x:v>Collection proposal: Candidate reproductive food fraction of a species yet to be designed</x:v>
      </x:c>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Field supplies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Wound clock-spring pack</x:v>
      </x:c>
      <x:c r="C846" s="4" t="str">
        <x:f>IFERROR(INDEX('Items'!$D$6:$D$1005,MATCH(A846,'Items'!$A$6:$A$1005,0)),"MISSING ID")</x:f>
        <x:v>Field supplies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Field supplies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Lifted counterweight module</x:v>
      </x:c>
      <x:c r="C848" s="4" t="str">
        <x:f>IFERROR(INDEX('Items'!$D$6:$D$1005,MATCH(A848,'Items'!$A$6:$A$1005,0)),"MISSING ID")</x:f>
        <x:v>Field supplies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Field supplies</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Field supplies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Field supplies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Field supplies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Field supplies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Field supplies</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Field supplies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Field supplies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Field supplies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Field supplies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Field supplies</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Field supplies</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Field supplies</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Field supplies</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Field supplies</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Field supplies</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t="str">
        <x:v>proposal.collection.sail_seam_repair_kit</x:v>
      </x:c>
      <x:c r="B865" s="4" t="str">
        <x:f>IFERROR(INDEX('Items'!$B$6:$B$1005,MATCH(A865,'Items'!$A$6:$A$1005,0)),"MISSING ID")</x:f>
        <x:v>Sail seam repair kit</x:v>
      </x:c>
      <x:c r="C865" s="4" t="str">
        <x:f>IFERROR(INDEX('Items'!$D$6:$D$1005,MATCH(A865,'Items'!$A$6:$A$1005,0)),"MISSING ID")</x:f>
        <x:v>Field supplies</x:v>
      </x:c>
      <x:c r="D865" s="4" t="str">
        <x:v>Primary</x:v>
      </x:c>
      <x:c r="E865" s="4" t="str">
        <x:f>IFERROR(INDEX('Items'!$AA$6:$AA$1005,MATCH(A865,'Items'!$A$6:$A$1005,0)),"MISSING ID")</x:f>
        <x:v>Equipment repair</x:v>
      </x:c>
      <x:c r="F865" s="4" t="str">
        <x:v>Collection proposal: Prepared wing reinforcement and hardware for a field sail repair</x:v>
      </x:c>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Tools</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t="str">
        <x:v>proposal.collection.shell_runner_cargo_sled</x:v>
      </x:c>
      <x:c r="B869" s="4" t="str">
        <x:f>IFERROR(INDEX('Items'!$B$6:$B$1005,MATCH(A869,'Items'!$A$6:$A$1005,0)),"MISSING ID")</x:f>
        <x:v>Shell-runner cargo sled</x:v>
      </x:c>
      <x:c r="C869" s="4" t="str">
        <x:f>IFERROR(INDEX('Items'!$D$6:$D$1005,MATCH(A869,'Items'!$A$6:$A$1005,0)),"MISSING ID")</x:f>
        <x:v>Tools</x:v>
      </x:c>
      <x:c r="D869" s="4" t="str">
        <x:v>Primary</x:v>
      </x:c>
      <x:c r="E869" s="4" t="str">
        <x:f>IFERROR(INDEX('Items'!$AA$6:$AA$1005,MATCH(A869,'Items'!$A$6:$A$1005,0)),"MISSING ID")</x:f>
        <x:v>Traversal</x:v>
      </x:c>
      <x:c r="F869" s="4" t="str">
        <x:v>Collection proposal: Ground-drag transport for compact loads on suitable flats</x:v>
      </x:c>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Cultural objects</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Cultural objects</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Cultural objects</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Cultural objects</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Cultural objects</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Cultural objects</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Cultural objects</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Cultural objects</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Cultural objects</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Cultural objects</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Cultural objects</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Cultural objects</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Cultural objects</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Cultural objects</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Cultural objects</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Cultural objects</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Cultural objects</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Cultural objects</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Cultural objects</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Field supplies</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Field supplies</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Field supplies</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Field supplies</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Field supplies</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Field supplies</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Field supplies</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Field supplies</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Field supplies</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Field supplies</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t="str">
        <x:v>proposal.collection.ceramic_faced_shield</x:v>
      </x:c>
      <x:c r="B909" s="4" t="str">
        <x:f>IFERROR(INDEX('Items'!$B$6:$B$1005,MATCH(A909,'Items'!$A$6:$A$1005,0)),"MISSING ID")</x:f>
        <x:v>Ceramic-faced shield</x:v>
      </x:c>
      <x:c r="C909" s="4" t="str">
        <x:f>IFERROR(INDEX('Items'!$D$6:$D$1005,MATCH(A909,'Items'!$A$6:$A$1005,0)),"MISSING ID")</x:f>
        <x:v>Armor</x:v>
      </x:c>
      <x:c r="D909" s="4" t="str">
        <x:v>Primary</x:v>
      </x:c>
      <x:c r="E909" s="4" t="str">
        <x:f>IFERROR(INDEX('Items'!$AA$6:$AA$1005,MATCH(A909,'Items'!$A$6:$A$1005,0)),"MISSING ID")</x:f>
        <x:v>Defensive combat</x:v>
      </x:c>
      <x:c r="F909" s="4" t="str">
        <x:v>Collection proposal: Replaceable ceramic facing on a metal frame</x:v>
      </x:c>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t="str">
        <x:v>proposal.collection.mica_slit_observation_shield</x:v>
      </x:c>
      <x:c r="B916" s="4" t="str">
        <x:f>IFERROR(INDEX('Items'!$B$6:$B$1005,MATCH(A916,'Items'!$A$6:$A$1005,0)),"MISSING ID")</x:f>
        <x:v>Mica-slit observation shield</x:v>
      </x:c>
      <x:c r="C916" s="4" t="str">
        <x:f>IFERROR(INDEX('Items'!$D$6:$D$1005,MATCH(A916,'Items'!$A$6:$A$1005,0)),"MISSING ID")</x:f>
        <x:v>Armor</x:v>
      </x:c>
      <x:c r="D916" s="4" t="str">
        <x:v>Primary</x:v>
      </x:c>
      <x:c r="E916" s="4" t="str">
        <x:f>IFERROR(INDEX('Items'!$AA$6:$AA$1005,MATCH(A916,'Items'!$A$6:$A$1005,0)),"MISSING ID")</x:f>
        <x:v>Defensive combat</x:v>
      </x:c>
      <x:c r="F916" s="4" t="str">
        <x:v>Collection proposal: Small mineral viewing slit in a metal face</x:v>
      </x:c>
    </x:row>
    <x:row r="917" ht="64" customHeight="1">
      <x:c r="A917" s="4" t="str">
        <x:v>proposal.collection.grit_shedding_curved_shield</x:v>
      </x:c>
      <x:c r="B917" s="4" t="str">
        <x:f>IFERROR(INDEX('Items'!$B$6:$B$1005,MATCH(A917,'Items'!$A$6:$A$1005,0)),"MISSING ID")</x:f>
        <x:v>Grit-shedding curved shield</x:v>
      </x:c>
      <x:c r="C917" s="4" t="str">
        <x:f>IFERROR(INDEX('Items'!$D$6:$D$1005,MATCH(A917,'Items'!$A$6:$A$1005,0)),"MISSING ID")</x:f>
        <x:v>Armor</x:v>
      </x:c>
      <x:c r="D917" s="4" t="str">
        <x:v>Primary</x:v>
      </x:c>
      <x:c r="E917" s="4" t="str">
        <x:f>IFERROR(INDEX('Items'!$AA$6:$AA$1005,MATCH(A917,'Items'!$A$6:$A$1005,0)),"MISSING ID")</x:f>
        <x:v>Defensive combat</x:v>
      </x:c>
      <x:c r="F917" s="4" t="str">
        <x:v>Collection proposal: Curved shell face intended to shed loose grit</x:v>
      </x:c>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t="str">
        <x:v>proposal.collection.loose_plate_skid_patch</x:v>
      </x:c>
      <x:c r="B927" s="4" t="str">
        <x:f>IFERROR(INDEX('Items'!$B$6:$B$1005,MATCH(A927,'Items'!$A$6:$A$1005,0)),"MISSING ID")</x:f>
        <x:v>Loose-plate skid patch</x:v>
      </x:c>
      <x:c r="C927" s="4" t="str">
        <x:f>IFERROR(INDEX('Items'!$D$6:$D$1005,MATCH(A927,'Items'!$A$6:$A$1005,0)),"MISSING ID")</x:f>
        <x:v>Weapons</x:v>
      </x:c>
      <x:c r="D927" s="4" t="str">
        <x:v>Primary</x:v>
      </x:c>
      <x:c r="E927" s="4" t="str">
        <x:f>IFERROR(INDEX('Items'!$AA$6:$AA$1005,MATCH(A927,'Items'!$A$6:$A$1005,0)),"MISSING ID")</x:f>
        <x:v>Area denial</x:v>
      </x:c>
      <x:c r="F927" s="4" t="str">
        <x:v>Collection proposal: Unstable overlapping metal plates for a prepared obstacle</x:v>
      </x:c>
    </x:row>
    <x:row r="928" ht="64" customHeight="1">
      <x:c r="A928" s="4" t="str">
        <x:v>proposal.collection.rolling_stone_scatter_pouch</x:v>
      </x:c>
      <x:c r="B928" s="4" t="str">
        <x:f>IFERROR(INDEX('Items'!$B$6:$B$1005,MATCH(A928,'Items'!$A$6:$A$1005,0)),"MISSING ID")</x:f>
        <x:v>Rolling-stone scatter pouch</x:v>
      </x:c>
      <x:c r="C928" s="4" t="str">
        <x:f>IFERROR(INDEX('Items'!$D$6:$D$1005,MATCH(A928,'Items'!$A$6:$A$1005,0)),"MISSING ID")</x:f>
        <x:v>Weapons</x:v>
      </x:c>
      <x:c r="D928" s="4" t="str">
        <x:v>Primary</x:v>
      </x:c>
      <x:c r="E928" s="4" t="str">
        <x:f>IFERROR(INDEX('Items'!$AA$6:$AA$1005,MATCH(A928,'Items'!$A$6:$A$1005,0)),"MISSING ID")</x:f>
        <x:v>Area denial</x:v>
      </x:c>
      <x:c r="F928" s="4" t="str">
        <x:v>Collection proposal: Rounded stones deployed as a footing hazard</x:v>
      </x:c>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t="str">
        <x:v>proposal.collection.weighted_tendon_snare</x:v>
      </x:c>
      <x:c r="B932" s="4" t="str">
        <x:f>IFERROR(INDEX('Items'!$B$6:$B$1005,MATCH(A932,'Items'!$A$6:$A$1005,0)),"MISSING ID")</x:f>
        <x:v>Weighted tendon snare</x:v>
      </x:c>
      <x:c r="C932" s="4" t="str">
        <x:f>IFERROR(INDEX('Items'!$D$6:$D$1005,MATCH(A932,'Items'!$A$6:$A$1005,0)),"MISSING ID")</x:f>
        <x:v>Weapons</x:v>
      </x:c>
      <x:c r="D932" s="4" t="str">
        <x:v>Primary</x:v>
      </x:c>
      <x:c r="E932" s="4" t="str">
        <x:f>IFERROR(INDEX('Items'!$AA$6:$AA$1005,MATCH(A932,'Items'!$A$6:$A$1005,0)),"MISSING ID")</x:f>
        <x:v>Fauna interaction</x:v>
      </x:c>
      <x:c r="F932" s="4" t="str">
        <x:v>Collection proposal: Proposed capture line using a weight and tendon, species unresolved</x:v>
      </x:c>
    </x:row>
    <x:row r="933" ht="64" customHeight="1">
      <x:c r="A933" s="4" t="str">
        <x:v>proposal.collection.hinged_shell_drop_cage</x:v>
      </x:c>
      <x:c r="B933" s="4" t="str">
        <x:f>IFERROR(INDEX('Items'!$B$6:$B$1005,MATCH(A933,'Items'!$A$6:$A$1005,0)),"MISSING ID")</x:f>
        <x:v>Hinged shell-drop cage</x:v>
      </x:c>
      <x:c r="C933" s="4" t="str">
        <x:f>IFERROR(INDEX('Items'!$D$6:$D$1005,MATCH(A933,'Items'!$A$6:$A$1005,0)),"MISSING ID")</x:f>
        <x:v>Weapons</x:v>
      </x:c>
      <x:c r="D933" s="4" t="str">
        <x:v>Primary</x:v>
      </x:c>
      <x:c r="E933" s="4" t="str">
        <x:f>IFERROR(INDEX('Items'!$AA$6:$AA$1005,MATCH(A933,'Items'!$A$6:$A$1005,0)),"MISSING ID")</x:f>
        <x:v>Fauna interaction</x:v>
      </x:c>
      <x:c r="F933" s="4" t="str">
        <x:v>Collection proposal: Small reusable capture enclosure for a species yet to be designed</x:v>
      </x:c>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t="str">
        <x:v>proposal.collection.spring_latched_jaw_restraint</x:v>
      </x:c>
      <x:c r="B936" s="4" t="str">
        <x:f>IFERROR(INDEX('Items'!$B$6:$B$1005,MATCH(A936,'Items'!$A$6:$A$1005,0)),"MISSING ID")</x:f>
        <x:v>Spring-latched jaw restraint</x:v>
      </x:c>
      <x:c r="C936" s="4" t="str">
        <x:f>IFERROR(INDEX('Items'!$D$6:$D$1005,MATCH(A936,'Items'!$A$6:$A$1005,0)),"MISSING ID")</x:f>
        <x:v>Weapons</x:v>
      </x:c>
      <x:c r="D936" s="4" t="str">
        <x:v>Primary</x:v>
      </x:c>
      <x:c r="E936" s="4" t="str">
        <x:f>IFERROR(INDEX('Items'!$AA$6:$AA$1005,MATCH(A936,'Items'!$A$6:$A$1005,0)),"MISSING ID")</x:f>
        <x:v>Fauna interaction</x:v>
      </x:c>
      <x:c r="F936" s="4" t="str">
        <x:v>Collection proposal: Mechanical restraint concept with intended targets, fit and release unresolved</x:v>
      </x:c>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Field supplies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Tools</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t="str">
        <x:v>proposal.collection.false_footing_shell_panel</x:v>
      </x:c>
      <x:c r="B940" s="4" t="str">
        <x:f>IFERROR(INDEX('Items'!$B$6:$B$1005,MATCH(A940,'Items'!$A$6:$A$1005,0)),"MISSING ID")</x:f>
        <x:v>False-footing shell panel</x:v>
      </x:c>
      <x:c r="C940" s="4" t="str">
        <x:f>IFERROR(INDEX('Items'!$D$6:$D$1005,MATCH(A940,'Items'!$A$6:$A$1005,0)),"MISSING ID")</x:f>
        <x:v>Weapons</x:v>
      </x:c>
      <x:c r="D940" s="4" t="str">
        <x:v>Primary</x:v>
      </x:c>
      <x:c r="E940" s="4" t="str">
        <x:f>IFERROR(INDEX('Items'!$AA$6:$AA$1005,MATCH(A940,'Items'!$A$6:$A$1005,0)),"MISSING ID")</x:f>
        <x:v>Area denial</x:v>
      </x:c>
      <x:c r="F940" s="4" t="str">
        <x:v>Collection proposal: Breakaway shell surface for a controlled obstacle setup</x:v>
      </x:c>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Weapons</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Weapons</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Weapons</x:v>
      </x:c>
      <x:c r="D944" s="4" t="str">
        <x:v>Primary</x:v>
      </x:c>
      <x:c r="E944" s="4" t="str">
        <x:f>IFERROR(INDEX('Items'!$AA$6:$AA$1005,MATCH(A944,'Items'!$A$6:$A$1005,0)),"MISSING ID")</x:f>
        <x:v>Offensive combat</x:v>
      </x:c>
      <x:c r="F944" s="4" t="str">
        <x:v>Collection proposal: Large projectile for a crank-wound launcher</x:v>
      </x:c>
    </x:row>
    <x:row r="945" ht="64" customHeight="1">
      <x:c r="A945" s="4" t="str">
        <x:v>proposal.collection.spring_projector_dart</x:v>
      </x:c>
      <x:c r="B945" s="4" t="str">
        <x:f>IFERROR(INDEX('Items'!$B$6:$B$1005,MATCH(A945,'Items'!$A$6:$A$1005,0)),"MISSING ID")</x:f>
        <x:v>Spring-projector dart</x:v>
      </x:c>
      <x:c r="C945" s="4" t="str">
        <x:f>IFERROR(INDEX('Items'!$D$6:$D$1005,MATCH(A945,'Items'!$A$6:$A$1005,0)),"MISSING ID")</x:f>
        <x:v>Weapons</x:v>
      </x:c>
      <x:c r="D945" s="4" t="str">
        <x:v>Primary</x:v>
      </x:c>
      <x:c r="E945" s="4" t="str">
        <x:f>IFERROR(INDEX('Items'!$AA$6:$AA$1005,MATCH(A945,'Items'!$A$6:$A$1005,0)),"MISSING ID")</x:f>
        <x:v>Offensive combat</x:v>
      </x:c>
      <x:c r="F945" s="4" t="str">
        <x:v>Collection proposal: Fitted small dart for a mechanical launcher</x:v>
      </x:c>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Weapons</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Weapons</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Weapons</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Weapons</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Weapons</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Weapons</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Weapons</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Weapons</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Weapons</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Weapons</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Selected culinary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t="str">
        <x:v>proposal.audit.selected_edible_fauna_reproductive_mass</x:v>
      </x:c>
      <x:c r="B957" s="4" t="str">
        <x:f>IFERROR(INDEX('Items'!$B$6:$B$1005,MATCH(A957,'Items'!$A$6:$A$1005,0)),"MISSING ID")</x:f>
        <x:v>Selected edible-fauna reproductive mass</x:v>
      </x:c>
      <x:c r="C957" s="4" t="str">
        <x:f>IFERROR(INDEX('Items'!$D$6:$D$1005,MATCH(A957,'Items'!$A$6:$A$1005,0)),"MISSING ID")</x:f>
        <x:v>Cooking ingredients</x:v>
      </x:c>
      <x:c r="D957" s="4" t="str">
        <x:v>Primary</x:v>
      </x:c>
      <x:c r="E957" s="4" t="str">
        <x:f>IFERROR(INDEX('Items'!$AA$6:$AA$1005,MATCH(A957,'Items'!$A$6:$A$1005,0)),"MISSING ID")</x:f>
        <x:v>Food preparation</x:v>
      </x:c>
      <x:c r="F957" s="4" t="str">
        <x:v>Primary use from October 15 chain audit.</x:v>
      </x:c>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Drawn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Processing agents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Graphite electrode plate stock</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t="str">
        <x:v>proposal.audit.husk_paper_writing_pigment</x:v>
      </x:c>
      <x:c r="B964" s="4" t="str">
        <x:f>IFERROR(INDEX('Items'!$B$6:$B$1005,MATCH(A964,'Items'!$A$6:$A$1005,0)),"MISSING ID")</x:f>
        <x:v>Husk-paper writing pigment</x:v>
      </x:c>
      <x:c r="C964" s="4" t="str">
        <x:f>IFERROR(INDEX('Items'!$D$6:$D$1005,MATCH(A964,'Items'!$A$6:$A$1005,0)),"MISSING ID")</x:f>
        <x:v>Processing agents</x:v>
      </x:c>
      <x:c r="D964" s="4" t="str">
        <x:v>Primary</x:v>
      </x:c>
      <x:c r="E964" s="4" t="str">
        <x:f>IFERROR(INDEX('Items'!$AA$6:$AA$1005,MATCH(A964,'Items'!$A$6:$A$1005,0)),"MISSING ID")</x:f>
        <x:v>Writing and records</x:v>
      </x:c>
      <x:c r="F964" s="4" t="str">
        <x:v>Primary use from October 15 chain audit.</x:v>
      </x:c>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t="str">
        <x:v>proposal.audit.instrument_bridge_blank</x:v>
      </x:c>
      <x:c r="B972" s="4" t="str">
        <x:f>IFERROR(INDEX('Items'!$B$6:$B$1005,MATCH(A972,'Items'!$A$6:$A$1005,0)),"MISSING ID")</x:f>
        <x:v>Instrument bridge blank</x:v>
      </x:c>
      <x:c r="C972" s="4" t="str">
        <x:f>IFERROR(INDEX('Items'!$D$6:$D$1005,MATCH(A972,'Items'!$A$6:$A$1005,0)),"MISSING ID")</x:f>
        <x:v>Crafting components</x:v>
      </x:c>
      <x:c r="D972" s="4" t="str">
        <x:v>Primary</x:v>
      </x:c>
      <x:c r="E972" s="4" t="str">
        <x:f>IFERROR(INDEX('Items'!$AA$6:$AA$1005,MATCH(A972,'Items'!$A$6:$A$1005,0)),"MISSING ID")</x:f>
        <x:v>Music</x:v>
      </x:c>
      <x:c r="F972" s="4" t="str">
        <x:v>Primary use from October 15 chain audit.</x:v>
      </x:c>
    </x:row>
    <x:row r="973" ht="64" customHeight="1">
      <x:c r="A973" s="4" t="str">
        <x:v>proposal.audit.instrument_tuning_peg_set</x:v>
      </x:c>
      <x:c r="B973" s="4" t="str">
        <x:f>IFERROR(INDEX('Items'!$B$6:$B$1005,MATCH(A973,'Items'!$A$6:$A$1005,0)),"MISSING ID")</x:f>
        <x:v>Instrument tuning peg set</x:v>
      </x:c>
      <x:c r="C973" s="4" t="str">
        <x:f>IFERROR(INDEX('Items'!$D$6:$D$1005,MATCH(A973,'Items'!$A$6:$A$1005,0)),"MISSING ID")</x:f>
        <x:v>Crafting components</x:v>
      </x:c>
      <x:c r="D973" s="4" t="str">
        <x:v>Primary</x:v>
      </x:c>
      <x:c r="E973" s="4" t="str">
        <x:f>IFERROR(INDEX('Items'!$AA$6:$AA$1005,MATCH(A973,'Items'!$A$6:$A$1005,0)),"MISSING ID")</x:f>
        <x:v>Music</x:v>
      </x:c>
      <x:c r="F973" s="4" t="str">
        <x:v>Primary use from October 15 chain audit.</x:v>
      </x:c>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Recovered mechanisms</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Recovered mechanisms</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Tools</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Tools</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Everyday objects</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Everyday objects</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Everyday objects</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Everyday objects</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Everyday objects</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Everyday objects</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Everyday objects</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t="inlineStr">
        <x:is>
          <x:t xml:space="preserve">proposal.salvage.recovered_survey_clinometer</x:t>
        </x:is>
      </x:c>
      <x:c r="B1014" s="4" t="str">
        <x:f>Items!B859</x:f>
        <x:v>Recovered survey clinometer</x:v>
      </x:c>
      <x:c r="C1014" s="4" t="str">
        <x:f>Items!D859</x:f>
        <x:v>Salvage</x:v>
      </x:c>
      <x:c r="D1014" s="4" t="inlineStr">
        <x:is>
          <x:t xml:space="preserve">Primary</x:t>
        </x:is>
      </x:c>
      <x:c r="E1014" s="4" t="str">
        <x:f>Items!AA859</x:f>
        <x:v>Inspection</x:v>
      </x:c>
      <x:c r="F1014" s="4" t="inlineStr">
        <x:is>
          <x:t xml:space="preserve">Author-requested catalog proposal; intended use, not an implemented action.</x:t>
        </x:is>
      </x:c>
    </x:row>
    <x:row r="1015">
      <x:c r="A1015" s="4" t="inlineStr">
        <x:is>
          <x:t xml:space="preserve">proposal.stock.perforated_iron_sheet</x:t>
        </x:is>
      </x:c>
      <x:c r="B1015" s="4" t="str">
        <x:f>Items!B860</x:f>
        <x:v>Perforated iron sheet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stock</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Hollow ceramic tube blanks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stock</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Copper capillary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Accessories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Accessories</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Accessories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Accessories</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Accessories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Accessories</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Accessories</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t="inlineStr">
        <x:is>
          <x:t xml:space="preserve">proposal.accessory.retracting_tool_tether</x:t>
        </x:is>
      </x:c>
      <x:c r="B1046" s="4" t="str">
        <x:f>Items!B891</x:f>
        <x:v>Retracting tool tether</x:v>
      </x:c>
      <x:c r="C1046" s="4" t="str">
        <x:f>Items!D891</x:f>
        <x:v>Accessories</x:v>
      </x:c>
      <x:c r="D1046" s="4" t="inlineStr">
        <x:is>
          <x:t xml:space="preserve">Primary</x:t>
        </x:is>
      </x:c>
      <x:c r="E1046" s="4" t="str">
        <x:f>Items!AA891</x:f>
        <x:v>Survival provision</x:v>
      </x:c>
      <x:c r="F1046" s="4" t="inlineStr">
        <x:is>
          <x:t xml:space="preserve">Author-requested catalog proposal; intended use, not an implemented action.</x:t>
        </x:is>
      </x:c>
    </x:row>
    <x:row r="1047">
      <x:c r="A1047" s="4" t="inlineStr">
        <x:is>
          <x:t xml:space="preserve">proposal.accessory.personal_cord_reel</x:t>
        </x:is>
      </x:c>
      <x:c r="B1047" s="4" t="str">
        <x:f>Items!B892</x:f>
        <x:v>Personal cord reel</x:v>
      </x:c>
      <x:c r="C1047" s="4" t="str">
        <x:f>Items!D892</x:f>
        <x:v>Accessories</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Accessories</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t="inlineStr">
        <x:is>
          <x:t xml:space="preserve">proposal.accessory.pocket_inspection_loupe</x:t>
        </x:is>
      </x:c>
      <x:c r="B1049" s="4" t="str">
        <x:f>Items!B894</x:f>
        <x:v>Pocket inspection loupe</x:v>
      </x:c>
      <x:c r="C1049" s="4" t="str">
        <x:f>Items!D894</x:f>
        <x:v>Accessories</x:v>
      </x:c>
      <x:c r="D1049" s="4" t="inlineStr">
        <x:is>
          <x:t xml:space="preserve">Primary</x:t>
        </x:is>
      </x:c>
      <x:c r="E1049" s="4" t="str">
        <x:f>Items!AA894</x:f>
        <x:v>Inspection</x:v>
      </x:c>
      <x:c r="F1049" s="4" t="inlineStr">
        <x:is>
          <x:t xml:space="preserve">Author-requested catalog proposal; intended use, not an implemented action.</x:t>
        </x:is>
      </x:c>
    </x:row>
    <x:row r="1050">
      <x:c r="A1050" s="4" t="inlineStr">
        <x:is>
          <x:t xml:space="preserve">proposal.accessory.pocket_grit_bellows</x:t>
        </x:is>
      </x:c>
      <x:c r="B1050" s="4" t="str">
        <x:f>Items!B895</x:f>
        <x:v>Pocket grit bellows</x:v>
      </x:c>
      <x:c r="C1050" s="4" t="str">
        <x:f>Items!D895</x:f>
        <x:v>Accessories</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Accessories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t="inlineStr">
        <x:is>
          <x:t xml:space="preserve">proposal.armor.ceramic.chest</x:t>
        </x:is>
      </x:c>
      <x:c r="B1064" s="4" t="str">
        <x:f>Items!B909</x:f>
        <x:v>Ceramic-faced chestplate</x:v>
      </x:c>
      <x:c r="C1064" s="4" t="str">
        <x:f>Items!D909</x:f>
        <x:v>Armor</x:v>
      </x:c>
      <x:c r="D1064" s="4" t="inlineStr">
        <x:is>
          <x:t xml:space="preserve">Primary</x:t>
        </x:is>
      </x:c>
      <x:c r="E1064" s="4" t="str">
        <x:f>Items!AA909</x:f>
        <x:v>Protection</x:v>
      </x:c>
      <x:c r="F1064" s="4" t="inlineStr">
        <x:is>
          <x:t xml:space="preserve">Author-requested catalog proposal; intended use, not an implemented action.</x:t>
        </x:is>
      </x:c>
    </x:row>
    <x:row r="1065">
      <x:c r="A1065" s="4" t="inlineStr">
        <x:is>
          <x:t xml:space="preserve">proposal.armor.ceramic.legs</x:t>
        </x:is>
      </x:c>
      <x:c r="B1065" s="4" t="str">
        <x:f>Items!B910</x:f>
        <x:v>Ceramic-faced leg guards</x:v>
      </x:c>
      <x:c r="C1065" s="4" t="str">
        <x:f>Items!D910</x:f>
        <x:v>Armor</x:v>
      </x:c>
      <x:c r="D1065" s="4" t="inlineStr">
        <x:is>
          <x:t xml:space="preserve">Primary</x:t>
        </x:is>
      </x:c>
      <x:c r="E1065" s="4" t="str">
        <x:f>Items!AA910</x:f>
        <x:v>Protection</x:v>
      </x:c>
      <x:c r="F1065" s="4" t="inlineStr">
        <x:is>
          <x:t xml:space="preserve">Author-requested catalog proposal; intended use, not an implemented action.</x:t>
        </x:is>
      </x:c>
    </x:row>
    <x:row r="1066">
      <x:c r="A1066" s="4" t="inlineStr">
        <x:is>
          <x:t xml:space="preserve">proposal.armor.ceramic.boots</x:t>
        </x:is>
      </x:c>
      <x:c r="B1066" s="4" t="str">
        <x:f>Items!B911</x:f>
        <x:v>Ceramic-faced armored boots</x:v>
      </x:c>
      <x:c r="C1066" s="4" t="str">
        <x:f>Items!D911</x:f>
        <x:v>Armor</x:v>
      </x:c>
      <x:c r="D1066" s="4" t="inlineStr">
        <x:is>
          <x:t xml:space="preserve">Primary</x:t>
        </x:is>
      </x:c>
      <x:c r="E1066" s="4" t="str">
        <x:f>Items!AA911</x:f>
        <x:v>Protection</x:v>
      </x:c>
      <x:c r="F1066" s="4" t="inlineStr">
        <x:is>
          <x:t xml:space="preserve">Author-requested catalog proposal; intended use, not an implemented action.</x:t>
        </x:is>
      </x:c>
    </x:row>
    <x:row r="1067">
      <x:c r="A1067" s="4" t="inlineStr">
        <x:is>
          <x:t xml:space="preserve">proposal.armor.ceramic.arms</x:t>
        </x:is>
      </x:c>
      <x:c r="B1067" s="4" t="str">
        <x:f>Items!B912</x:f>
        <x:v>Ceramic-faced arm guards</x:v>
      </x:c>
      <x:c r="C1067" s="4" t="str">
        <x:f>Items!D912</x:f>
        <x:v>Armor</x:v>
      </x:c>
      <x:c r="D1067" s="4" t="inlineStr">
        <x:is>
          <x:t xml:space="preserve">Primary</x:t>
        </x:is>
      </x:c>
      <x:c r="E1067" s="4" t="str">
        <x:f>Items!AA912</x:f>
        <x:v>Protection</x:v>
      </x:c>
      <x:c r="F1067" s="4" t="inlineStr">
        <x:is>
          <x:t xml:space="preserve">Author-requested catalog proposal; intended use, not an implemented action.</x:t>
        </x:is>
      </x:c>
    </x:row>
    <x:row r="1068">
      <x:c r="A1068" s="4" t="inlineStr">
        <x:is>
          <x:t xml:space="preserve">proposal.armor.ceramic.helmet</x:t>
        </x:is>
      </x:c>
      <x:c r="B1068" s="4" t="str">
        <x:f>Items!B913</x:f>
        <x:v>Ceramic-faced helmet</x:v>
      </x:c>
      <x:c r="C1068" s="4" t="str">
        <x:f>Items!D913</x:f>
        <x:v>Armor</x:v>
      </x:c>
      <x:c r="D1068" s="4" t="inlineStr">
        <x:is>
          <x:t xml:space="preserve">Primary</x:t>
        </x:is>
      </x:c>
      <x:c r="E1068" s="4" t="str">
        <x:f>Items!AA913</x:f>
        <x:v>Protection</x:v>
      </x:c>
      <x:c r="F1068" s="4" t="inlineStr">
        <x:is>
          <x:t xml:space="preserve">Author-requested catalog proposal; intended use, not an implemented action.</x:t>
        </x:is>
      </x:c>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Cultural objects</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Cultural objects</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t="inlineStr">
        <x:is>
          <x:t xml:space="preserve">proposal.culture.jointed_shell_shadow_figure</x:t>
        </x:is>
      </x:c>
      <x:c r="B1076" s="4" t="str">
        <x:f>Items!B921</x:f>
        <x:v>Jointed shell shadow figure</x:v>
      </x:c>
      <x:c r="C1076" s="4" t="str">
        <x:f>Items!D921</x:f>
        <x:v>Cultural objects</x:v>
      </x:c>
      <x:c r="D1076" s="4" t="inlineStr">
        <x:is>
          <x:t xml:space="preserve">Primary</x:t>
        </x:is>
      </x:c>
      <x:c r="E1076" s="4" t="str">
        <x:f>Items!AA921</x:f>
        <x:v>Culture support</x:v>
      </x:c>
      <x:c r="F1076" s="4" t="inlineStr">
        <x:is>
          <x:t xml:space="preserve">Author-requested catalog proposal; intended use, not an implemented action.</x:t>
        </x:is>
      </x:c>
    </x:row>
    <x:row r="1077">
      <x:c r="A1077" s="4" t="inlineStr">
        <x:is>
          <x:t xml:space="preserve">proposal.culture.husk_paper_songbook</x:t>
        </x:is>
      </x:c>
      <x:c r="B1077" s="4" t="str">
        <x:f>Items!B922</x:f>
        <x:v>Husk-paper songbook</x:v>
      </x:c>
      <x:c r="C1077" s="4" t="str">
        <x:f>Items!D922</x:f>
        <x:v>Cultural objects</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t="inlineStr">
        <x:is>
          <x:t xml:space="preserve">proposal.culture.apprentice_practice_plaque</x:t>
        </x:is>
      </x:c>
      <x:c r="B1078" s="4" t="str">
        <x:f>Items!B923</x:f>
        <x:v>Apprentice practice plaque</x:v>
      </x:c>
      <x:c r="C1078" s="4" t="str">
        <x:f>Items!D923</x:f>
        <x:v>Cultural objects</x:v>
      </x:c>
      <x:c r="D1078" s="4" t="inlineStr">
        <x:is>
          <x:t xml:space="preserve">Primary</x:t>
        </x:is>
      </x:c>
      <x:c r="E1078" s="4" t="str">
        <x:f>Items!AA923</x:f>
        <x:v>Culture support</x:v>
      </x:c>
      <x:c r="F1078" s="4" t="inlineStr">
        <x:is>
          <x:t xml:space="preserve">Author-requested catalog proposal; intended use, not an implemented action.</x:t>
        </x:is>
      </x:c>
    </x:row>
    <x:row r="1079">
      <x:c r="A1079" s="4" t="inlineStr">
        <x:is>
          <x:t xml:space="preserve">proposal.culture.household_pattern_roller</x:t>
        </x:is>
      </x:c>
      <x:c r="B1079" s="4" t="str">
        <x:f>Items!B924</x:f>
        <x:v>Household pattern roller</x:v>
      </x:c>
      <x:c r="C1079" s="4" t="str">
        <x:f>Items!D924</x:f>
        <x:v>Cultural objects</x:v>
      </x:c>
      <x:c r="D1079" s="4" t="inlineStr">
        <x:is>
          <x:t xml:space="preserve">Primary</x:t>
        </x:is>
      </x:c>
      <x:c r="E1079" s="4" t="str">
        <x:f>Items!AA924</x:f>
        <x:v>Decoration</x:v>
      </x:c>
      <x:c r="F1079" s="4" t="inlineStr">
        <x:is>
          <x:t xml:space="preserve">Author-requested catalog proposal; intended use, not an implemented action.</x:t>
        </x:is>
      </x:c>
    </x:row>
  </x:sheetData>
  <x:dataValidations count="3">
    <x:dataValidation type="list" sqref="D6:D1014">
      <x:formula1>"Primary,Secondary"</x:formula1>
    </x:dataValidation>
    <x:dataValidation type="list" sqref="A6:A1505">
      <x:formula1>'Items'!$A$6:$A$924</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T0</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t="n">
        <x:f>IF(OR(C6="Ingredient candidate",C6="Consumed input",C6="Contained input",C6="Transform input"),IF(F6="T0",0,IF(F6="T1",1,IF(F6="T2",2,IF(F6="T3",3,IF(F6="T4",4,-1))))),-1)</x:f>
        <x:v>0</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T0</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t="n">
        <x:f>IF(OR(C7="Ingredient candidate",C7="Consumed input",C7="Contained input",C7="Transform input"),IF(F7="T0",0,IF(F7="T1",1,IF(F7="T2",2,IF(F7="T3",3,IF(F7="T4",4,-1))))),-1)</x:f>
        <x:v>0</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T0</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t="n">
        <x:f>IF(OR(C8="Ingredient candidate",C8="Consumed input",C8="Contained input",C8="Transform input"),IF(F8="T0",0,IF(F8="T1",1,IF(F8="T2",2,IF(F8="T3",3,IF(F8="T4",4,-1))))),-1)</x:f>
        <x:v>0</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T0</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t="n">
        <x:f>IF(OR(C9="Ingredient candidate",C9="Consumed input",C9="Contained input",C9="Transform input"),IF(F9="T0",0,IF(F9="T1",1,IF(F9="T2",2,IF(F9="T3",3,IF(F9="T4",4,-1))))),-1)</x:f>
        <x:v>0</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t="n">
        <x:f>IF(OR(C10="Ingredient candidate",C10="Consumed input",C10="Contained input",C10="Transform input"),IF(F10="T0",0,IF(F10="T1",1,IF(F10="T2",2,IF(F10="T3",3,IF(F10="T4",4,-1))))),-1)</x:f>
        <x:v>0</x:v>
      </x:c>
      <x:c r="Q10" s="4" t="n">
        <x:f>IF(AND(OR(C10="Ingredient candidate",C10="Consumed input",C10="Contained input",C10="Transform input"),P10=-1),1,0)</x:f>
        <x:v>0</x:v>
      </x:c>
    </x:row>
    <x:row r="11" ht="85" customHeight="1">
      <x:c r="A11" s="4" t="str">
        <x:v>material.route.007</x:v>
      </x:c>
      <x:c r="B11" s="4" t="str">
        <x:v>design.refine.ceramic.body_feed</x:v>
      </x:c>
      <x:c r="C11" s="4" t="str">
        <x:v>Ingredient candidate</x:v>
      </x:c>
      <x:c r="D11" s="4" t="str">
        <x:v>proposal.natural.claystone</x:v>
      </x:c>
      <x:c r="E11" s="4" t="str">
        <x:f>IFERROR(INDEX('Items'!$B$6:$B$1005,MATCH(D11,'Items'!$A$6:$A$1005,0)),"MISSING ID")</x:f>
        <x:v>Claystone</x:v>
      </x:c>
      <x:c r="F11" s="4" t="str">
        <x:f>IFERROR(INDEX('Items'!$C$6:$C$1005,MATCH(D11,'Items'!$A$6:$A$1005,0)),"MISSING ID")</x:f>
        <x:v>T0</x:v>
      </x:c>
      <x:c r="G11" s="4" t="str">
        <x:f>IFERROR(INDEX('Items'!$D$6:$D$1005,MATCH(D11,'Items'!$A$6:$A$1005,0)),"MISSING ID")</x:f>
        <x:v>Mineral resources</x:v>
      </x:c>
      <x:c r="H11" s="4" t="str">
        <x:f>IFERROR(INDEX('Items'!$X$6:$X$1005,MATCH(D11,'Items'!$A$6:$A$1005,0)),"MISSING ID")</x:f>
        <x:v>Raw material</x:v>
      </x:c>
      <x:c r="I11" s="4"/>
      <x:c r="J11" s="4" t="str">
        <x:v>Unspecified</x:v>
      </x:c>
      <x:c r="K11" s="4" t="str">
        <x:f>IFERROR(INDEX('Crafting recipes'!$D$6:$D$1005,MATCH(B11,'Crafting recipes'!$A$6:$A$1005,0)),"MISSING ID")</x:f>
        <x:v>Proposal</x:v>
      </x:c>
      <x:c r="L11" s="4" t="str">
        <x:f>IFERROR(INDEX('Items'!$AD$6:$AD$1005,MATCH(D11,'Items'!$A$6:$A$1005,0)),"MISSING ID")</x:f>
        <x:v>Proposal</x:v>
      </x:c>
      <x:c r="M11" s="4" t="str">
        <x:f>IFERROR(INDEX('Crafting recipes'!$E$6:$E$1005,MATCH(B11,'Crafting recipes'!$A$6:$A$1005,0)),"MISSING ID")</x:f>
        <x:v>Partial proposal</x:v>
      </x:c>
      <x:c r="N11" s="4" t="str">
        <x:v>Prepare a selected body feed; forming/binder route unresolved. Original boundary: Proposed tier edge; input candidate only, not complete recipe</x:v>
      </x:c>
      <x:c r="O11" s="4" t="str">
        <x:v>New game proposal; no complete recipe</x:v>
      </x:c>
      <x:c r="P11" s="4" t="n">
        <x:f>IF(OR(C11="Ingredient candidate",C11="Consumed input",C11="Contained input",C11="Transform input"),IF(F11="T0",0,IF(F11="T1",1,IF(F11="T2",2,IF(F11="T3",3,IF(F11="T4",4,-1))))),-1)</x:f>
        <x:v>0</x:v>
      </x:c>
      <x:c r="Q11" s="4" t="n">
        <x:f>IF(AND(OR(C11="Ingredient candidate",C11="Consumed input",C11="Contained input",C11="Transform input"),P11=-1),1,0)</x:f>
        <x:v>0</x:v>
      </x:c>
    </x:row>
    <x:row r="12" ht="85" customHeight="1">
      <x:c r="A12" s="4" t="str">
        <x:v>material.route.008</x:v>
      </x:c>
      <x:c r="B12" s="4" t="str">
        <x:v>design.refine.ceramic.glaze_feed</x:v>
      </x:c>
      <x:c r="C12" s="4" t="str">
        <x:v>Ingredient candidate</x:v>
      </x:c>
      <x:c r="D12" s="4" t="str">
        <x:v>proposal.natural.borate</x:v>
      </x:c>
      <x:c r="E12" s="4" t="str">
        <x:f>IFERROR(INDEX('Items'!$B$6:$B$1005,MATCH(D12,'Items'!$A$6:$A$1005,0)),"MISSING ID")</x:f>
        <x:v>Raw borate minerals</x:v>
      </x:c>
      <x:c r="F12" s="4" t="str">
        <x:f>IFERROR(INDEX('Items'!$C$6:$C$1005,MATCH(D12,'Items'!$A$6:$A$1005,0)),"MISSING ID")</x:f>
        <x:v>T0</x:v>
      </x:c>
      <x:c r="G12" s="4" t="str">
        <x:f>IFERROR(INDEX('Items'!$D$6:$D$1005,MATCH(D12,'Items'!$A$6:$A$1005,0)),"MISSING ID")</x:f>
        <x:v>Mineral resources</x:v>
      </x:c>
      <x:c r="H12" s="4" t="str">
        <x:f>IFERROR(INDEX('Items'!$X$6:$X$1005,MATCH(D12,'Items'!$A$6:$A$1005,0)),"MISSING ID")</x:f>
        <x:v>Raw material</x:v>
      </x:c>
      <x:c r="I12" s="4"/>
      <x:c r="J12" s="4" t="str">
        <x:v>Unspecified</x:v>
      </x:c>
      <x:c r="K12" s="4" t="str">
        <x:f>IFERROR(INDEX('Crafting recipes'!$D$6:$D$1005,MATCH(B12,'Crafting recipes'!$A$6:$A$1005,0)),"MISSING ID")</x:f>
        <x:v>Proposal</x:v>
      </x:c>
      <x:c r="L12" s="4" t="str">
        <x:f>IFERROR(INDEX('Items'!$AD$6:$AD$1005,MATCH(D12,'Items'!$A$6:$A$1005,0)),"MISSING ID")</x:f>
        <x:v>Proposal</x:v>
      </x:c>
      <x:c r="M12" s="4" t="str">
        <x:f>IFERROR(INDEX('Crafting recipes'!$E$6:$E$1005,MATCH(B12,'Crafting recipes'!$A$6:$A$1005,0)),"MISSING ID")</x:f>
        <x:v>Partial proposal</x:v>
      </x:c>
      <x:c r="N12" s="4" t="str">
        <x:v>Candidate mineral input to a first prepared finish feed. Original boundary: Proposed tier edge; input candidate only, not complete recipe</x:v>
      </x:c>
      <x:c r="O12" s="4" t="str">
        <x:v>New game proposal; no complete recipe</x:v>
      </x:c>
      <x:c r="P12" s="4" t="n">
        <x:f>IF(OR(C12="Ingredient candidate",C12="Consumed input",C12="Contained input",C12="Transform input"),IF(F12="T0",0,IF(F12="T1",1,IF(F12="T2",2,IF(F12="T3",3,IF(F12="T4",4,-1))))),-1)</x:f>
        <x:v>0</x:v>
      </x:c>
      <x:c r="Q12" s="4" t="n">
        <x:f>IF(AND(OR(C12="Ingredient candidate",C12="Consumed input",C12="Contained input",C12="Transform input"),P12=-1),1,0)</x:f>
        <x:v>0</x:v>
      </x:c>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T0</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t="n">
        <x:f>IF(OR(C13="Ingredient candidate",C13="Consumed input",C13="Contained input",C13="Transform input"),IF(F13="T0",0,IF(F13="T1",1,IF(F13="T2",2,IF(F13="T3",3,IF(F13="T4",4,-1))))),-1)</x:f>
        <x:v>0</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T0</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t="n">
        <x:f>IF(OR(C14="Ingredient candidate",C14="Consumed input",C14="Contained input",C14="Transform input"),IF(F14="T0",0,IF(F14="T1",1,IF(F14="T2",2,IF(F14="T3",3,IF(F14="T4",4,-1))))),-1)</x:f>
        <x:v>0</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T0</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t="n">
        <x:f>IF(OR(C15="Ingredient candidate",C15="Consumed input",C15="Contained input",C15="Transform input"),IF(F15="T0",0,IF(F15="T1",1,IF(F15="T2",2,IF(F15="T3",3,IF(F15="T4",4,-1))))),-1)</x:f>
        <x:v>0</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T0</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t="n">
        <x:f>IF(OR(C16="Ingredient candidate",C16="Consumed input",C16="Contained input",C16="Transform input"),IF(F16="T0",0,IF(F16="T1",1,IF(F16="T2",2,IF(F16="T3",3,IF(F16="T4",4,-1))))),-1)</x:f>
        <x:v>0</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t="n">
        <x:f>IF(OR(C17="Ingredient candidate",C17="Consumed input",C17="Contained input",C17="Transform input"),IF(F17="T0",0,IF(F17="T1",1,IF(F17="T2",2,IF(F17="T3",3,IF(F17="T4",4,-1))))),-1)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T0</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t="n">
        <x:f>IF(OR(C18="Ingredient candidate",C18="Consumed input",C18="Contained input",C18="Transform input"),IF(F18="T0",0,IF(F18="T1",1,IF(F18="T2",2,IF(F18="T3",3,IF(F18="T4",4,-1))))),-1)</x:f>
        <x:v>0</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T0</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t="n">
        <x:f>IF(OR(C19="Ingredient candidate",C19="Consumed input",C19="Contained input",C19="Transform input"),IF(F19="T0",0,IF(F19="T1",1,IF(F19="T2",2,IF(F19="T3",3,IF(F19="T4",4,-1))))),-1)</x:f>
        <x:v>0</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T0</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t="n">
        <x:f>IF(OR(C20="Ingredient candidate",C20="Consumed input",C20="Contained input",C20="Transform input"),IF(F20="T0",0,IF(F20="T1",1,IF(F20="T2",2,IF(F20="T3",3,IF(F20="T4",4,-1))))),-1)</x:f>
        <x:v>0</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t="n">
        <x:f>IF(OR(C21="Ingredient candidate",C21="Consumed input",C21="Contained input",C21="Transform input"),IF(F21="T0",0,IF(F21="T1",1,IF(F21="T2",2,IF(F21="T3",3,IF(F21="T4",4,-1))))),-1)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t="n">
        <x:f>IF(OR(C22="Ingredient candidate",C22="Consumed input",C22="Contained input",C22="Transform input"),IF(F22="T0",0,IF(F22="T1",1,IF(F22="T2",2,IF(F22="T3",3,IF(F22="T4",4,-1))))),-1)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Raw copper lump</x:v>
      </x:c>
      <x:c r="F23" s="4" t="str">
        <x:f>IFERROR(INDEX('Items'!$C$6:$C$1005,MATCH(D23,'Items'!$A$6:$A$1005,0)),"MISSING ID")</x:f>
        <x:v>T0</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t="n">
        <x:f>IF(OR(C23="Ingredient candidate",C23="Consumed input",C23="Contained input",C23="Transform input"),IF(F23="T0",0,IF(F23="T1",1,IF(F23="T2",2,IF(F23="T3",3,IF(F23="T4",4,-1))))),-1)</x:f>
        <x:v>0</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T0</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t="n">
        <x:f>IF(OR(C24="Ingredient candidate",C24="Consumed input",C24="Contained input",C24="Transform input"),IF(F24="T0",0,IF(F24="T1",1,IF(F24="T2",2,IF(F24="T3",3,IF(F24="T4",4,-1))))),-1)</x:f>
        <x:v>0</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T0</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t="n">
        <x:f>IF(OR(C25="Ingredient candidate",C25="Consumed input",C25="Contained input",C25="Transform input"),IF(F25="T0",0,IF(F25="T1",1,IF(F25="T2",2,IF(F25="T3",3,IF(F25="T4",4,-1))))),-1)</x:f>
        <x:v>0</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t="n">
        <x:f>IF(OR(C26="Ingredient candidate",C26="Consumed input",C26="Contained input",C26="Transform input"),IF(F26="T0",0,IF(F26="T1",1,IF(F26="T2",2,IF(F26="T3",3,IF(F26="T4",4,-1))))),-1)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t="n">
        <x:f>IF(OR(C27="Ingredient candidate",C27="Consumed input",C27="Contained input",C27="Transform input"),IF(F27="T0",0,IF(F27="T1",1,IF(F27="T2",2,IF(F27="T3",3,IF(F27="T4",4,-1))))),-1)</x:f>
        <x:v>0</x:v>
      </x:c>
      <x:c r="Q27" s="4" t="n">
        <x:f>IF(AND(OR(C27="Ingredient candidate",C27="Consumed input",C27="Contained input",C27="Transform input"),P27=-1),1,0)</x:f>
        <x:v>0</x:v>
      </x:c>
    </x:row>
    <x:row r="28" ht="85" customHeight="1">
      <x:c r="A28" s="4" t="str">
        <x:v>material.route.024</x:v>
      </x:c>
      <x:c r="B28" s="4" t="str">
        <x:v>design.refine.t1.dressed_stone</x:v>
      </x:c>
      <x:c r="C28" s="4" t="str">
        <x:v>Ingredient candidate</x:v>
      </x:c>
      <x:c r="D28" s="4" t="str">
        <x:v>proposal.raw.basalt</x:v>
      </x:c>
      <x:c r="E28" s="4" t="str">
        <x:f>IFERROR(INDEX('Items'!$B$6:$B$1005,MATCH(D28,'Items'!$A$6:$A$1005,0)),"MISSING ID")</x:f>
        <x:v>Basalt blocks</x:v>
      </x:c>
      <x:c r="F28" s="4" t="str">
        <x:f>IFERROR(INDEX('Items'!$C$6:$C$1005,MATCH(D28,'Items'!$A$6:$A$1005,0)),"MISSING ID")</x:f>
        <x:v>T0</x:v>
      </x:c>
      <x:c r="G28" s="4" t="str">
        <x:f>IFERROR(INDEX('Items'!$D$6:$D$1005,MATCH(D28,'Items'!$A$6:$A$1005,0)),"MISSING ID")</x:f>
        <x:v>Mineral resources</x:v>
      </x:c>
      <x:c r="H28" s="4" t="str">
        <x:f>IFERROR(INDEX('Items'!$X$6:$X$1005,MATCH(D28,'Items'!$A$6:$A$1005,0)),"MISSING ID")</x:f>
        <x:v>Raw material</x:v>
      </x:c>
      <x:c r="I28" s="4"/>
      <x:c r="J28" s="4" t="str">
        <x:v>Unspecified</x:v>
      </x:c>
      <x:c r="K28" s="4" t="str">
        <x:f>IFERROR(INDEX('Crafting recipes'!$D$6:$D$1005,MATCH(B28,'Crafting recipes'!$A$6:$A$1005,0)),"MISSING ID")</x:f>
        <x:v>Proposal</x:v>
      </x:c>
      <x:c r="L28" s="4" t="str">
        <x:f>IFERROR(INDEX('Items'!$AD$6:$AD$1005,MATCH(D28,'Items'!$A$6:$A$1005,0)),"MISSING ID")</x:f>
        <x:v>Proposal</x:v>
      </x:c>
      <x:c r="M28" s="4" t="str">
        <x:f>IFERROR(INDEX('Crafting recipes'!$E$6:$E$1005,MATCH(B28,'Crafting recipes'!$A$6:$A$1005,0)),"MISSING ID")</x:f>
        <x:v>Partial proposal</x:v>
      </x:c>
      <x:c r="N28" s="4" t="str">
        <x:v>Select, dress and size raw blocks into reusable building stock. Original boundary: Proposed tier edge; input candidate only, not complete recipe</x:v>
      </x:c>
      <x:c r="O28" s="4" t="str">
        <x:v>https://github.com/sleepyseamonster/Arc-Dust/blob/f6f98515c005dc3c73cccd9cbc031691745740c6/02-Arc-Dust-Worldbuilding/world/materials/industrial-material-palette.md (source proposal; game route proposed)</x:v>
      </x:c>
      <x:c r="P28" s="4" t="n">
        <x:f>IF(OR(C28="Ingredient candidate",C28="Consumed input",C28="Contained input",C28="Transform input"),IF(F28="T0",0,IF(F28="T1",1,IF(F28="T2",2,IF(F28="T3",3,IF(F28="T4",4,-1))))),-1)</x:f>
        <x:v>0</x:v>
      </x:c>
      <x:c r="Q28" s="4" t="n">
        <x:f>IF(AND(OR(C28="Ingredient candidate",C28="Consumed input",C28="Contained input",C28="Transform input"),P28=-1),1,0)</x:f>
        <x:v>0</x:v>
      </x:c>
    </x:row>
    <x:row r="29" ht="85" customHeight="1">
      <x:c r="A29" s="4" t="str">
        <x:v>material.route.025</x:v>
      </x:c>
      <x:c r="B29" s="4" t="str">
        <x:v>design.refine.t1.resonant_blank</x:v>
      </x:c>
      <x:c r="C29" s="4" t="str">
        <x:v>Ingredient candidate</x:v>
      </x:c>
      <x:c r="D29" s="4" t="str">
        <x:v>proposal.raw.slate</x:v>
      </x:c>
      <x:c r="E29" s="4" t="str">
        <x:f>IFERROR(INDEX('Items'!$B$6:$B$1005,MATCH(D29,'Items'!$A$6:$A$1005,0)),"MISSING ID")</x:f>
        <x:v>Slate plates</x:v>
      </x:c>
      <x:c r="F29" s="4" t="str">
        <x:f>IFERROR(INDEX('Items'!$C$6:$C$1005,MATCH(D29,'Items'!$A$6:$A$1005,0)),"MISSING ID")</x:f>
        <x:v>T0</x:v>
      </x:c>
      <x:c r="G29" s="4" t="str">
        <x:f>IFERROR(INDEX('Items'!$D$6:$D$1005,MATCH(D29,'Items'!$A$6:$A$1005,0)),"MISSING ID")</x:f>
        <x:v>Mineral resources</x:v>
      </x:c>
      <x:c r="H29" s="4" t="str">
        <x:f>IFERROR(INDEX('Items'!$X$6:$X$1005,MATCH(D29,'Items'!$A$6:$A$1005,0)),"MISSING ID")</x:f>
        <x:v>Raw material</x:v>
      </x:c>
      <x:c r="I29" s="4"/>
      <x:c r="J29" s="4" t="str">
        <x:v>Unspecified</x:v>
      </x:c>
      <x:c r="K29" s="4" t="str">
        <x:f>IFERROR(INDEX('Crafting recipes'!$D$6:$D$1005,MATCH(B29,'Crafting recipes'!$A$6:$A$1005,0)),"MISSING ID")</x:f>
        <x:v>Proposal</x:v>
      </x:c>
      <x:c r="L29" s="4" t="str">
        <x:f>IFERROR(INDEX('Items'!$AD$6:$AD$1005,MATCH(D29,'Items'!$A$6:$A$1005,0)),"MISSING ID")</x:f>
        <x:v>Proposal</x:v>
      </x:c>
      <x:c r="M29" s="4" t="str">
        <x:f>IFERROR(INDEX('Crafting recipes'!$E$6:$E$1005,MATCH(B29,'Crafting recipes'!$A$6:$A$1005,0)),"MISSING ID")</x:f>
        <x:v>Partial proposal</x:v>
      </x:c>
      <x:c r="N29" s="4" t="str">
        <x:v>Select and rough-shape candidate stone blanks for later instrument tuning. Original boundary: Proposed tier edge; input candidate only, not complete recipe</x:v>
      </x:c>
      <x:c r="O29" s="4" t="str">
        <x:v>https://github.com/sleepyseamonster/Arc-Dust/blob/f6f98515c005dc3c73cccd9cbc031691745740c6/02-Arc-Dust-Worldbuilding/world/peoples/resonance-callers.md (source proposal; game route proposed)</x:v>
      </x:c>
      <x:c r="P29" s="4" t="n">
        <x:f>IF(OR(C29="Ingredient candidate",C29="Consumed input",C29="Contained input",C29="Transform input"),IF(F29="T0",0,IF(F29="T1",1,IF(F29="T2",2,IF(F29="T3",3,IF(F29="T4",4,-1))))),-1)</x:f>
        <x:v>0</x:v>
      </x:c>
      <x:c r="Q29" s="4" t="n">
        <x:f>IF(AND(OR(C29="Ingredient candidate",C29="Consumed input",C29="Contained input",C29="Transform input"),P29=-1),1,0)</x:f>
        <x:v>0</x:v>
      </x:c>
    </x:row>
    <x:row r="30" ht="85" customHeight="1">
      <x:c r="A30" s="4" t="str">
        <x:v>material.route.026</x:v>
      </x:c>
      <x:c r="B30" s="4" t="str">
        <x:v>design.refine.t1.pigment_powder</x:v>
      </x:c>
      <x:c r="C30" s="4" t="str">
        <x:v>Ingredient candidate</x:v>
      </x:c>
      <x:c r="D30" s="4" t="str">
        <x:v>proposal.raw.ochre</x:v>
      </x:c>
      <x:c r="E30" s="4" t="str">
        <x:f>IFERROR(INDEX('Items'!$B$6:$B$1005,MATCH(D30,'Items'!$A$6:$A$1005,0)),"MISSING ID")</x:f>
        <x:v>Yellow ochre clods</x:v>
      </x:c>
      <x:c r="F30" s="4" t="str">
        <x:f>IFERROR(INDEX('Items'!$C$6:$C$1005,MATCH(D30,'Items'!$A$6:$A$1005,0)),"MISSING ID")</x:f>
        <x:v>T0</x:v>
      </x:c>
      <x:c r="G30" s="4" t="str">
        <x:f>IFERROR(INDEX('Items'!$D$6:$D$1005,MATCH(D30,'Items'!$A$6:$A$1005,0)),"MISSING ID")</x:f>
        <x:v>Mineral resources</x:v>
      </x:c>
      <x:c r="H30" s="4" t="str">
        <x:f>IFERROR(INDEX('Items'!$X$6:$X$1005,MATCH(D30,'Items'!$A$6:$A$1005,0)),"MISSING ID")</x:f>
        <x:v>Raw material</x:v>
      </x:c>
      <x:c r="I30" s="4"/>
      <x:c r="J30" s="4" t="str">
        <x:v>Unspecified</x:v>
      </x:c>
      <x:c r="K30" s="4" t="str">
        <x:f>IFERROR(INDEX('Crafting recipes'!$D$6:$D$1005,MATCH(B30,'Crafting recipes'!$A$6:$A$1005,0)),"MISSING ID")</x:f>
        <x:v>Proposal</x:v>
      </x:c>
      <x:c r="L30" s="4" t="str">
        <x:f>IFERROR(INDEX('Items'!$AD$6:$AD$1005,MATCH(D30,'Items'!$A$6:$A$1005,0)),"MISSING ID")</x:f>
        <x:v>Proposal</x:v>
      </x:c>
      <x:c r="M30" s="4" t="str">
        <x:f>IFERROR(INDEX('Crafting recipes'!$E$6:$E$1005,MATCH(B30,'Crafting recipes'!$A$6:$A$1005,0)),"MISSING ID")</x:f>
        <x:v>Partial proposal</x:v>
      </x:c>
      <x:c r="N30" s="4" t="str">
        <x:v>Sort and grind a chosen raw color-bearing feed. Original boundary: Proposed tier edge; input candidate only, not complete recipe</x:v>
      </x:c>
      <x:c r="O30" s="4" t="str">
        <x:v>https://github.com/sleepyseamonster/Arc-Dust/blob/f6f98515c005dc3c73cccd9cbc031691745740c6/02-Arc-Dust-Worldbuilding/world/materials/chemical-processing-agents.md (source proposal; game route proposed)</x:v>
      </x:c>
      <x:c r="P30" s="4" t="n">
        <x:f>IF(OR(C30="Ingredient candidate",C30="Consumed input",C30="Contained input",C30="Transform input"),IF(F30="T0",0,IF(F30="T1",1,IF(F30="T2",2,IF(F30="T3",3,IF(F30="T4",4,-1))))),-1)</x:f>
        <x:v>0</x:v>
      </x:c>
      <x:c r="Q30" s="4" t="n">
        <x:f>IF(AND(OR(C30="Ingredient candidate",C30="Consumed input",C30="Contained input",C30="Transform input"),P30=-1),1,0)</x:f>
        <x:v>0</x:v>
      </x:c>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T0</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t="n">
        <x:f>IF(OR(C31="Ingredient candidate",C31="Consumed input",C31="Contained input",C31="Transform input"),IF(F31="T0",0,IF(F31="T1",1,IF(F31="T2",2,IF(F31="T3",3,IF(F31="T4",4,-1))))),-1)</x:f>
        <x:v>0</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t="n">
        <x:f>IF(OR(C32="Ingredient candidate",C32="Consumed input",C32="Contained input",C32="Transform input"),IF(F32="T0",0,IF(F32="T1",1,IF(F32="T2",2,IF(F32="T3",3,IF(F32="T4",4,-1))))),-1)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T0</x:v>
      </x:c>
      <x:c r="G33" s="4" t="str">
        <x:f>IFERROR(INDEX('Items'!$D$6:$D$1005,MATCH(D33,'Items'!$A$6:$A$1005,0)),"MISSING ID")</x:f>
        <x:v>Mineral resources</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t="n">
        <x:f>IF(OR(C33="Ingredient candidate",C33="Consumed input",C33="Contained input",C33="Transform input"),IF(F33="T0",0,IF(F33="T1",1,IF(F33="T2",2,IF(F33="T3",3,IF(F33="T4",4,-1))))),-1)</x:f>
        <x:v>0</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t="n">
        <x:f>IF(OR(C34="Ingredient candidate",C34="Consumed input",C34="Contained input",C34="Transform input"),IF(F34="T0",0,IF(F34="T1",1,IF(F34="T2",2,IF(F34="T3",3,IF(F34="T4",4,-1))))),-1)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t="n">
        <x:f>IF(OR(C35="Ingredient candidate",C35="Consumed input",C35="Contained input",C35="Transform input"),IF(F35="T0",0,IF(F35="T1",1,IF(F35="T2",2,IF(F35="T3",3,IF(F35="T4",4,-1))))),-1)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t="n">
        <x:f>IF(OR(C36="Ingredient candidate",C36="Consumed input",C36="Contained input",C36="Transform input"),IF(F36="T0",0,IF(F36="T1",1,IF(F36="T2",2,IF(F36="T3",3,IF(F36="T4",4,-1))))),-1)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t="n">
        <x:f>IF(OR(C37="Ingredient candidate",C37="Consumed input",C37="Contained input",C37="Transform input"),IF(F37="T0",0,IF(F37="T1",1,IF(F37="T2",2,IF(F37="T3",3,IF(F37="T4",4,-1))))),-1)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T0</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t="n">
        <x:f>IF(OR(C38="Ingredient candidate",C38="Consumed input",C38="Contained input",C38="Transform input"),IF(F38="T0",0,IF(F38="T1",1,IF(F38="T2",2,IF(F38="T3",3,IF(F38="T4",4,-1))))),-1)</x:f>
        <x:v>0</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t="n">
        <x:f>IF(OR(C39="Ingredient candidate",C39="Consumed input",C39="Contained input",C39="Transform input"),IF(F39="T0",0,IF(F39="T1",1,IF(F39="T2",2,IF(F39="T3",3,IF(F39="T4",4,-1))))),-1)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T0</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t="n">
        <x:f>IF(OR(C40="Ingredient candidate",C40="Consumed input",C40="Contained input",C40="Transform input"),IF(F40="T0",0,IF(F40="T1",1,IF(F40="T2",2,IF(F40="T3",3,IF(F40="T4",4,-1))))),-1)</x:f>
        <x:v>0</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T0</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t="n">
        <x:f>IF(OR(C41="Ingredient candidate",C41="Consumed input",C41="Contained input",C41="Transform input"),IF(F41="T0",0,IF(F41="T1",1,IF(F41="T2",2,IF(F41="T3",3,IF(F41="T4",4,-1))))),-1)</x:f>
        <x:v>0</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T0</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t="n">
        <x:f>IF(OR(C42="Ingredient candidate",C42="Consumed input",C42="Contained input",C42="Transform input"),IF(F42="T0",0,IF(F42="T1",1,IF(F42="T2",2,IF(F42="T3",3,IF(F42="T4",4,-1))))),-1)</x:f>
        <x:v>0</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T0</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t="n">
        <x:f>IF(OR(C43="Ingredient candidate",C43="Consumed input",C43="Contained input",C43="Transform input"),IF(F43="T0",0,IF(F43="T1",1,IF(F43="T2",2,IF(F43="T3",3,IF(F43="T4",4,-1))))),-1)</x:f>
        <x:v>0</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t="n">
        <x:f>IF(OR(C44="Ingredient candidate",C44="Consumed input",C44="Contained input",C44="Transform input"),IF(F44="T0",0,IF(F44="T1",1,IF(F44="T2",2,IF(F44="T3",3,IF(F44="T4",4,-1))))),-1)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T0</x:v>
      </x:c>
      <x:c r="G45" s="4" t="str">
        <x:f>IFERROR(INDEX('Items'!$D$6:$D$1005,MATCH(D45,'Items'!$A$6:$A$1005,0)),"MISSING ID")</x:f>
        <x:v>Mineral resources</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t="n">
        <x:f>IF(OR(C45="Ingredient candidate",C45="Consumed input",C45="Contained input",C45="Transform input"),IF(F45="T0",0,IF(F45="T1",1,IF(F45="T2",2,IF(F45="T3",3,IF(F45="T4",4,-1))))),-1)</x:f>
        <x:v>0</x:v>
      </x:c>
      <x:c r="Q45" s="4" t="n">
        <x:f>IF(AND(OR(C45="Ingredient candidate",C45="Consumed input",C45="Contained input",C45="Transform input"),P45=-1),1,0)</x:f>
        <x:v>0</x:v>
      </x:c>
    </x:row>
    <x:row r="46" ht="85" customHeight="1">
      <x:c r="A46" s="4" t="str">
        <x:v>material.route.042</x:v>
      </x:c>
      <x:c r="B46" s="4" t="str">
        <x:v>design.refine.bio.husk_paper</x:v>
      </x:c>
      <x:c r="C46" s="4" t="str">
        <x:v>Ingredient candidate</x:v>
      </x:c>
      <x:c r="D46" s="4" t="str">
        <x:v>proposal.t1.husk_pulp</x:v>
      </x:c>
      <x:c r="E46" s="4" t="str">
        <x:f>IFERROR(INDEX('Items'!$B$6:$B$1005,MATCH(D46,'Items'!$A$6:$A$1005,0)),"MISSING ID")</x:f>
        <x:v>Prepared husk-fiber pulp</x:v>
      </x:c>
      <x:c r="F46" s="4" t="str">
        <x:f>IFERROR(INDEX('Items'!$C$6:$C$1005,MATCH(D46,'Items'!$A$6:$A$1005,0)),"MISSING ID")</x:f>
        <x:v>T1</x:v>
      </x:c>
      <x:c r="G46" s="4" t="str">
        <x:f>IFERROR(INDEX('Items'!$D$6:$D$1005,MATCH(D46,'Items'!$A$6:$A$1005,0)),"MISSING ID")</x:f>
        <x:v>Manufactured stock</x:v>
      </x:c>
      <x:c r="H46" s="4" t="str">
        <x:f>IFERROR(INDEX('Items'!$X$6:$X$1005,MATCH(D46,'Items'!$A$6:$A$1005,0)),"MISSING ID")</x:f>
        <x:v>Processed material</x:v>
      </x:c>
      <x:c r="I46" s="4"/>
      <x:c r="J46" s="4" t="str">
        <x:v>Unspecified</x:v>
      </x:c>
      <x:c r="K46" s="4" t="str">
        <x:f>IFERROR(INDEX('Crafting recipes'!$D$6:$D$1005,MATCH(B46,'Crafting recipes'!$A$6:$A$1005,0)),"MISSING ID")</x:f>
        <x:v>Proposal</x:v>
      </x:c>
      <x:c r="L46" s="4" t="str">
        <x:f>IFERROR(INDEX('Items'!$AD$6:$AD$1005,MATCH(D46,'Items'!$A$6:$A$1005,0)),"MISSING ID")</x:f>
        <x:v>Proposal</x:v>
      </x:c>
      <x:c r="M46" s="4" t="str">
        <x:f>IFERROR(INDEX('Crafting recipes'!$E$6:$E$1005,MATCH(B46,'Crafting recipes'!$A$6:$A$1005,0)),"MISSING ID")</x:f>
        <x:v>Partial proposal</x:v>
      </x:c>
      <x:c r="N46" s="4" t="str">
        <x:v>Prepare the existing main husk-paper material from T1 pulp. Original boundary: Proposed tier edge; input candidate only, not complete recipe</x:v>
      </x:c>
      <x:c r="O46" s="4" t="str">
        <x:v>New game proposal; no complete recipe</x:v>
      </x:c>
      <x:c r="P46" s="4" t="n">
        <x:f>IF(OR(C46="Ingredient candidate",C46="Consumed input",C46="Contained input",C46="Transform input"),IF(F46="T0",0,IF(F46="T1",1,IF(F46="T2",2,IF(F46="T3",3,IF(F46="T4",4,-1))))),-1)</x:f>
        <x:v>1</x:v>
      </x:c>
      <x:c r="Q46" s="4" t="n">
        <x:f>IF(AND(OR(C46="Ingredient candidate",C46="Consumed input",C46="Contained input",C46="Transform input"),P46=-1),1,0)</x:f>
        <x:v>0</x:v>
      </x:c>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Smelted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t="n">
        <x:f>IF(OR(C47="Ingredient candidate",C47="Consumed input",C47="Contained input",C47="Transform input"),IF(F47="T0",0,IF(F47="T1",1,IF(F47="T2",2,IF(F47="T3",3,IF(F47="T4",4,-1))))),-1)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stock</x:v>
      </x:c>
      <x:c r="F48" s="4" t="str">
        <x:f>IFERROR(INDEX('Items'!$C$6:$C$1005,MATCH(D48,'Items'!$A$6:$A$1005,0)),"MISSING ID")</x:f>
        <x:v>T1</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t="n">
        <x:f>IF(OR(C48="Ingredient candidate",C48="Consumed input",C48="Contained input",C48="Transform input"),IF(F48="T0",0,IF(F48="T1",1,IF(F48="T2",2,IF(F48="T3",3,IF(F48="T4",4,-1))))),-1)</x:f>
        <x:v>1</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T1</x:v>
      </x:c>
      <x:c r="G49" s="4" t="str">
        <x:f>IFERROR(INDEX('Items'!$D$6:$D$1005,MATCH(D49,'Items'!$A$6:$A$1005,0)),"MISSING ID")</x:f>
        <x:v>Processing agents</x:v>
      </x:c>
      <x:c r="H49" s="4" t="str">
        <x:f>IFERROR(INDEX('Items'!$X$6:$X$1005,MATCH(D49,'Items'!$A$6:$A$1005,0)),"MISSING ID")</x:f>
        <x:v>Chemical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t="n">
        <x:f>IF(OR(C49="Ingredient candidate",C49="Consumed input",C49="Contained input",C49="Transform input"),IF(F49="T0",0,IF(F49="T1",1,IF(F49="T2",2,IF(F49="T3",3,IF(F49="T4",4,-1))))),-1)</x:f>
        <x:v>1</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Processing agents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t="n">
        <x:f>IF(OR(C50="Ingredient candidate",C50="Consumed input",C50="Contained input",C50="Transform input"),IF(F50="T0",0,IF(F50="T1",1,IF(F50="T2",2,IF(F50="T3",3,IF(F50="T4",4,-1))))),-1)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Processing agents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t="n">
        <x:f>IF(OR(C51="Ingredient candidate",C51="Consumed input",C51="Contained input",C51="Transform input"),IF(F51="T0",0,IF(F51="T1",1,IF(F51="T2",2,IF(F51="T3",3,IF(F51="T4",4,-1))))),-1)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Iron-rich mineral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t="n">
        <x:f>IF(OR(C52="Ingredient candidate",C52="Consumed input",C52="Contained input",C52="Transform input"),IF(F52="T0",0,IF(F52="T1",1,IF(F52="T2",2,IF(F52="T3",3,IF(F52="T4",4,-1))))),-1)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abrasive grit</x:v>
      </x:c>
      <x:c r="F53" s="4" t="str">
        <x:f>IFERROR(INDEX('Items'!$C$6:$C$1005,MATCH(D53,'Items'!$A$6:$A$1005,0)),"MISSING ID")</x:f>
        <x:v>T1</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t="n">
        <x:f>IF(OR(C53="Ingredient candidate",C53="Consumed input",C53="Contained input",C53="Transform input"),IF(F53="T0",0,IF(F53="T1",1,IF(F53="T2",2,IF(F53="T3",3,IF(F53="T4",4,-1))))),-1)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flakes</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t="n">
        <x:f>IF(OR(C54="Ingredient candidate",C54="Consumed input",C54="Contained input",C54="Transform input"),IF(F54="T0",0,IF(F54="T1",1,IF(F54="T2",2,IF(F54="T3",3,IF(F54="T4",4,-1))))),-1)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x:v>
      </x:c>
      <x:c r="F55" s="4" t="str">
        <x:f>IFERROR(INDEX('Items'!$C$6:$C$1005,MATCH(D55,'Items'!$A$6:$A$1005,0)),"MISSING ID")</x:f>
        <x:v>T1</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t="n">
        <x:f>IF(OR(C55="Ingredient candidate",C55="Consumed input",C55="Contained input",C55="Transform input"),IF(F55="T0",0,IF(F55="T1",1,IF(F55="T2",2,IF(F55="T3",3,IF(F55="T4",4,-1))))),-1)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Crushed fired ceramic grit</x:v>
      </x:c>
      <x:c r="F56" s="4" t="str">
        <x:f>IFERROR(INDEX('Items'!$C$6:$C$1005,MATCH(D56,'Items'!$A$6:$A$1005,0)),"MISSING ID")</x:f>
        <x:v>T1</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t="n">
        <x:f>IF(OR(C56="Ingredient candidate",C56="Consumed input",C56="Contained input",C56="Transform input"),IF(F56="T0",0,IF(F56="T1",1,IF(F56="T2",2,IF(F56="T3",3,IF(F56="T4",4,-1))))),-1)</x:f>
        <x:v>-1</x:v>
      </x:c>
      <x:c r="Q56" s="4" t="n">
        <x:f>IF(AND(OR(C56="Ingredient candidate",C56="Consumed input",C56="Contained input",C56="Transform input"),P56=-1),1,0)</x:f>
        <x:v>0</x:v>
      </x:c>
    </x:row>
    <x:row r="57" ht="85" customHeight="1">
      <x:c r="A57" s="4" t="str">
        <x:v>output.design.refine.ceramic.body_feed</x:v>
      </x:c>
      <x:c r="B57" s="4" t="str">
        <x:v>design.refine.ceramic.body_feed</x:v>
      </x:c>
      <x:c r="C57" s="4" t="str">
        <x:v>Output</x:v>
      </x:c>
      <x:c r="D57" s="4" t="str">
        <x:v>proposal.ceramic.body_feed</x:v>
      </x:c>
      <x:c r="E57" s="4" t="str">
        <x:f>IFERROR(INDEX('Items'!$B$6:$B$1005,MATCH(D57,'Items'!$A$6:$A$1005,0)),"MISSING ID")</x:f>
        <x:v>Prepared ceramic body feed</x:v>
      </x:c>
      <x:c r="F57" s="4" t="str">
        <x:f>IFERROR(INDEX('Items'!$C$6:$C$1005,MATCH(D57,'Items'!$A$6:$A$1005,0)),"MISSING ID")</x:f>
        <x:v>T1</x:v>
      </x:c>
      <x:c r="G57" s="4" t="str">
        <x:f>IFERROR(INDEX('Items'!$D$6:$D$1005,MATCH(D57,'Items'!$A$6:$A$1005,0)),"MISSING ID")</x:f>
        <x:v>Manufactured stock</x:v>
      </x:c>
      <x:c r="H57" s="4" t="str">
        <x:f>IFERROR(INDEX('Items'!$X$6:$X$1005,MATCH(D57,'Items'!$A$6:$A$1005,0)),"MISSING ID")</x:f>
        <x:v>Processed material</x:v>
      </x:c>
      <x:c r="I57" s="4"/>
      <x:c r="J57" s="4" t="str">
        <x:v>Unspecified</x:v>
      </x:c>
      <x:c r="K57" s="4" t="str">
        <x:f>IFERROR(INDEX('Crafting recipes'!$D$6:$D$1005,MATCH(B57,'Crafting recipes'!$A$6:$A$1005,0)),"MISSING ID")</x:f>
        <x:v>Proposal</x:v>
      </x:c>
      <x:c r="L57" s="4" t="str">
        <x:f>IFERROR(INDEX('Items'!$AD$6:$AD$1005,MATCH(D57,'Items'!$A$6:$A$1005,0)),"MISSING ID")</x:f>
        <x:v>Proposal</x:v>
      </x:c>
      <x:c r="M57" s="4" t="str">
        <x:f>IFERROR(INDEX('Crafting recipes'!$E$6:$E$1005,MATCH(B57,'Crafting recipes'!$A$6:$A$1005,0)),"MISSING ID")</x:f>
        <x:v>Partial proposal</x:v>
      </x:c>
      <x:c r="N57" s="4" t="str">
        <x:v>Proposed output; yield and complete formulation unresolved.</x:v>
      </x:c>
      <x:c r="O57" s="4" t="str">
        <x:v>New game proposal; no complete recipe</x:v>
      </x:c>
      <x:c r="P57" s="4" t="n">
        <x:f>IF(OR(C57="Ingredient candidate",C57="Consumed input",C57="Contained input",C57="Transform input"),IF(F57="T0",0,IF(F57="T1",1,IF(F57="T2",2,IF(F57="T3",3,IF(F57="T4",4,-1))))),-1)</x:f>
        <x:v>-1</x:v>
      </x:c>
      <x:c r="Q57" s="4" t="n">
        <x:f>IF(AND(OR(C57="Ingredient candidate",C57="Consumed input",C57="Contained input",C57="Transform input"),P57=-1),1,0)</x:f>
        <x:v>0</x:v>
      </x:c>
    </x:row>
    <x:row r="58" ht="85" customHeight="1">
      <x:c r="A58" s="4" t="str">
        <x:v>output.design.refine.ceramic.glaze_feed</x:v>
      </x:c>
      <x:c r="B58" s="4" t="str">
        <x:v>design.refine.ceramic.glaze_feed</x:v>
      </x:c>
      <x:c r="C58" s="4" t="str">
        <x:v>Output</x:v>
      </x:c>
      <x:c r="D58" s="4" t="str">
        <x:v>proposal.ceramic.glaze_feed</x:v>
      </x:c>
      <x:c r="E58" s="4" t="str">
        <x:f>IFERROR(INDEX('Items'!$B$6:$B$1005,MATCH(D58,'Items'!$A$6:$A$1005,0)),"MISSING ID")</x:f>
        <x:v>Prepared glaze feed</x:v>
      </x:c>
      <x:c r="F58" s="4" t="str">
        <x:f>IFERROR(INDEX('Items'!$C$6:$C$1005,MATCH(D58,'Items'!$A$6:$A$1005,0)),"MISSING ID")</x:f>
        <x:v>T1</x:v>
      </x:c>
      <x:c r="G58" s="4" t="str">
        <x:f>IFERROR(INDEX('Items'!$D$6:$D$1005,MATCH(D58,'Items'!$A$6:$A$1005,0)),"MISSING ID")</x:f>
        <x:v>Manufactured stock</x:v>
      </x:c>
      <x:c r="H58" s="4" t="str">
        <x:f>IFERROR(INDEX('Items'!$X$6:$X$1005,MATCH(D58,'Items'!$A$6:$A$1005,0)),"MISSING ID")</x:f>
        <x:v>Processed material</x:v>
      </x:c>
      <x:c r="I58" s="4"/>
      <x:c r="J58" s="4" t="str">
        <x:v>Unspecified</x:v>
      </x:c>
      <x:c r="K58" s="4" t="str">
        <x:f>IFERROR(INDEX('Crafting recipes'!$D$6:$D$1005,MATCH(B58,'Crafting recipes'!$A$6:$A$1005,0)),"MISSING ID")</x:f>
        <x:v>Proposal</x:v>
      </x:c>
      <x:c r="L58" s="4" t="str">
        <x:f>IFERROR(INDEX('Items'!$AD$6:$AD$1005,MATCH(D58,'Items'!$A$6:$A$1005,0)),"MISSING ID")</x:f>
        <x:v>Proposal</x:v>
      </x:c>
      <x:c r="M58" s="4" t="str">
        <x:f>IFERROR(INDEX('Crafting recipes'!$E$6:$E$1005,MATCH(B58,'Crafting recipes'!$A$6:$A$1005,0)),"MISSING ID")</x:f>
        <x:v>Partial proposal</x:v>
      </x:c>
      <x:c r="N58" s="4" t="str">
        <x:v>Proposed output; yield and complete formulation unresolved.</x:v>
      </x:c>
      <x:c r="O58" s="4" t="str">
        <x:v>New game proposal; no complete recipe</x:v>
      </x:c>
      <x:c r="P58" s="4" t="n">
        <x:f>IF(OR(C58="Ingredient candidate",C58="Consumed input",C58="Contained input",C58="Transform input"),IF(F58="T0",0,IF(F58="T1",1,IF(F58="T2",2,IF(F58="T3",3,IF(F58="T4",4,-1))))),-1)</x:f>
        <x:v>-1</x:v>
      </x:c>
      <x:c r="Q58" s="4" t="n">
        <x:f>IF(AND(OR(C58="Ingredient candidate",C58="Consumed input",C58="Contained input",C58="Transform input"),P58=-1),1,0)</x:f>
        <x:v>0</x:v>
      </x:c>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Processed hide material</x:v>
      </x:c>
      <x:c r="F59" s="4" t="str">
        <x:f>IFERROR(INDEX('Items'!$C$6:$C$1005,MATCH(D59,'Items'!$A$6:$A$1005,0)),"MISSING ID")</x:f>
        <x:v>T1</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t="n">
        <x:f>IF(OR(C59="Ingredient candidate",C59="Consumed input",C59="Contained input",C59="Transform input"),IF(F59="T0",0,IF(F59="T1",1,IF(F59="T2",2,IF(F59="T3",3,IF(F59="T4",4,-1))))),-1)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material</x:v>
      </x:c>
      <x:c r="F60" s="4" t="str">
        <x:f>IFERROR(INDEX('Items'!$C$6:$C$1005,MATCH(D60,'Items'!$A$6:$A$1005,0)),"MISSING ID")</x:f>
        <x:v>T1</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t="n">
        <x:f>IF(OR(C60="Ingredient candidate",C60="Consumed input",C60="Contained input",C60="Transform input"),IF(F60="T0",0,IF(F60="T1",1,IF(F60="T2",2,IF(F60="T3",3,IF(F60="T4",4,-1))))),-1)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t="n">
        <x:f>IF(OR(C61="Ingredient candidate",C61="Consumed input",C61="Contained input",C61="Transform input"),IF(F61="T0",0,IF(F61="T1",1,IF(F61="T2",2,IF(F61="T3",3,IF(F61="T4",4,-1))))),-1)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t="n">
        <x:f>IF(OR(C62="Ingredient candidate",C62="Consumed input",C62="Contained input",C62="Transform input"),IF(F62="T0",0,IF(F62="T1",1,IF(F62="T2",2,IF(F62="T3",3,IF(F62="T4",4,-1))))),-1)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textile material</x:v>
      </x:c>
      <x:c r="F63" s="4" t="str">
        <x:f>IFERROR(INDEX('Items'!$C$6:$C$1005,MATCH(D63,'Items'!$A$6:$A$1005,0)),"MISSING ID")</x:f>
        <x:v>T1</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t="n">
        <x:f>IF(OR(C63="Ingredient candidate",C63="Consumed input",C63="Contained input",C63="Transform input"),IF(F63="T0",0,IF(F63="T1",1,IF(F63="T2",2,IF(F63="T3",3,IF(F63="T4",4,-1))))),-1)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T1</x:v>
      </x:c>
      <x:c r="G64" s="4" t="str">
        <x:f>IFERROR(INDEX('Items'!$D$6:$D$1005,MATCH(D64,'Items'!$A$6:$A$1005,0)),"MISSING ID")</x:f>
        <x:v>Crafting components</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t="n">
        <x:f>IF(OR(C64="Ingredient candidate",C64="Consumed input",C64="Contained input",C64="Transform input"),IF(F64="T0",0,IF(F64="T1",1,IF(F64="T2",2,IF(F64="T3",3,IF(F64="T4",4,-1))))),-1)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T1</x:v>
      </x:c>
      <x:c r="G65" s="4" t="str">
        <x:f>IFERROR(INDEX('Items'!$D$6:$D$1005,MATCH(D65,'Items'!$A$6:$A$1005,0)),"MISSING ID")</x:f>
        <x:v>Tools</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t="n">
        <x:f>IF(OR(C65="Ingredient candidate",C65="Consumed input",C65="Contained input",C65="Transform input"),IF(F65="T0",0,IF(F65="T1",1,IF(F65="T2",2,IF(F65="T3",3,IF(F65="T4",4,-1))))),-1)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Processing agents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t="n">
        <x:f>IF(OR(C66="Ingredient candidate",C66="Consumed input",C66="Contained input",C66="Transform input"),IF(F66="T0",0,IF(F66="T1",1,IF(F66="T2",2,IF(F66="T3",3,IF(F66="T4",4,-1))))),-1)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Processing agents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t="n">
        <x:f>IF(OR(C67="Ingredient candidate",C67="Consumed input",C67="Contained input",C67="Transform input"),IF(F67="T0",0,IF(F67="T1",1,IF(F67="T2",2,IF(F67="T3",3,IF(F67="T4",4,-1))))),-1)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Smelted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t="n">
        <x:f>IF(OR(C68="Ingredient candidate",C68="Consumed input",C68="Contained input",C68="Transform input"),IF(F68="T0",0,IF(F68="T1",1,IF(F68="T2",2,IF(F68="T3",3,IF(F68="T4",4,-1))))),-1)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T1</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t="n">
        <x:f>IF(OR(C69="Ingredient candidate",C69="Consumed input",C69="Contained input",C69="Transform input"),IF(F69="T0",0,IF(F69="T1",1,IF(F69="T2",2,IF(F69="T3",3,IF(F69="T4",4,-1))))),-1)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T1</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t="n">
        <x:f>IF(OR(C70="Ingredient candidate",C70="Consumed input",C70="Contained input",C70="Transform input"),IF(F70="T0",0,IF(F70="T1",1,IF(F70="T2",2,IF(F70="T3",3,IF(F70="T4",4,-1))))),-1)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T1</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t="n">
        <x:f>IF(OR(C71="Ingredient candidate",C71="Consumed input",C71="Contained input",C71="Transform input"),IF(F71="T0",0,IF(F71="T1",1,IF(F71="T2",2,IF(F71="T3",3,IF(F71="T4",4,-1))))),-1)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Opaque mineral-glass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t="n">
        <x:f>IF(OR(C72="Ingredient candidate",C72="Consumed input",C72="Contained input",C72="Transform input"),IF(F72="T0",0,IF(F72="T1",1,IF(F72="T2",2,IF(F72="T3",3,IF(F72="T4",4,-1))))),-1)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clear-glass blank</x:v>
      </x:c>
      <x:c r="F73" s="4" t="str">
        <x:f>IFERROR(INDEX('Items'!$C$6:$C$1005,MATCH(D73,'Items'!$A$6:$A$1005,0)),"MISSING ID")</x:f>
        <x:v>T1</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t="n">
        <x:f>IF(OR(C73="Ingredient candidate",C73="Consumed input",C73="Contained input",C73="Transform input"),IF(F73="T0",0,IF(F73="T1",1,IF(F73="T2",2,IF(F73="T3",3,IF(F73="T4",4,-1))))),-1)</x:f>
        <x:v>-1</x:v>
      </x:c>
      <x:c r="Q73" s="4" t="n">
        <x:f>IF(AND(OR(C73="Ingredient candidate",C73="Consumed input",C73="Contained input",C73="Transform input"),P73=-1),1,0)</x:f>
        <x:v>0</x:v>
      </x:c>
    </x:row>
    <x:row r="74" ht="85" customHeight="1">
      <x:c r="A74" s="4" t="str">
        <x:v>output.design.refine.t1.dressed_stone</x:v>
      </x:c>
      <x:c r="B74" s="4" t="str">
        <x:v>design.refine.t1.dressed_stone</x:v>
      </x:c>
      <x:c r="C74" s="4" t="str">
        <x:v>Output</x:v>
      </x:c>
      <x:c r="D74" s="4" t="str">
        <x:v>proposal.t1.dressed_stone</x:v>
      </x:c>
      <x:c r="E74" s="4" t="str">
        <x:f>IFERROR(INDEX('Items'!$B$6:$B$1005,MATCH(D74,'Items'!$A$6:$A$1005,0)),"MISSING ID")</x:f>
        <x:v>Dressed building-stone stock</x:v>
      </x:c>
      <x:c r="F74" s="4" t="str">
        <x:f>IFERROR(INDEX('Items'!$C$6:$C$1005,MATCH(D74,'Items'!$A$6:$A$1005,0)),"MISSING ID")</x:f>
        <x:v>T1</x:v>
      </x:c>
      <x:c r="G74" s="4" t="str">
        <x:f>IFERROR(INDEX('Items'!$D$6:$D$1005,MATCH(D74,'Items'!$A$6:$A$1005,0)),"MISSING ID")</x:f>
        <x:v>Manufactured stock</x:v>
      </x:c>
      <x:c r="H74" s="4" t="str">
        <x:f>IFERROR(INDEX('Items'!$X$6:$X$1005,MATCH(D74,'Items'!$A$6:$A$1005,0)),"MISSING ID")</x:f>
        <x:v>Processed material</x:v>
      </x:c>
      <x:c r="I74" s="4"/>
      <x:c r="J74" s="4" t="str">
        <x:v>Unspecified</x:v>
      </x:c>
      <x:c r="K74" s="4" t="str">
        <x:f>IFERROR(INDEX('Crafting recipes'!$D$6:$D$1005,MATCH(B74,'Crafting recipes'!$A$6:$A$1005,0)),"MISSING ID")</x:f>
        <x:v>Proposal</x:v>
      </x:c>
      <x:c r="L74" s="4" t="str">
        <x:f>IFERROR(INDEX('Items'!$AD$6:$AD$1005,MATCH(D74,'Items'!$A$6:$A$1005,0)),"MISSING ID")</x:f>
        <x:v>Proposal</x:v>
      </x:c>
      <x:c r="M74" s="4" t="str">
        <x:f>IFERROR(INDEX('Crafting recipes'!$E$6:$E$1005,MATCH(B74,'Crafting recipes'!$A$6:$A$1005,0)),"MISSING ID")</x:f>
        <x:v>Partial proposal</x:v>
      </x:c>
      <x:c r="N74" s="4" t="str">
        <x:v>Proposed output; yield and complete formulation unresolved.</x:v>
      </x:c>
      <x:c r="O74" s="4" t="str">
        <x:v>https://github.com/sleepyseamonster/Arc-Dust/blob/f6f98515c005dc3c73cccd9cbc031691745740c6/02-Arc-Dust-Worldbuilding/world/materials/industrial-material-palette.md (source proposal; game route proposed)</x:v>
      </x:c>
      <x:c r="P74" s="4" t="n">
        <x:f>IF(OR(C74="Ingredient candidate",C74="Consumed input",C74="Contained input",C74="Transform input"),IF(F74="T0",0,IF(F74="T1",1,IF(F74="T2",2,IF(F74="T3",3,IF(F74="T4",4,-1))))),-1)</x:f>
        <x:v>-1</x:v>
      </x:c>
      <x:c r="Q74" s="4" t="n">
        <x:f>IF(AND(OR(C74="Ingredient candidate",C74="Consumed input",C74="Contained input",C74="Transform input"),P74=-1),1,0)</x:f>
        <x:v>0</x:v>
      </x:c>
    </x:row>
    <x:row r="75" ht="85" customHeight="1">
      <x:c r="A75" s="4" t="str">
        <x:v>output.design.refine.t1.resonant_blank</x:v>
      </x:c>
      <x:c r="B75" s="4" t="str">
        <x:v>design.refine.t1.resonant_blank</x:v>
      </x:c>
      <x:c r="C75" s="4" t="str">
        <x:v>Output</x:v>
      </x:c>
      <x:c r="D75" s="4" t="str">
        <x:v>proposal.t1.resonant_blank</x:v>
      </x:c>
      <x:c r="E75" s="4" t="str">
        <x:f>IFERROR(INDEX('Items'!$B$6:$B$1005,MATCH(D75,'Items'!$A$6:$A$1005,0)),"MISSING ID")</x:f>
        <x:v>Selected resonant-stone blank</x:v>
      </x:c>
      <x:c r="F75" s="4" t="str">
        <x:f>IFERROR(INDEX('Items'!$C$6:$C$1005,MATCH(D75,'Items'!$A$6:$A$1005,0)),"MISSING ID")</x:f>
        <x:v>T1</x:v>
      </x:c>
      <x:c r="G75" s="4" t="str">
        <x:f>IFERROR(INDEX('Items'!$D$6:$D$1005,MATCH(D75,'Items'!$A$6:$A$1005,0)),"MISSING ID")</x:f>
        <x:v>Manufactured stock</x:v>
      </x:c>
      <x:c r="H75" s="4" t="str">
        <x:f>IFERROR(INDEX('Items'!$X$6:$X$1005,MATCH(D75,'Items'!$A$6:$A$1005,0)),"MISSING ID")</x:f>
        <x:v>Processed material</x:v>
      </x:c>
      <x:c r="I75" s="4"/>
      <x:c r="J75" s="4" t="str">
        <x:v>Unspecified</x:v>
      </x:c>
      <x:c r="K75" s="4" t="str">
        <x:f>IFERROR(INDEX('Crafting recipes'!$D$6:$D$1005,MATCH(B75,'Crafting recipes'!$A$6:$A$1005,0)),"MISSING ID")</x:f>
        <x:v>Proposal</x:v>
      </x:c>
      <x:c r="L75" s="4" t="str">
        <x:f>IFERROR(INDEX('Items'!$AD$6:$AD$1005,MATCH(D75,'Items'!$A$6:$A$1005,0)),"MISSING ID")</x:f>
        <x:v>Proposal</x:v>
      </x:c>
      <x:c r="M75" s="4" t="str">
        <x:f>IFERROR(INDEX('Crafting recipes'!$E$6:$E$1005,MATCH(B75,'Crafting recipes'!$A$6:$A$1005,0)),"MISSING ID")</x:f>
        <x:v>Partial proposal</x:v>
      </x:c>
      <x:c r="N75" s="4" t="str">
        <x:v>Proposed output; yield and complete formulation unresolved.</x:v>
      </x:c>
      <x:c r="O75" s="4" t="str">
        <x:v>https://github.com/sleepyseamonster/Arc-Dust/blob/f6f98515c005dc3c73cccd9cbc031691745740c6/02-Arc-Dust-Worldbuilding/world/peoples/resonance-callers.md (source proposal; game route proposed)</x:v>
      </x:c>
      <x:c r="P75" s="4" t="n">
        <x:f>IF(OR(C75="Ingredient candidate",C75="Consumed input",C75="Contained input",C75="Transform input"),IF(F75="T0",0,IF(F75="T1",1,IF(F75="T2",2,IF(F75="T3",3,IF(F75="T4",4,-1))))),-1)</x:f>
        <x:v>-1</x:v>
      </x:c>
      <x:c r="Q75" s="4" t="n">
        <x:f>IF(AND(OR(C75="Ingredient candidate",C75="Consumed input",C75="Contained input",C75="Transform input"),P75=-1),1,0)</x:f>
        <x:v>0</x:v>
      </x:c>
    </x:row>
    <x:row r="76" ht="85" customHeight="1">
      <x:c r="A76" s="4" t="str">
        <x:v>output.design.refine.t1.pigment_powder</x:v>
      </x:c>
      <x:c r="B76" s="4" t="str">
        <x:v>design.refine.t1.pigment_powder</x:v>
      </x:c>
      <x:c r="C76" s="4" t="str">
        <x:v>Output</x:v>
      </x:c>
      <x:c r="D76" s="4" t="str">
        <x:v>proposal.t1.pigment_powder</x:v>
      </x:c>
      <x:c r="E76" s="4" t="str">
        <x:f>IFERROR(INDEX('Items'!$B$6:$B$1005,MATCH(D76,'Items'!$A$6:$A$1005,0)),"MISSING ID")</x:f>
        <x:v>Prepared mineral pigment powder</x:v>
      </x:c>
      <x:c r="F76" s="4" t="str">
        <x:f>IFERROR(INDEX('Items'!$C$6:$C$1005,MATCH(D76,'Items'!$A$6:$A$1005,0)),"MISSING ID")</x:f>
        <x:v>T1</x:v>
      </x:c>
      <x:c r="G76" s="4" t="str">
        <x:f>IFERROR(INDEX('Items'!$D$6:$D$1005,MATCH(D76,'Items'!$A$6:$A$1005,0)),"MISSING ID")</x:f>
        <x:v>Manufactured stock</x:v>
      </x:c>
      <x:c r="H76" s="4" t="str">
        <x:f>IFERROR(INDEX('Items'!$X$6:$X$1005,MATCH(D76,'Items'!$A$6:$A$1005,0)),"MISSING ID")</x:f>
        <x:v>Processed material</x:v>
      </x:c>
      <x:c r="I76" s="4"/>
      <x:c r="J76" s="4" t="str">
        <x:v>Unspecified</x:v>
      </x:c>
      <x:c r="K76" s="4" t="str">
        <x:f>IFERROR(INDEX('Crafting recipes'!$D$6:$D$1005,MATCH(B76,'Crafting recipes'!$A$6:$A$1005,0)),"MISSING ID")</x:f>
        <x:v>Proposal</x:v>
      </x:c>
      <x:c r="L76" s="4" t="str">
        <x:f>IFERROR(INDEX('Items'!$AD$6:$AD$1005,MATCH(D76,'Items'!$A$6:$A$1005,0)),"MISSING ID")</x:f>
        <x:v>Proposal</x:v>
      </x:c>
      <x:c r="M76" s="4" t="str">
        <x:f>IFERROR(INDEX('Crafting recipes'!$E$6:$E$1005,MATCH(B76,'Crafting recipes'!$A$6:$A$1005,0)),"MISSING ID")</x:f>
        <x:v>Partial proposal</x:v>
      </x:c>
      <x:c r="N76" s="4" t="str">
        <x:v>Proposed output; yield and complete formulation unresolved.</x:v>
      </x:c>
      <x:c r="O76" s="4" t="str">
        <x:v>https://github.com/sleepyseamonster/Arc-Dust/blob/f6f98515c005dc3c73cccd9cbc031691745740c6/02-Arc-Dust-Worldbuilding/world/materials/chemical-processing-agents.md (source proposal; game route proposed)</x:v>
      </x:c>
      <x:c r="P76" s="4" t="n">
        <x:f>IF(OR(C76="Ingredient candidate",C76="Consumed input",C76="Contained input",C76="Transform input"),IF(F76="T0",0,IF(F76="T1",1,IF(F76="T2",2,IF(F76="T3",3,IF(F76="T4",4,-1))))),-1)</x:f>
        <x:v>-1</x:v>
      </x:c>
      <x:c r="Q76" s="4" t="n">
        <x:f>IF(AND(OR(C76="Ingredient candidate",C76="Consumed input",C76="Contained input",C76="Transform input"),P76=-1),1,0)</x:f>
        <x:v>0</x:v>
      </x:c>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x:v>
      </x:c>
      <x:c r="F77" s="4" t="str">
        <x:f>IFERROR(INDEX('Items'!$C$6:$C$1005,MATCH(D77,'Items'!$A$6:$A$1005,0)),"MISSING ID")</x:f>
        <x:v>T1</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t="n">
        <x:f>IF(OR(C77="Ingredient candidate",C77="Consumed input",C77="Contained input",C77="Transform input"),IF(F77="T0",0,IF(F77="T1",1,IF(F77="T2",2,IF(F77="T3",3,IF(F77="T4",4,-1))))),-1)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remelt feed</x:v>
      </x:c>
      <x:c r="F78" s="4" t="str">
        <x:f>IFERROR(INDEX('Items'!$C$6:$C$1005,MATCH(D78,'Items'!$A$6:$A$1005,0)),"MISSING ID")</x:f>
        <x:v>T1</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t="n">
        <x:f>IF(OR(C78="Ingredient candidate",C78="Consumed input",C78="Contained input",C78="Transform input"),IF(F78="T0",0,IF(F78="T1",1,IF(F78="T2",2,IF(F78="T3",3,IF(F78="T4",4,-1))))),-1)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grade</x:v>
      </x:c>
      <x:c r="F79" s="4" t="str">
        <x:f>IFERROR(INDEX('Items'!$C$6:$C$1005,MATCH(D79,'Items'!$A$6:$A$1005,0)),"MISSING ID")</x:f>
        <x:v>T1</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t="n">
        <x:f>IF(OR(C79="Ingredient candidate",C79="Consumed input",C79="Contained input",C79="Transform input"),IF(F79="T0",0,IF(F79="T1",1,IF(F79="T2",2,IF(F79="T3",3,IF(F79="T4",4,-1))))),-1)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pulp</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t="n">
        <x:f>IF(OR(C80="Ingredient candidate",C80="Consumed input",C80="Contained input",C80="Transform input"),IF(F80="T0",0,IF(F80="T1",1,IF(F80="T2",2,IF(F80="T3",3,IF(F80="T4",4,-1))))),-1)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 graded bristle bundles</x:v>
      </x:c>
      <x:c r="F81" s="4" t="str">
        <x:f>IFERROR(INDEX('Items'!$C$6:$C$1005,MATCH(D81,'Items'!$A$6:$A$1005,0)),"MISSING ID")</x:f>
        <x:v>T1</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t="n">
        <x:f>IF(OR(C81="Ingredient candidate",C81="Consumed input",C81="Contained input",C81="Transform input"),IF(F81="T0",0,IF(F81="T1",1,IF(F81="T2",2,IF(F81="T3",3,IF(F81="T4",4,-1))))),-1)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stock</x:v>
      </x:c>
      <x:c r="F82" s="4" t="str">
        <x:f>IFERROR(INDEX('Items'!$C$6:$C$1005,MATCH(D82,'Items'!$A$6:$A$1005,0)),"MISSING ID")</x:f>
        <x:v>T1</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t="n">
        <x:f>IF(OR(C82="Ingredient candidate",C82="Consumed input",C82="Contained input",C82="Transform input"),IF(F82="T0",0,IF(F82="T1",1,IF(F82="T2",2,IF(F82="T3",3,IF(F82="T4",4,-1))))),-1)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 hard-part blanks</x:v>
      </x:c>
      <x:c r="F83" s="4" t="str">
        <x:f>IFERROR(INDEX('Items'!$C$6:$C$1005,MATCH(D83,'Items'!$A$6:$A$1005,0)),"MISSING ID")</x:f>
        <x:v>T1</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t="n">
        <x:f>IF(OR(C83="Ingredient candidate",C83="Consumed input",C83="Contained input",C83="Transform input"),IF(F83="T0",0,IF(F83="T1",1,IF(F83="T2",2,IF(F83="T3",3,IF(F83="T4",4,-1))))),-1)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process salts</x:v>
      </x:c>
      <x:c r="F84" s="4" t="str">
        <x:f>IFERROR(INDEX('Items'!$C$6:$C$1005,MATCH(D84,'Items'!$A$6:$A$1005,0)),"MISSING ID")</x:f>
        <x:v>T1</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t="n">
        <x:f>IF(OR(C84="Ingredient candidate",C84="Consumed input",C84="Contained input",C84="Transform input"),IF(F84="T0",0,IF(F84="T1",1,IF(F84="T2",2,IF(F84="T3",3,IF(F84="T4",4,-1))))),-1)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fraction</x:v>
      </x:c>
      <x:c r="F85" s="4" t="str">
        <x:f>IFERROR(INDEX('Items'!$C$6:$C$1005,MATCH(D85,'Items'!$A$6:$A$1005,0)),"MISSING ID")</x:f>
        <x:v>T1</x:v>
      </x:c>
      <x:c r="G85" s="4" t="str">
        <x:f>IFERROR(INDEX('Items'!$D$6:$D$1005,MATCH(D85,'Items'!$A$6:$A$1005,0)),"MISSING ID")</x:f>
        <x:v>Processing agents</x:v>
      </x:c>
      <x:c r="H85" s="4" t="str">
        <x:f>IFERROR(INDEX('Items'!$X$6:$X$1005,MATCH(D85,'Items'!$A$6:$A$1005,0)),"MISSING ID")</x:f>
        <x:v>Chemical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t="n">
        <x:f>IF(OR(C85="Ingredient candidate",C85="Consumed input",C85="Contained input",C85="Transform input"),IF(F85="T0",0,IF(F85="T1",1,IF(F85="T2",2,IF(F85="T3",3,IF(F85="T4",4,-1))))),-1)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T1</x:v>
      </x:c>
      <x:c r="G86" s="4" t="str">
        <x:f>IFERROR(INDEX('Items'!$D$6:$D$1005,MATCH(D86,'Items'!$A$6:$A$1005,0)),"MISSING ID")</x:f>
        <x:v>Processing agents</x:v>
      </x:c>
      <x:c r="H86" s="4" t="str">
        <x:f>IFERROR(INDEX('Items'!$X$6:$X$1005,MATCH(D86,'Items'!$A$6:$A$1005,0)),"MISSING ID")</x:f>
        <x:v>Chemical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t="n">
        <x:f>IF(OR(C86="Ingredient candidate",C86="Consumed input",C86="Contained input",C86="Transform input"),IF(F86="T0",0,IF(F86="T1",1,IF(F86="T2",2,IF(F86="T3",3,IF(F86="T4",4,-1))))),-1)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T1</x:v>
      </x:c>
      <x:c r="G87" s="4" t="str">
        <x:f>IFERROR(INDEX('Items'!$D$6:$D$1005,MATCH(D87,'Items'!$A$6:$A$1005,0)),"MISSING ID")</x:f>
        <x:v>Processing agents</x:v>
      </x:c>
      <x:c r="H87" s="4" t="str">
        <x:f>IFERROR(INDEX('Items'!$X$6:$X$1005,MATCH(D87,'Items'!$A$6:$A$1005,0)),"MISSING ID")</x:f>
        <x:v>Chemical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t="n">
        <x:f>IF(OR(C87="Ingredient candidate",C87="Consumed input",C87="Contained input",C87="Transform input"),IF(F87="T0",0,IF(F87="T1",1,IF(F87="T2",2,IF(F87="T3",3,IF(F87="T4",4,-1))))),-1)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Cut gemstone preform</x:v>
      </x:c>
      <x:c r="F88" s="4" t="str">
        <x:f>IFERROR(INDEX('Items'!$C$6:$C$1005,MATCH(D88,'Items'!$A$6:$A$1005,0)),"MISSING ID")</x:f>
        <x:v>T1</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t="n">
        <x:f>IF(OR(C88="Ingredient candidate",C88="Consumed input",C88="Contained input",C88="Transform input"),IF(F88="T0",0,IF(F88="T1",1,IF(F88="T2",2,IF(F88="T3",3,IF(F88="T4",4,-1))))),-1)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t="n">
        <x:f>IF(OR(C89="Ingredient candidate",C89="Consumed input",C89="Contained input",C89="Transform input"),IF(F89="T0",0,IF(F89="T1",1,IF(F89="T2",2,IF(F89="T3",3,IF(F89="T4",4,-1))))),-1)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scales</x:v>
      </x:c>
      <x:c r="F90" s="4" t="str">
        <x:f>IFERROR(INDEX('Items'!$C$6:$C$1005,MATCH(D90,'Items'!$A$6:$A$1005,0)),"MISSING ID")</x:f>
        <x:v>T1</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t="n">
        <x:f>IF(OR(C90="Ingredient candidate",C90="Consumed input",C90="Contained input",C90="Transform input"),IF(F90="T0",0,IF(F90="T1",1,IF(F90="T2",2,IF(F90="T3",3,IF(F90="T4",4,-1))))),-1)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x:v>
      </x:c>
      <x:c r="F91" s="4" t="str">
        <x:f>IFERROR(INDEX('Items'!$C$6:$C$1005,MATCH(D91,'Items'!$A$6:$A$1005,0)),"MISSING ID")</x:f>
        <x:v>T1</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t="n">
        <x:f>IF(OR(C91="Ingredient candidate",C91="Consumed input",C91="Contained input",C91="Transform input"),IF(F91="T0",0,IF(F91="T1",1,IF(F91="T2",2,IF(F91="T3",3,IF(F91="T4",4,-1))))),-1)</x:f>
        <x:v>-1</x:v>
      </x:c>
      <x:c r="Q91" s="4" t="n">
        <x:f>IF(AND(OR(C91="Ingredient candidate",C91="Consumed input",C91="Contained input",C91="Transform input"),P91=-1),1,0)</x:f>
        <x:v>0</x:v>
      </x:c>
    </x:row>
    <x:row r="92" ht="85" customHeight="1">
      <x:c r="A92" s="4" t="str">
        <x:v>output.design.refine.bio.husk_paper</x:v>
      </x:c>
      <x:c r="B92" s="4" t="str">
        <x:v>design.refine.bio.husk_paper</x:v>
      </x:c>
      <x:c r="C92" s="4" t="str">
        <x:v>Output</x:v>
      </x:c>
      <x:c r="D92" s="4" t="str">
        <x:v>proposal.bio.husk_paper</x:v>
      </x:c>
      <x:c r="E92" s="4" t="str">
        <x:f>IFERROR(INDEX('Items'!$B$6:$B$1005,MATCH(D92,'Items'!$A$6:$A$1005,0)),"MISSING ID")</x:f>
        <x:v>Husk-fiber paper</x:v>
      </x:c>
      <x:c r="F92" s="4" t="str">
        <x:f>IFERROR(INDEX('Items'!$C$6:$C$1005,MATCH(D92,'Items'!$A$6:$A$1005,0)),"MISSING ID")</x:f>
        <x:v>T2</x:v>
      </x:c>
      <x:c r="G92" s="4" t="str">
        <x:f>IFERROR(INDEX('Items'!$D$6:$D$1005,MATCH(D92,'Items'!$A$6:$A$1005,0)),"MISSING ID")</x:f>
        <x:v>Crafting components</x:v>
      </x:c>
      <x:c r="H92" s="4" t="str">
        <x:f>IFERROR(INDEX('Items'!$X$6:$X$1005,MATCH(D92,'Items'!$A$6:$A$1005,0)),"MISSING ID")</x:f>
        <x:v>Processed material</x:v>
      </x:c>
      <x:c r="I92" s="4"/>
      <x:c r="J92" s="4" t="str">
        <x:v>Unspecified</x:v>
      </x:c>
      <x:c r="K92" s="4" t="str">
        <x:f>IFERROR(INDEX('Crafting recipes'!$D$6:$D$1005,MATCH(B92,'Crafting recipes'!$A$6:$A$1005,0)),"MISSING ID")</x:f>
        <x:v>Proposal</x:v>
      </x:c>
      <x:c r="L92" s="4" t="str">
        <x:f>IFERROR(INDEX('Items'!$AD$6:$AD$1005,MATCH(D92,'Items'!$A$6:$A$1005,0)),"MISSING ID")</x:f>
        <x:v>Author direction</x:v>
      </x:c>
      <x:c r="M92" s="4" t="str">
        <x:f>IFERROR(INDEX('Crafting recipes'!$E$6:$E$1005,MATCH(B92,'Crafting recipes'!$A$6:$A$1005,0)),"MISSING ID")</x:f>
        <x:v>Partial proposal</x:v>
      </x:c>
      <x:c r="N92" s="4" t="str">
        <x:v>Proposed output; yield and complete formulation unresolved.</x:v>
      </x:c>
      <x:c r="O92" s="4" t="str">
        <x:v>New game proposal; no complete recipe</x:v>
      </x:c>
      <x:c r="P92" s="4" t="n">
        <x:f>IF(OR(C92="Ingredient candidate",C92="Consumed input",C92="Contained input",C92="Transform input"),IF(F92="T0",0,IF(F92="T1",1,IF(F92="T2",2,IF(F92="T3",3,IF(F92="T4",4,-1))))),-1)</x:f>
        <x:v>-1</x:v>
      </x:c>
      <x:c r="Q92" s="4" t="n">
        <x:f>IF(AND(OR(C92="Ingredient candidate",C92="Consumed input",C92="Contained input",C92="Transform input"),P92=-1),1,0)</x:f>
        <x:v>0</x:v>
      </x:c>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Worked iron stock</x:v>
      </x:c>
      <x:c r="F93" s="4" t="str">
        <x:f>IFERROR(INDEX('Items'!$C$6:$C$1005,MATCH(D93,'Items'!$A$6:$A$1005,0)),"MISSING ID")</x:f>
        <x:v>T2</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t="n">
        <x:f>IF(OR(C93="Ingredient candidate",C93="Consumed input",C93="Contained input",C93="Transform input"),IF(F93="T0",0,IF(F93="T1",1,IF(F93="T2",2,IF(F93="T3",3,IF(F93="T4",4,-1))))),-1)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T2</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t="n">
        <x:f>IF(OR(C94="Ingredient candidate",C94="Consumed input",C94="Contained input",C94="Transform input"),IF(F94="T0",0,IF(F94="T1",1,IF(F94="T2",2,IF(F94="T3",3,IF(F94="T4",4,-1))))),-1)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T2</x:v>
      </x:c>
      <x:c r="G95" s="4" t="str">
        <x:f>IFERROR(INDEX('Items'!$D$6:$D$1005,MATCH(D95,'Items'!$A$6:$A$1005,0)),"MISSING ID")</x:f>
        <x:v>Processing agents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t="n">
        <x:f>IF(OR(C95="Ingredient candidate",C95="Consumed input",C95="Contained input",C95="Transform input"),IF(F95="T0",0,IF(F95="T1",1,IF(F95="T2",2,IF(F95="T3",3,IF(F95="T4",4,-1))))),-1)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t="n">
        <x:f>IF(OR(C96="Ingredient candidate",C96="Consumed input",C96="Contained input",C96="Transform input"),IF(F96="T0",0,IF(F96="T1",1,IF(F96="T2",2,IF(F96="T3",3,IF(F96="T4",4,-1))))),-1)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Not applicable</x:v>
      </x:c>
      <x:c r="G97" s="4" t="str">
        <x:f>IFERROR(INDEX('Items'!$D$6:$D$1005,MATCH(D97,'Items'!$A$6:$A$1005,0)),"MISSING ID")</x:f>
        <x:v>Field supplies</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t="n">
        <x:f>IF(OR(C97="Ingredient candidate",C97="Consumed input",C97="Contained input",C97="Transform input"),IF(F97="T0",0,IF(F97="T1",1,IF(F97="T2",2,IF(F97="T3",3,IF(F97="T4",4,-1))))),-1)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t="n">
        <x:f>IF(OR(C98="Ingredient candidate",C98="Consumed input",C98="Contained input",C98="Transform input"),IF(F98="T0",0,IF(F98="T1",1,IF(F98="T2",2,IF(F98="T3",3,IF(F98="T4",4,-1))))),-1)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Coarse Aggregate</x:v>
      </x:c>
      <x:c r="F99" s="4" t="str">
        <x:f>IFERROR(INDEX('Items'!$C$6:$C$1005,MATCH(D99,'Items'!$A$6:$A$1005,0)),"MISSING ID")</x:f>
        <x:v>T1</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t="n">
        <x:f>IF(OR(C99="Ingredient candidate",C99="Consumed input",C99="Contained input",C99="Transform input"),IF(F99="T0",0,IF(F99="T1",1,IF(F99="T2",2,IF(F99="T3",3,IF(F99="T4",4,-1))))),-1)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Iron-rich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t="n">
        <x:f>IF(OR(C100="Ingredient candidate",C100="Consumed input",C100="Contained input",C100="Transform input"),IF(F100="T0",0,IF(F100="T1",1,IF(F100="T2",2,IF(F100="T3",3,IF(F100="T4",4,-1))))),-1)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Mineral Sand</x:v>
      </x:c>
      <x:c r="F101" s="4" t="str">
        <x:f>IFERROR(INDEX('Items'!$C$6:$C$1005,MATCH(D101,'Items'!$A$6:$A$1005,0)),"MISSING ID")</x:f>
        <x:v>T1</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t="n">
        <x:f>IF(OR(C101="Ingredient candidate",C101="Consumed input",C101="Contained input",C101="Transform input"),IF(F101="T0",0,IF(F101="T1",1,IF(F101="T2",2,IF(F101="T3",3,IF(F101="T4",4,-1))))),-1)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Mineral Dust</x:v>
      </x:c>
      <x:c r="F102" s="4" t="str">
        <x:f>IFERROR(INDEX('Items'!$C$6:$C$1005,MATCH(D102,'Items'!$A$6:$A$1005,0)),"MISSING ID")</x:f>
        <x:v>T1</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t="n">
        <x:f>IF(OR(C102="Ingredient candidate",C102="Consumed input",C102="Contained input",C102="Transform input"),IF(F102="T0",0,IF(F102="T1",1,IF(F102="T2",2,IF(F102="T3",3,IF(F102="T4",4,-1))))),-1)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Not applicable</x:v>
      </x:c>
      <x:c r="G103" s="4" t="str">
        <x:f>IFERROR(INDEX('Items'!$D$6:$D$1005,MATCH(D103,'Items'!$A$6:$A$1005,0)),"MISSING ID")</x:f>
        <x:v>Field supplies</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t="n">
        <x:f>IF(OR(C103="Ingredient candidate",C103="Consumed input",C103="Contained input",C103="Transform input"),IF(F103="T0",0,IF(F103="T1",1,IF(F103="T2",2,IF(F103="T3",3,IF(F103="T4",4,-1))))),-1)</x:f>
        <x:v>-1</x:v>
      </x:c>
      <x:c r="Q103" s="4" t="n">
        <x:f>IF(AND(OR(C103="Ingredient candidate",C103="Consumed input",C103="Contained input",C103="Transform input"),P103=-1),1,0)</x:f>
        <x:v>1</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t="n">
        <x:f>IF(OR(C104="Ingredient candidate",C104="Consumed input",C104="Contained input",C104="Transform input"),IF(F104="T0",0,IF(F104="T1",1,IF(F104="T2",2,IF(F104="T3",3,IF(F104="T4",4,-1))))),-1)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Not applicable</x:v>
      </x:c>
      <x:c r="G105" s="4" t="str">
        <x:f>IFERROR(INDEX('Items'!$D$6:$D$1005,MATCH(D105,'Items'!$A$6:$A$1005,0)),"MISSING ID")</x:f>
        <x:v>Field supplies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t="n">
        <x:f>IF(OR(C105="Ingredient candidate",C105="Consumed input",C105="Contained input",C105="Transform input"),IF(F105="T0",0,IF(F105="T1",1,IF(F105="T2",2,IF(F105="T3",3,IF(F105="T4",4,-1))))),-1)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Iron-rich mineral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t="n">
        <x:f>IF(OR(C106="Ingredient candidate",C106="Consumed input",C106="Contained input",C106="Transform input"),IF(F106="T0",0,IF(F106="T1",1,IF(F106="T2",2,IF(F106="T3",3,IF(F106="T4",4,-1))))),-1)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Worked iron stock</x:v>
      </x:c>
      <x:c r="F107" s="4" t="str">
        <x:f>IFERROR(INDEX('Items'!$C$6:$C$1005,MATCH(D107,'Items'!$A$6:$A$1005,0)),"MISSING ID")</x:f>
        <x:v>T2</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t="n">
        <x:f>IF(OR(C107="Ingredient candidate",C107="Consumed input",C107="Contained input",C107="Transform input"),IF(F107="T0",0,IF(F107="T1",1,IF(F107="T2",2,IF(F107="T3",3,IF(F107="T4",4,-1))))),-1)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t="n">
        <x:f>IF(OR(C108="Ingredient candidate",C108="Consumed input",C108="Contained input",C108="Transform input"),IF(F108="T0",0,IF(F108="T1",1,IF(F108="T2",2,IF(F108="T3",3,IF(F108="T4",4,-1))))),-1)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abrasive grit</x:v>
      </x:c>
      <x:c r="F109" s="4" t="str">
        <x:f>IFERROR(INDEX('Items'!$C$6:$C$1005,MATCH(D109,'Items'!$A$6:$A$1005,0)),"MISSING ID")</x:f>
        <x:v>T1</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t="n">
        <x:f>IF(OR(C109="Ingredient candidate",C109="Consumed input",C109="Contained input",C109="Transform input"),IF(F109="T0",0,IF(F109="T1",1,IF(F109="T2",2,IF(F109="T3",3,IF(F109="T4",4,-1))))),-1)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T0</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t="n">
        <x:f>IF(OR(C110="Ingredient candidate",C110="Consumed input",C110="Contained input",C110="Transform input"),IF(F110="T0",0,IF(F110="T1",1,IF(F110="T2",2,IF(F110="T3",3,IF(F110="T4",4,-1))))),-1)</x:f>
        <x:v>0</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t="n">
        <x:f>IF(OR(C111="Ingredient candidate",C111="Consumed input",C111="Contained input",C111="Transform input"),IF(F111="T0",0,IF(F111="T1",1,IF(F111="T2",2,IF(F111="T3",3,IF(F111="T4",4,-1))))),-1)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t="n">
        <x:f>IF(OR(C112="Ingredient candidate",C112="Consumed input",C112="Contained input",C112="Transform input"),IF(F112="T0",0,IF(F112="T1",1,IF(F112="T2",2,IF(F112="T3",3,IF(F112="T4",4,-1))))),-1)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T2</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t="n">
        <x:f>IF(OR(C113="Ingredient candidate",C113="Consumed input",C113="Contained input",C113="Transform input"),IF(F113="T0",0,IF(F113="T1",1,IF(F113="T2",2,IF(F113="T3",3,IF(F113="T4",4,-1))))),-1)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t="n">
        <x:f>IF(OR(C114="Ingredient candidate",C114="Consumed input",C114="Contained input",C114="Transform input"),IF(F114="T0",0,IF(F114="T1",1,IF(F114="T2",2,IF(F114="T3",3,IF(F114="T4",4,-1))))),-1)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T2</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t="n">
        <x:f>IF(OR(C115="Ingredient candidate",C115="Consumed input",C115="Contained input",C115="Transform input"),IF(F115="T0",0,IF(F115="T1",1,IF(F115="T2",2,IF(F115="T3",3,IF(F115="T4",4,-1))))),-1)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t="n">
        <x:f>IF(OR(C116="Ingredient candidate",C116="Consumed input",C116="Contained input",C116="Transform input"),IF(F116="T0",0,IF(F116="T1",1,IF(F116="T2",2,IF(F116="T3",3,IF(F116="T4",4,-1))))),-1)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T2</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t="n">
        <x:f>IF(OR(C117="Ingredient candidate",C117="Consumed input",C117="Contained input",C117="Transform input"),IF(F117="T0",0,IF(F117="T1",1,IF(F117="T2",2,IF(F117="T3",3,IF(F117="T4",4,-1))))),-1)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fat-like tissue concept</x:v>
      </x:c>
      <x:c r="F118" s="4" t="str">
        <x:f>IFERROR(INDEX('Items'!$C$6:$C$1005,MATCH(D118,'Items'!$A$6:$A$1005,0)),"MISSING ID")</x:f>
        <x:v>Unassigned</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t="n">
        <x:f>IF(OR(C118="Ingredient candidate",C118="Consumed input",C118="Contained input",C118="Transform input"),IF(F118="T0",0,IF(F118="T1",1,IF(F118="T2",2,IF(F118="T3",3,IF(F118="T4",4,-1))))),-1)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Solid biological wax</x:v>
      </x:c>
      <x:c r="F119" s="4" t="str">
        <x:f>IFERROR(INDEX('Items'!$C$6:$C$1005,MATCH(D119,'Items'!$A$6:$A$1005,0)),"MISSING ID")</x:f>
        <x:v>Unassigned</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t="n">
        <x:f>IF(OR(C119="Ingredient candidate",C119="Consumed input",C119="Contained input",C119="Transform input"),IF(F119="T0",0,IF(F119="T1",1,IF(F119="T2",2,IF(F119="T3",3,IF(F119="T4",4,-1))))),-1)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T0</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t="n">
        <x:f>IF(OR(C120="Ingredient candidate",C120="Consumed input",C120="Contained input",C120="Transform input"),IF(F120="T0",0,IF(F120="T1",1,IF(F120="T2",2,IF(F120="T3",3,IF(F120="T4",4,-1))))),-1)</x:f>
        <x:v>0</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t="n">
        <x:f>IF(OR(C121="Ingredient candidate",C121="Consumed input",C121="Contained input",C121="Transform input"),IF(F121="T0",0,IF(F121="T1",1,IF(F121="T2",2,IF(F121="T3",3,IF(F121="T4",4,-1))))),-1)</x:f>
        <x:v>-1</x:v>
      </x:c>
      <x:c r="Q121" s="4" t="n">
        <x:f>IF(AND(OR(C121="Ingredient candidate",C121="Consumed input",C121="Contained input",C121="Transform input"),P121=-1),1,0)</x:f>
        <x:v>0</x:v>
      </x:c>
    </x:row>
    <x:row r="122" ht="85" customHeight="1">
      <x:c r="A122" s="4" t="str">
        <x:v>outline.input.20</x:v>
      </x:c>
      <x:c r="B122" s="4" t="str">
        <x:v>outline.resource_chain.20</x:v>
      </x:c>
      <x:c r="C122" s="4" t="str">
        <x:v>Ingredient candidate</x:v>
      </x:c>
      <x:c r="D122" s="4" t="str">
        <x:v>proposal.natural.mica</x:v>
      </x:c>
      <x:c r="E122" s="4" t="str">
        <x:f>IFERROR(INDEX('Items'!$B$6:$B$1005,MATCH(D122,'Items'!$A$6:$A$1005,0)),"MISSING ID")</x:f>
        <x:v>Mica sheets</x:v>
      </x:c>
      <x:c r="F122" s="4" t="str">
        <x:f>IFERROR(INDEX('Items'!$C$6:$C$1005,MATCH(D122,'Items'!$A$6:$A$1005,0)),"MISSING ID")</x:f>
        <x:v>T0</x:v>
      </x:c>
      <x:c r="G122" s="4" t="str">
        <x:f>IFERROR(INDEX('Items'!$D$6:$D$1005,MATCH(D122,'Items'!$A$6:$A$1005,0)),"MISSING ID")</x:f>
        <x:v>Mineral resources</x:v>
      </x:c>
      <x:c r="H122" s="4" t="str">
        <x:f>IFERROR(INDEX('Items'!$X$6:$X$1005,MATCH(D122,'Items'!$A$6:$A$1005,0)),"MISSING ID")</x:f>
        <x:v>Raw material</x:v>
      </x:c>
      <x:c r="I122" s="4"/>
      <x:c r="J122" s="4" t="str">
        <x:v>Unspecified</x:v>
      </x:c>
      <x:c r="K122" s="4" t="str">
        <x:f>IFERROR(INDEX('Crafting recipes'!$D$6:$D$1005,MATCH(B122,'Crafting recipes'!$A$6:$A$1005,0)),"MISSING ID")</x:f>
        <x:v>Concept outline</x:v>
      </x:c>
      <x:c r="L122" s="4" t="str">
        <x:f>IFERROR(INDEX('Items'!$AD$6:$AD$1005,MATCH(D122,'Items'!$A$6:$A$1005,0)),"MISSING ID")</x:f>
        <x:v>Proposal</x:v>
      </x:c>
      <x:c r="M122" s="4" t="str">
        <x:f>IFERROR(INDEX('Crafting recipes'!$E$6:$E$1005,MATCH(B122,'Crafting recipes'!$A$6:$A$1005,0)),"MISSING ID")</x:f>
        <x:v>Concept outline</x:v>
      </x:c>
      <x:c r="N122" s="4" t="str">
        <x:v>Separates selected contact surfaces; not the discharge path; Kit also needs an authored conductive path and game-valid ground contact; New proposal</x:v>
      </x:c>
      <x:c r="O122" s="4" t="str">
        <x:v>User design direction, October 14, 2026; local brainstorming. New proposal unless explicitly marked User direction.</x:v>
      </x:c>
      <x:c r="P122" s="4" t="n">
        <x:f>IF(OR(C122="Ingredient candidate",C122="Consumed input",C122="Contained input",C122="Transform input"),IF(F122="T0",0,IF(F122="T1",1,IF(F122="T2",2,IF(F122="T3",3,IF(F122="T4",4,-1))))),-1)</x:f>
        <x:v>0</x:v>
      </x:c>
      <x:c r="Q122" s="4" t="n">
        <x:f>IF(AND(OR(C122="Ingredient candidate",C122="Consumed input",C122="Contained input",C122="Transform input"),P122=-1),1,0)</x:f>
        <x:v>0</x:v>
      </x:c>
    </x:row>
    <x:row r="123" ht="85" customHeight="1">
      <x:c r="A123" s="4" t="str">
        <x:v>outline.output.20</x:v>
      </x:c>
      <x:c r="B123" s="4" t="str">
        <x:v>outline.resource_chain.20</x:v>
      </x:c>
      <x:c r="C123" s="4" t="str">
        <x:v>Output</x:v>
      </x:c>
      <x:c r="D123" s="4" t="str">
        <x:v>proposal.gear.grounding_kit</x:v>
      </x:c>
      <x:c r="E123" s="4" t="str">
        <x:f>IFERROR(INDEX('Items'!$B$6:$B$1005,MATCH(D123,'Items'!$A$6:$A$1005,0)),"MISSING ID")</x:f>
        <x:v>Static grounding kit</x:v>
      </x:c>
      <x:c r="F123" s="4" t="str">
        <x:f>IFERROR(INDEX('Items'!$C$6:$C$1005,MATCH(D123,'Items'!$A$6:$A$1005,0)),"MISSING ID")</x:f>
        <x:v>Not applicable</x:v>
      </x:c>
      <x:c r="G123" s="4" t="str">
        <x:f>IFERROR(INDEX('Items'!$D$6:$D$1005,MATCH(D123,'Items'!$A$6:$A$1005,0)),"MISSING ID")</x:f>
        <x:v>Accessories</x:v>
      </x:c>
      <x:c r="H123" s="4" t="str">
        <x:f>IFERROR(INDEX('Items'!$X$6:$X$1005,MATCH(D123,'Items'!$A$6:$A$1005,0)),"MISSING ID")</x:f>
        <x:v>Tool</x:v>
      </x:c>
      <x:c r="I123" s="4"/>
      <x:c r="J123" s="4" t="str">
        <x:v>Unspecified</x:v>
      </x:c>
      <x:c r="K123" s="4" t="str">
        <x:f>IFERROR(INDEX('Crafting recipes'!$D$6:$D$1005,MATCH(B123,'Crafting recipes'!$A$6:$A$1005,0)),"MISSING ID")</x:f>
        <x:v>Concept outline</x:v>
      </x:c>
      <x:c r="L123" s="4" t="str">
        <x:f>IFERROR(INDEX('Items'!$AD$6:$AD$1005,MATCH(D123,'Items'!$A$6:$A$1005,0)),"MISSING ID")</x:f>
        <x:v>Author direction</x:v>
      </x:c>
      <x:c r="M123" s="4" t="str">
        <x:f>IFERROR(INDEX('Crafting recipes'!$E$6:$E$1005,MATCH(B123,'Crafting recipes'!$A$6:$A$1005,0)),"MISSING ID")</x:f>
        <x:v>Concept outline</x:v>
      </x:c>
      <x:c r="N123" s="4" t="str">
        <x:v>Output family from qualitative resource-chain outline; recipe and yield unresolved.</x:v>
      </x:c>
      <x:c r="O123" s="4" t="str">
        <x:v>User design direction, October 14, 2026; local brainstorming. New proposal unless explicitly marked User direction.</x:v>
      </x:c>
      <x:c r="P123" s="4" t="n">
        <x:f>IF(OR(C123="Ingredient candidate",C123="Consumed input",C123="Contained input",C123="Transform input"),IF(F123="T0",0,IF(F123="T1",1,IF(F123="T2",2,IF(F123="T3",3,IF(F123="T4",4,-1))))),-1)</x:f>
        <x:v>-1</x:v>
      </x:c>
      <x:c r="Q123" s="4" t="n">
        <x:f>IF(AND(OR(C123="Ingredient candidate",C123="Consumed input",C123="Contained input",C123="Transform input"),P123=-1),1,0)</x:f>
        <x:v>0</x:v>
      </x:c>
    </x:row>
    <x:row r="124" ht="85" customHeight="1">
      <x:c r="A124" s="4" t="str">
        <x:v>outline.input.21</x:v>
      </x:c>
      <x:c r="B124" s="4" t="str">
        <x:v>outline.resource_chain.21</x:v>
      </x:c>
      <x:c r="C124" s="4" t="str">
        <x:v>Ingredient candidate</x:v>
      </x:c>
      <x:c r="D124" s="4" t="str">
        <x:v>proposal.natural.carbon</x:v>
      </x:c>
      <x:c r="E124" s="4" t="str">
        <x:f>IFERROR(INDEX('Items'!$B$6:$B$1005,MATCH(D124,'Items'!$A$6:$A$1005,0)),"MISSING ID")</x:f>
        <x:v>Graded graphite flakes</x:v>
      </x:c>
      <x:c r="F124" s="4" t="str">
        <x:f>IFERROR(INDEX('Items'!$C$6:$C$1005,MATCH(D124,'Items'!$A$6:$A$1005,0)),"MISSING ID")</x:f>
        <x:v>T1</x:v>
      </x:c>
      <x:c r="G124" s="4" t="str">
        <x:f>IFERROR(INDEX('Items'!$D$6:$D$1005,MATCH(D124,'Items'!$A$6:$A$1005,0)),"MISSING ID")</x:f>
        <x:v>Manufactured stock</x:v>
      </x:c>
      <x:c r="H124" s="4" t="str">
        <x:f>IFERROR(INDEX('Items'!$X$6:$X$1005,MATCH(D124,'Items'!$A$6:$A$1005,0)),"MISSING ID")</x:f>
        <x:v>Processed material</x:v>
      </x:c>
      <x:c r="I124" s="4"/>
      <x:c r="J124" s="4" t="str">
        <x:v>Unspecified</x:v>
      </x:c>
      <x:c r="K124" s="4" t="str">
        <x:f>IFERROR(INDEX('Crafting recipes'!$D$6:$D$1005,MATCH(B124,'Crafting recipes'!$A$6:$A$1005,0)),"MISSING ID")</x:f>
        <x:v>Concept outline</x:v>
      </x:c>
      <x:c r="L124" s="4" t="str">
        <x:f>IFERROR(INDEX('Items'!$AD$6:$AD$1005,MATCH(D124,'Items'!$A$6:$A$1005,0)),"MISSING ID")</x:f>
        <x:v>Proposal</x:v>
      </x:c>
      <x:c r="M124" s="4" t="str">
        <x:f>IFERROR(INDEX('Crafting recipes'!$E$6:$E$1005,MATCH(B124,'Crafting recipes'!$A$6:$A$1005,0)),"MISSING ID")</x:f>
        <x:v>Concept outline</x:v>
      </x:c>
      <x:c r="N124" s="4" t="str">
        <x:v>Charge-control kit component research; Does not establish a complete working kit or physical safety claim; New proposal</x:v>
      </x:c>
      <x:c r="O124" s="4" t="str">
        <x:v>User design direction, October 14, 2026; local brainstorming. New proposal unless explicitly marked User direction.</x:v>
      </x:c>
      <x:c r="P124" s="4" t="n">
        <x:f>IF(OR(C124="Ingredient candidate",C124="Consumed input",C124="Contained input",C124="Transform input"),IF(F124="T0",0,IF(F124="T1",1,IF(F124="T2",2,IF(F124="T3",3,IF(F124="T4",4,-1))))),-1)</x:f>
        <x:v>1</x:v>
      </x:c>
      <x:c r="Q124" s="4" t="n">
        <x:f>IF(AND(OR(C124="Ingredient candidate",C124="Consumed input",C124="Contained input",C124="Transform input"),P124=-1),1,0)</x:f>
        <x:v>0</x:v>
      </x:c>
    </x:row>
    <x:row r="125" ht="85" customHeight="1">
      <x:c r="A125" s="4" t="str">
        <x:v>outline.output.21</x:v>
      </x:c>
      <x:c r="B125" s="4" t="str">
        <x:v>outline.resource_chain.21</x:v>
      </x:c>
      <x:c r="C125" s="4" t="str">
        <x:v>Output</x:v>
      </x:c>
      <x:c r="D125" s="4" t="str">
        <x:v>proposal.gear.grounding_kit</x:v>
      </x:c>
      <x:c r="E125" s="4" t="str">
        <x:f>IFERROR(INDEX('Items'!$B$6:$B$1005,MATCH(D125,'Items'!$A$6:$A$1005,0)),"MISSING ID")</x:f>
        <x:v>Static grounding kit</x:v>
      </x:c>
      <x:c r="F125" s="4" t="str">
        <x:f>IFERROR(INDEX('Items'!$C$6:$C$1005,MATCH(D125,'Items'!$A$6:$A$1005,0)),"MISSING ID")</x:f>
        <x:v>Not applicable</x:v>
      </x:c>
      <x:c r="G125" s="4" t="str">
        <x:f>IFERROR(INDEX('Items'!$D$6:$D$1005,MATCH(D125,'Items'!$A$6:$A$1005,0)),"MISSING ID")</x:f>
        <x:v>Accessories</x:v>
      </x:c>
      <x:c r="H125" s="4" t="str">
        <x:f>IFERROR(INDEX('Items'!$X$6:$X$1005,MATCH(D125,'Items'!$A$6:$A$1005,0)),"MISSING ID")</x:f>
        <x:v>Tool</x:v>
      </x:c>
      <x:c r="I125" s="4"/>
      <x:c r="J125" s="4" t="str">
        <x:v>Unspecified</x:v>
      </x:c>
      <x:c r="K125" s="4" t="str">
        <x:f>IFERROR(INDEX('Crafting recipes'!$D$6:$D$1005,MATCH(B125,'Crafting recipes'!$A$6:$A$1005,0)),"MISSING ID")</x:f>
        <x:v>Concept outline</x:v>
      </x:c>
      <x:c r="L125" s="4" t="str">
        <x:f>IFERROR(INDEX('Items'!$AD$6:$AD$1005,MATCH(D125,'Items'!$A$6:$A$1005,0)),"MISSING ID")</x:f>
        <x:v>Author direction</x:v>
      </x:c>
      <x:c r="M125" s="4" t="str">
        <x:f>IFERROR(INDEX('Crafting recipes'!$E$6:$E$1005,MATCH(B125,'Crafting recipes'!$A$6:$A$1005,0)),"MISSING ID")</x:f>
        <x:v>Concept outline</x:v>
      </x:c>
      <x:c r="N125" s="4" t="str">
        <x:v>Output family from qualitative resource-chain outline; recipe and yield unresolved.</x:v>
      </x:c>
      <x:c r="O125" s="4" t="str">
        <x:v>User design direction, October 14, 2026; local brainstorming. New proposal unless explicitly marked User direction.</x:v>
      </x:c>
      <x:c r="P125" s="4" t="n">
        <x:f>IF(OR(C125="Ingredient candidate",C125="Consumed input",C125="Contained input",C125="Transform input"),IF(F125="T0",0,IF(F125="T1",1,IF(F125="T2",2,IF(F125="T3",3,IF(F125="T4",4,-1))))),-1)</x:f>
        <x:v>-1</x:v>
      </x:c>
      <x:c r="Q125" s="4" t="n">
        <x:f>IF(AND(OR(C125="Ingredient candidate",C125="Consumed input",C125="Contained input",C125="Transform input"),P125=-1),1,0)</x:f>
        <x:v>0</x:v>
      </x:c>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T0</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t="n">
        <x:f>IF(OR(C126="Ingredient candidate",C126="Consumed input",C126="Contained input",C126="Transform input"),IF(F126="T0",0,IF(F126="T1",1,IF(F126="T2",2,IF(F126="T3",3,IF(F126="T4",4,-1))))),-1)</x:f>
        <x:v>0</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Copper ore</x:v>
      </x:c>
      <x:c r="F127" s="4" t="str">
        <x:f>IFERROR(INDEX('Items'!$C$6:$C$1005,MATCH(D127,'Items'!$A$6:$A$1005,0)),"MISSING ID")</x:f>
        <x:v>T1</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t="n">
        <x:f>IF(OR(C127="Ingredient candidate",C127="Consumed input",C127="Contained input",C127="Transform input"),IF(F127="T0",0,IF(F127="T1",1,IF(F127="T2",2,IF(F127="T3",3,IF(F127="T4",4,-1))))),-1)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Copper ore</x:v>
      </x:c>
      <x:c r="F128" s="4" t="str">
        <x:f>IFERROR(INDEX('Items'!$C$6:$C$1005,MATCH(D128,'Items'!$A$6:$A$1005,0)),"MISSING ID")</x:f>
        <x:v>T1</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t="n">
        <x:f>IF(OR(C128="Ingredient candidate",C128="Consumed input",C128="Contained input",C128="Transform input"),IF(F128="T0",0,IF(F128="T1",1,IF(F128="T2",2,IF(F128="T3",3,IF(F128="T4",4,-1))))),-1)</x:f>
        <x:v>1</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Raw copper lump</x:v>
      </x:c>
      <x:c r="F129" s="4" t="str">
        <x:f>IFERROR(INDEX('Items'!$C$6:$C$1005,MATCH(D129,'Items'!$A$6:$A$1005,0)),"MISSING ID")</x:f>
        <x:v>T0</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t="n">
        <x:f>IF(OR(C129="Ingredient candidate",C129="Consumed input",C129="Contained input",C129="Transform input"),IF(F129="T0",0,IF(F129="T1",1,IF(F129="T2",2,IF(F129="T3",3,IF(F129="T4",4,-1))))),-1)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T0</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t="n">
        <x:f>IF(OR(C130="Ingredient candidate",C130="Consumed input",C130="Contained input",C130="Transform input"),IF(F130="T0",0,IF(F130="T1",1,IF(F130="T2",2,IF(F130="T3",3,IF(F130="T4",4,-1))))),-1)</x:f>
        <x:v>0</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Raw magnesium metal</x:v>
      </x:c>
      <x:c r="F131" s="4" t="str">
        <x:f>IFERROR(INDEX('Items'!$C$6:$C$1005,MATCH(D131,'Items'!$A$6:$A$1005,0)),"MISSING ID")</x:f>
        <x:v>T0</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t="n">
        <x:f>IF(OR(C131="Ingredient candidate",C131="Consumed input",C131="Contained input",C131="Transform input"),IF(F131="T0",0,IF(F131="T1",1,IF(F131="T2",2,IF(F131="T3",3,IF(F131="T4",4,-1))))),-1)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t="n">
        <x:f>IF(OR(C132="Ingredient candidate",C132="Consumed input",C132="Contained input",C132="Transform input"),IF(F132="T0",0,IF(F132="T1",1,IF(F132="T2",2,IF(F132="T3",3,IF(F132="T4",4,-1))))),-1)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Iron-rich mineral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t="n">
        <x:f>IF(OR(C133="Ingredient candidate",C133="Consumed input",C133="Contained input",C133="Transform input"),IF(F133="T0",0,IF(F133="T1",1,IF(F133="T2",2,IF(F133="T3",3,IF(F133="T4",4,-1))))),-1)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T0</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t="n">
        <x:f>IF(OR(C134="Ingredient candidate",C134="Consumed input",C134="Contained input",C134="Transform input"),IF(F134="T0",0,IF(F134="T1",1,IF(F134="T2",2,IF(F134="T3",3,IF(F134="T4",4,-1))))),-1)</x:f>
        <x:v>0</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Charcoal</x:v>
      </x:c>
      <x:c r="F135" s="4" t="str">
        <x:f>IFERROR(INDEX('Items'!$C$6:$C$1005,MATCH(D135,'Items'!$A$6:$A$1005,0)),"MISSING ID")</x:f>
        <x:v>T1</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t="n">
        <x:f>IF(OR(C135="Ingredient candidate",C135="Consumed input",C135="Contained input",C135="Transform input"),IF(F135="T0",0,IF(F135="T1",1,IF(F135="T2",2,IF(F135="T3",3,IF(F135="T4",4,-1))))),-1)</x:f>
        <x:v>-1</x:v>
      </x:c>
      <x:c r="Q135" s="4" t="n">
        <x:f>IF(AND(OR(C135="Ingredient candidate",C135="Consumed input",C135="Contained input",C135="Transform input"),P135=-1),1,0)</x:f>
        <x:v>0</x:v>
      </x:c>
    </x:row>
    <x:row r="136" ht="85" customHeight="1">
      <x:c r="A136" s="4" t="str">
        <x:v>outline.input.27</x:v>
      </x:c>
      <x:c r="B136" s="4" t="str">
        <x:v>outline.resource_chain.27</x:v>
      </x:c>
      <x:c r="C136" s="4" t="str">
        <x:v>Ingredient candidate</x:v>
      </x:c>
      <x:c r="D136" s="4" t="str">
        <x:v>proposal.natural.raw_copper</x:v>
      </x:c>
      <x:c r="E136" s="4" t="str">
        <x:f>IFERROR(INDEX('Items'!$B$6:$B$1005,MATCH(D136,'Items'!$A$6:$A$1005,0)),"MISSING ID")</x:f>
        <x:v>Raw copper lump</x:v>
      </x:c>
      <x:c r="F136" s="4" t="str">
        <x:f>IFERROR(INDEX('Items'!$C$6:$C$1005,MATCH(D136,'Items'!$A$6:$A$1005,0)),"MISSING ID")</x:f>
        <x:v>T0</x:v>
      </x:c>
      <x:c r="G136" s="4" t="str">
        <x:f>IFERROR(INDEX('Items'!$D$6:$D$1005,MATCH(D136,'Items'!$A$6:$A$1005,0)),"MISSING ID")</x:f>
        <x:v>Mineral resources</x:v>
      </x:c>
      <x:c r="H136" s="4" t="str">
        <x:f>IFERROR(INDEX('Items'!$X$6:$X$1005,MATCH(D136,'Items'!$A$6:$A$1005,0)),"MISSING ID")</x:f>
        <x:v>Processed material</x:v>
      </x:c>
      <x:c r="I136" s="4"/>
      <x:c r="J136" s="4" t="str">
        <x:v>Unspecified</x:v>
      </x:c>
      <x:c r="K136" s="4" t="str">
        <x:f>IFERROR(INDEX('Crafting recipes'!$D$6:$D$1005,MATCH(B136,'Crafting recipes'!$A$6:$A$1005,0)),"MISSING ID")</x:f>
        <x:v>Concept outline</x:v>
      </x:c>
      <x:c r="L136" s="4" t="str">
        <x:f>IFERROR(INDEX('Items'!$AD$6:$AD$1005,MATCH(D136,'Items'!$A$6:$A$1005,0)),"MISSING ID")</x:f>
        <x:v>Author direction</x:v>
      </x:c>
      <x:c r="M136" s="4" t="str">
        <x:f>IFERROR(INDEX('Crafting recipes'!$E$6:$E$1005,MATCH(B136,'Crafting recipes'!$A$6:$A$1005,0)),"MISSING ID")</x:f>
        <x:v>Concept outline</x:v>
      </x:c>
      <x:c r="N136" s="4" t="str">
        <x:v>Charge-management gear; Material link only; not a complete electrical design; New proposal</x:v>
      </x:c>
      <x:c r="O136" s="4" t="str">
        <x:v>User direction; proposed crafting relationship</x:v>
      </x:c>
      <x:c r="P136" s="4" t="n">
        <x:f>IF(OR(C136="Ingredient candidate",C136="Consumed input",C136="Contained input",C136="Transform input"),IF(F136="T0",0,IF(F136="T1",1,IF(F136="T2",2,IF(F136="T3",3,IF(F136="T4",4,-1))))),-1)</x:f>
        <x:v>0</x:v>
      </x:c>
      <x:c r="Q136" s="4" t="n">
        <x:f>IF(AND(OR(C136="Ingredient candidate",C136="Consumed input",C136="Contained input",C136="Transform input"),P136=-1),1,0)</x:f>
        <x:v>0</x:v>
      </x:c>
    </x:row>
    <x:row r="137" ht="85" customHeight="1">
      <x:c r="A137" s="4" t="str">
        <x:v>outline.output.27</x:v>
      </x:c>
      <x:c r="B137" s="4" t="str">
        <x:v>outline.resource_chain.27</x:v>
      </x:c>
      <x:c r="C137" s="4" t="str">
        <x:v>Output</x:v>
      </x:c>
      <x:c r="D137" s="4" t="str">
        <x:v>proposal.gear.grounding_kit</x:v>
      </x:c>
      <x:c r="E137" s="4" t="str">
        <x:f>IFERROR(INDEX('Items'!$B$6:$B$1005,MATCH(D137,'Items'!$A$6:$A$1005,0)),"MISSING ID")</x:f>
        <x:v>Static grounding kit</x:v>
      </x:c>
      <x:c r="F137" s="4" t="str">
        <x:f>IFERROR(INDEX('Items'!$C$6:$C$1005,MATCH(D137,'Items'!$A$6:$A$1005,0)),"MISSING ID")</x:f>
        <x:v>Not applicable</x:v>
      </x:c>
      <x:c r="G137" s="4" t="str">
        <x:f>IFERROR(INDEX('Items'!$D$6:$D$1005,MATCH(D137,'Items'!$A$6:$A$1005,0)),"MISSING ID")</x:f>
        <x:v>Accessories</x:v>
      </x:c>
      <x:c r="H137" s="4" t="str">
        <x:f>IFERROR(INDEX('Items'!$X$6:$X$1005,MATCH(D137,'Items'!$A$6:$A$1005,0)),"MISSING ID")</x:f>
        <x:v>Tool</x:v>
      </x:c>
      <x:c r="I137" s="4"/>
      <x:c r="J137" s="4" t="str">
        <x:v>Unspecified</x:v>
      </x:c>
      <x:c r="K137" s="4" t="str">
        <x:f>IFERROR(INDEX('Crafting recipes'!$D$6:$D$1005,MATCH(B137,'Crafting recipes'!$A$6:$A$1005,0)),"MISSING ID")</x:f>
        <x:v>Concept outline</x:v>
      </x:c>
      <x:c r="L137" s="4" t="str">
        <x:f>IFERROR(INDEX('Items'!$AD$6:$AD$1005,MATCH(D137,'Items'!$A$6:$A$1005,0)),"MISSING ID")</x:f>
        <x:v>Author direction</x:v>
      </x:c>
      <x:c r="M137" s="4" t="str">
        <x:f>IFERROR(INDEX('Crafting recipes'!$E$6:$E$1005,MATCH(B137,'Crafting recipes'!$A$6:$A$1005,0)),"MISSING ID")</x:f>
        <x:v>Concept outline</x:v>
      </x:c>
      <x:c r="N137" s="4" t="str">
        <x:v>Output family from qualitative resource-chain outline; recipe and yield unresolved.</x:v>
      </x:c>
      <x:c r="O137" s="4" t="str">
        <x:v>User direction; proposed crafting relationship</x:v>
      </x:c>
      <x:c r="P137" s="4" t="n">
        <x:f>IF(OR(C137="Ingredient candidate",C137="Consumed input",C137="Contained input",C137="Transform input"),IF(F137="T0",0,IF(F137="T1",1,IF(F137="T2",2,IF(F137="T3",3,IF(F137="T4",4,-1))))),-1)</x:f>
        <x:v>-1</x:v>
      </x:c>
      <x:c r="Q137" s="4" t="n">
        <x:f>IF(AND(OR(C137="Ingredient candidate",C137="Consumed input",C137="Contained input",C137="Transform input"),P137=-1),1,0)</x:f>
        <x:v>0</x:v>
      </x:c>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t="n">
        <x:f>IF(OR(C138="Ingredient candidate",C138="Consumed input",C138="Contained input",C138="Transform input"),IF(F138="T0",0,IF(F138="T1",1,IF(F138="T2",2,IF(F138="T3",3,IF(F138="T4",4,-1))))),-1)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t="n">
        <x:f>IF(OR(C139="Ingredient candidate",C139="Consumed input",C139="Contained input",C139="Transform input"),IF(F139="T0",0,IF(F139="T1",1,IF(F139="T2",2,IF(F139="T3",3,IF(F139="T4",4,-1))))),-1)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t="n">
        <x:f>IF(OR(C140="Ingredient candidate",C140="Consumed input",C140="Contained input",C140="Transform input"),IF(F140="T0",0,IF(F140="T1",1,IF(F140="T2",2,IF(F140="T3",3,IF(F140="T4",4,-1))))),-1)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t="n">
        <x:f>IF(OR(C141="Ingredient candidate",C141="Consumed input",C141="Contained input",C141="Transform input"),IF(F141="T0",0,IF(F141="T1",1,IF(F141="T2",2,IF(F141="T3",3,IF(F141="T4",4,-1))))),-1)</x:f>
        <x:v>-1</x:v>
      </x:c>
      <x:c r="Q141" s="4" t="n">
        <x:f>IF(AND(OR(C141="Ingredient candidate",C141="Consumed input",C141="Contained input",C141="Transform input"),P141=-1),1,0)</x:f>
        <x:v>0</x:v>
      </x:c>
    </x:row>
    <x:row r="142" ht="85" customHeight="1">
      <x:c r="A142" s="4" t="str">
        <x:v>outline.input.30</x:v>
      </x:c>
      <x:c r="B142" s="4" t="str">
        <x:v>outline.resource_chain.30</x:v>
      </x:c>
      <x:c r="C142" s="4" t="str">
        <x:v>Ingredient candidate</x:v>
      </x:c>
      <x:c r="D142" s="4" t="str">
        <x:v>proposal.bio.chitin_fibers</x:v>
      </x:c>
      <x:c r="E142" s="4" t="str">
        <x:f>IFERROR(INDEX('Items'!$B$6:$B$1005,MATCH(D142,'Items'!$A$6:$A$1005,0)),"MISSING ID")</x:f>
        <x:v>Scraped chitin fibers</x:v>
      </x:c>
      <x:c r="F142" s="4" t="str">
        <x:f>IFERROR(INDEX('Items'!$C$6:$C$1005,MATCH(D142,'Items'!$A$6:$A$1005,0)),"MISSING ID")</x:f>
        <x:v>T0</x:v>
      </x:c>
      <x:c r="G142" s="4" t="str">
        <x:f>IFERROR(INDEX('Items'!$D$6:$D$1005,MATCH(D142,'Items'!$A$6:$A$1005,0)),"MISSING ID")</x:f>
        <x:v>Biological resources</x:v>
      </x:c>
      <x:c r="H142" s="4" t="str">
        <x:f>IFERROR(INDEX('Items'!$X$6:$X$1005,MATCH(D142,'Items'!$A$6:$A$1005,0)),"MISSING ID")</x:f>
        <x:v>Raw material</x:v>
      </x:c>
      <x:c r="I142" s="4"/>
      <x:c r="J142" s="4" t="str">
        <x:v>Unspecified</x:v>
      </x:c>
      <x:c r="K142" s="4" t="str">
        <x:f>IFERROR(INDEX('Crafting recipes'!$D$6:$D$1005,MATCH(B142,'Crafting recipes'!$A$6:$A$1005,0)),"MISSING ID")</x:f>
        <x:v>Needs tier review</x:v>
      </x:c>
      <x:c r="L142" s="4" t="str">
        <x:f>IFERROR(INDEX('Items'!$AD$6:$AD$1005,MATCH(D142,'Items'!$A$6:$A$1005,0)),"MISSING ID")</x:f>
        <x:v>Author direction</x:v>
      </x:c>
      <x:c r="M142" s="4" t="str">
        <x:f>IFERROR(INDEX('Crafting recipes'!$E$6:$E$1005,MATCH(B142,'Crafting recipes'!$A$6:$A$1005,0)),"MISSING ID")</x:f>
        <x:v>Concept outline</x:v>
      </x:c>
      <x:c r="N142" s="4" t="str">
        <x:v>Main paper material; No numeric yield, paper recipe or processing difficulty approved; User direction; not implemented</x:v>
      </x:c>
      <x:c r="O142" s="4" t="str">
        <x:v>Docs/WORLD_BASIS.md#material-culture; author direction October 14, 2026. Process details and specific product forms remain unimplemented.</x:v>
      </x:c>
      <x:c r="P142" s="4" t="n">
        <x:f>IF(OR(C142="Ingredient candidate",C142="Consumed input",C142="Contained input",C142="Transform input"),IF(F142="T0",0,IF(F142="T1",1,IF(F142="T2",2,IF(F142="T3",3,IF(F142="T4",4,-1))))),-1)</x:f>
        <x:v>0</x:v>
      </x:c>
      <x:c r="Q142" s="4" t="n">
        <x:f>IF(AND(OR(C142="Ingredient candidate",C142="Consumed input",C142="Contained input",C142="Transform input"),P142=-1),1,0)</x:f>
        <x:v>0</x:v>
      </x:c>
    </x:row>
    <x:row r="143" ht="85" customHeight="1">
      <x:c r="A143" s="4" t="str">
        <x:v>outline.output.30</x:v>
      </x:c>
      <x:c r="B143" s="4" t="str">
        <x:v>outline.resource_chain.30</x:v>
      </x:c>
      <x:c r="C143" s="4" t="str">
        <x:v>Output</x:v>
      </x:c>
      <x:c r="D143" s="4" t="str">
        <x:v>proposal.bio.husk_paper</x:v>
      </x:c>
      <x:c r="E143" s="4" t="str">
        <x:f>IFERROR(INDEX('Items'!$B$6:$B$1005,MATCH(D143,'Items'!$A$6:$A$1005,0)),"MISSING ID")</x:f>
        <x:v>Husk-fiber paper</x:v>
      </x:c>
      <x:c r="F143" s="4" t="str">
        <x:f>IFERROR(INDEX('Items'!$C$6:$C$1005,MATCH(D143,'Items'!$A$6:$A$1005,0)),"MISSING ID")</x:f>
        <x:v>T2</x:v>
      </x:c>
      <x:c r="G143" s="4" t="str">
        <x:f>IFERROR(INDEX('Items'!$D$6:$D$1005,MATCH(D143,'Items'!$A$6:$A$1005,0)),"MISSING ID")</x:f>
        <x:v>Crafting components</x:v>
      </x:c>
      <x:c r="H143" s="4" t="str">
        <x:f>IFERROR(INDEX('Items'!$X$6:$X$1005,MATCH(D143,'Items'!$A$6:$A$1005,0)),"MISSING ID")</x:f>
        <x:v>Processed material</x:v>
      </x:c>
      <x:c r="I143" s="4"/>
      <x:c r="J143" s="4" t="str">
        <x:v>Unspecified</x:v>
      </x:c>
      <x:c r="K143" s="4" t="str">
        <x:f>IFERROR(INDEX('Crafting recipes'!$D$6:$D$1005,MATCH(B143,'Crafting recipes'!$A$6:$A$1005,0)),"MISSING ID")</x:f>
        <x:v>Needs tier review</x:v>
      </x:c>
      <x:c r="L143" s="4" t="str">
        <x:f>IFERROR(INDEX('Items'!$AD$6:$AD$1005,MATCH(D143,'Items'!$A$6:$A$1005,0)),"MISSING ID")</x:f>
        <x:v>Author direction</x:v>
      </x:c>
      <x:c r="M143" s="4" t="str">
        <x:f>IFERROR(INDEX('Crafting recipes'!$E$6:$E$1005,MATCH(B143,'Crafting recipes'!$A$6:$A$1005,0)),"MISSING ID")</x:f>
        <x:v>Concept outline</x:v>
      </x:c>
      <x:c r="N143" s="4" t="str">
        <x:v>Output family from qualitative resource-chain outline; recipe and yield unresolved.</x:v>
      </x:c>
      <x:c r="O143" s="4" t="str">
        <x:v>Docs/WORLD_BASIS.md#material-culture; author direction October 14, 2026. Process details and specific product forms remain unimplemented.</x:v>
      </x:c>
      <x:c r="P143" s="4" t="n">
        <x:f>IF(OR(C143="Ingredient candidate",C143="Consumed input",C143="Contained input",C143="Transform input"),IF(F143="T0",0,IF(F143="T1",1,IF(F143="T2",2,IF(F143="T3",3,IF(F143="T4",4,-1))))),-1)</x:f>
        <x:v>-1</x:v>
      </x:c>
      <x:c r="Q143" s="4" t="n">
        <x:f>IF(AND(OR(C143="Ingredient candidate",C143="Consumed input",C143="Contained input",C143="Transform input"),P143=-1),1,0)</x:f>
        <x:v>0</x:v>
      </x:c>
    </x:row>
    <x:row r="144" ht="85" customHeight="1">
      <x:c r="A144" s="4" t="str">
        <x:v>outline.input.31</x:v>
      </x:c>
      <x:c r="B144" s="4" t="str">
        <x:v>outline.resource_chain.31</x:v>
      </x:c>
      <x:c r="C144" s="4" t="str">
        <x:v>Ingredient candidate</x:v>
      </x:c>
      <x:c r="D144" s="4" t="str">
        <x:v>proposal.bio.icore_fibers</x:v>
      </x:c>
      <x:c r="E144" s="4" t="str">
        <x:f>IFERROR(INDEX('Items'!$B$6:$B$1005,MATCH(D144,'Items'!$A$6:$A$1005,0)),"MISSING ID")</x:f>
        <x:v>Scraped icore fibers</x:v>
      </x:c>
      <x:c r="F144" s="4" t="str">
        <x:f>IFERROR(INDEX('Items'!$C$6:$C$1005,MATCH(D144,'Items'!$A$6:$A$1005,0)),"MISSING ID")</x:f>
        <x:v>T0</x:v>
      </x:c>
      <x:c r="G144" s="4" t="str">
        <x:f>IFERROR(INDEX('Items'!$D$6:$D$1005,MATCH(D144,'Items'!$A$6:$A$1005,0)),"MISSING ID")</x:f>
        <x:v>Biological resources</x:v>
      </x:c>
      <x:c r="H144" s="4" t="str">
        <x:f>IFERROR(INDEX('Items'!$X$6:$X$1005,MATCH(D144,'Items'!$A$6:$A$1005,0)),"MISSING ID")</x:f>
        <x:v>Raw material</x:v>
      </x:c>
      <x:c r="I144" s="4"/>
      <x:c r="J144" s="4" t="str">
        <x:v>Unspecified</x:v>
      </x:c>
      <x:c r="K144" s="4" t="str">
        <x:f>IFERROR(INDEX('Crafting recipes'!$D$6:$D$1005,MATCH(B144,'Crafting recipes'!$A$6:$A$1005,0)),"MISSING ID")</x:f>
        <x:v>Needs tier review</x:v>
      </x:c>
      <x:c r="L144" s="4" t="str">
        <x:f>IFERROR(INDEX('Items'!$AD$6:$AD$1005,MATCH(D144,'Items'!$A$6:$A$1005,0)),"MISSING ID")</x:f>
        <x:v>Author direction</x:v>
      </x:c>
      <x:c r="M144" s="4" t="str">
        <x:f>IFERROR(INDEX('Crafting recipes'!$E$6:$E$1005,MATCH(B144,'Crafting recipes'!$A$6:$A$1005,0)),"MISSING ID")</x:f>
        <x:v>Concept outline</x:v>
      </x:c>
      <x:c r="N144" s="4" t="str">
        <x:v>Main paper material; Two fiber inputs shown as alternatives/options; mixing requirement not settled; User direction; not implemented</x:v>
      </x:c>
      <x:c r="O144" s="4" t="str">
        <x:v>Docs/WORLD_BASIS.md#material-culture; author direction October 14, 2026. Process details and specific product forms remain unimplemented.</x:v>
      </x:c>
      <x:c r="P144" s="4" t="n">
        <x:f>IF(OR(C144="Ingredient candidate",C144="Consumed input",C144="Contained input",C144="Transform input"),IF(F144="T0",0,IF(F144="T1",1,IF(F144="T2",2,IF(F144="T3",3,IF(F144="T4",4,-1))))),-1)</x:f>
        <x:v>0</x:v>
      </x:c>
      <x:c r="Q144" s="4" t="n">
        <x:f>IF(AND(OR(C144="Ingredient candidate",C144="Consumed input",C144="Contained input",C144="Transform input"),P144=-1),1,0)</x:f>
        <x:v>0</x:v>
      </x:c>
    </x:row>
    <x:row r="145" ht="85" customHeight="1">
      <x:c r="A145" s="4" t="str">
        <x:v>outline.output.31</x:v>
      </x:c>
      <x:c r="B145" s="4" t="str">
        <x:v>outline.resource_chain.31</x:v>
      </x:c>
      <x:c r="C145" s="4" t="str">
        <x:v>Output</x:v>
      </x:c>
      <x:c r="D145" s="4" t="str">
        <x:v>proposal.bio.husk_paper</x:v>
      </x:c>
      <x:c r="E145" s="4" t="str">
        <x:f>IFERROR(INDEX('Items'!$B$6:$B$1005,MATCH(D145,'Items'!$A$6:$A$1005,0)),"MISSING ID")</x:f>
        <x:v>Husk-fiber paper</x:v>
      </x:c>
      <x:c r="F145" s="4" t="str">
        <x:f>IFERROR(INDEX('Items'!$C$6:$C$1005,MATCH(D145,'Items'!$A$6:$A$1005,0)),"MISSING ID")</x:f>
        <x:v>T2</x:v>
      </x:c>
      <x:c r="G145" s="4" t="str">
        <x:f>IFERROR(INDEX('Items'!$D$6:$D$1005,MATCH(D145,'Items'!$A$6:$A$1005,0)),"MISSING ID")</x:f>
        <x:v>Crafting components</x:v>
      </x:c>
      <x:c r="H145" s="4" t="str">
        <x:f>IFERROR(INDEX('Items'!$X$6:$X$1005,MATCH(D145,'Items'!$A$6:$A$1005,0)),"MISSING ID")</x:f>
        <x:v>Processed material</x:v>
      </x:c>
      <x:c r="I145" s="4"/>
      <x:c r="J145" s="4" t="str">
        <x:v>Unspecified</x:v>
      </x:c>
      <x:c r="K145" s="4" t="str">
        <x:f>IFERROR(INDEX('Crafting recipes'!$D$6:$D$1005,MATCH(B145,'Crafting recipes'!$A$6:$A$1005,0)),"MISSING ID")</x:f>
        <x:v>Needs tier review</x:v>
      </x:c>
      <x:c r="L145" s="4" t="str">
        <x:f>IFERROR(INDEX('Items'!$AD$6:$AD$1005,MATCH(D145,'Items'!$A$6:$A$1005,0)),"MISSING ID")</x:f>
        <x:v>Author direction</x:v>
      </x:c>
      <x:c r="M145" s="4" t="str">
        <x:f>IFERROR(INDEX('Crafting recipes'!$E$6:$E$1005,MATCH(B145,'Crafting recipes'!$A$6:$A$1005,0)),"MISSING ID")</x:f>
        <x:v>Concept outline</x:v>
      </x:c>
      <x:c r="N145" s="4" t="str">
        <x:v>Output family from qualitative resource-chain outline; recipe and yield unresolved.</x:v>
      </x:c>
      <x:c r="O145" s="4" t="str">
        <x:v>Docs/WORLD_BASIS.md#material-culture; author direction October 14, 2026. Process details and specific product forms remain unimplemented.</x:v>
      </x:c>
      <x:c r="P145" s="4" t="n">
        <x:f>IF(OR(C145="Ingredient candidate",C145="Consumed input",C145="Contained input",C145="Transform input"),IF(F145="T0",0,IF(F145="T1",1,IF(F145="T2",2,IF(F145="T3",3,IF(F145="T4",4,-1))))),-1)</x:f>
        <x:v>-1</x:v>
      </x:c>
      <x:c r="Q145" s="4" t="n">
        <x:f>IF(AND(OR(C145="Ingredient candidate",C145="Consumed input",C145="Contained input",C145="Transform input"),P145=-1),1,0)</x:f>
        <x:v>0</x:v>
      </x:c>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t="n">
        <x:f>IF(OR(C146="Ingredient candidate",C146="Consumed input",C146="Contained input",C146="Transform input"),IF(F146="T0",0,IF(F146="T1",1,IF(F146="T2",2,IF(F146="T3",3,IF(F146="T4",4,-1))))),-1)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textile material</x:v>
      </x:c>
      <x:c r="F147" s="4" t="str">
        <x:f>IFERROR(INDEX('Items'!$C$6:$C$1005,MATCH(D147,'Items'!$A$6:$A$1005,0)),"MISSING ID")</x:f>
        <x:v>T1</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t="n">
        <x:f>IF(OR(C147="Ingredient candidate",C147="Consumed input",C147="Contained input",C147="Transform input"),IF(F147="T0",0,IF(F147="T1",1,IF(F147="T2",2,IF(F147="T3",3,IF(F147="T4",4,-1))))),-1)</x:f>
        <x:v>-1</x:v>
      </x:c>
      <x:c r="Q147" s="4" t="n">
        <x:f>IF(AND(OR(C147="Ingredient candidate",C147="Consumed input",C147="Contained input",C147="Transform input"),P147=-1),1,0)</x:f>
        <x:v>0</x:v>
      </x:c>
    </x:row>
    <x:row r="148" ht="85" customHeight="1">
      <x:c r="A148" s="4" t="str">
        <x:v>finished.input.prayer_leaf</x:v>
      </x:c>
      <x:c r="B148" s="4" t="str">
        <x:v>design.finished.prayer_leaf</x:v>
      </x:c>
      <x:c r="C148" s="4" t="str">
        <x:v>Ingredient candidate</x:v>
      </x:c>
      <x:c r="D148" s="4" t="str">
        <x:v>proposal.bio.husk_paper</x:v>
      </x:c>
      <x:c r="E148" s="4" t="str">
        <x:f>IFERROR(INDEX('Items'!$B$6:$B$1005,MATCH(D148,'Items'!$A$6:$A$1005,0)),"MISSING ID")</x:f>
        <x:v>Husk-fiber paper</x:v>
      </x:c>
      <x:c r="F148" s="4" t="str">
        <x:f>IFERROR(INDEX('Items'!$C$6:$C$1005,MATCH(D148,'Items'!$A$6:$A$1005,0)),"MISSING ID")</x:f>
        <x:v>T2</x:v>
      </x:c>
      <x:c r="G148" s="4" t="str">
        <x:f>IFERROR(INDEX('Items'!$D$6:$D$1005,MATCH(D148,'Items'!$A$6:$A$1005,0)),"MISSING ID")</x:f>
        <x:v>Crafting components</x:v>
      </x:c>
      <x:c r="H148" s="4" t="str">
        <x:f>IFERROR(INDEX('Items'!$X$6:$X$1005,MATCH(D148,'Items'!$A$6:$A$1005,0)),"MISSING ID")</x:f>
        <x:v>Processed material</x:v>
      </x:c>
      <x:c r="I148" s="4"/>
      <x:c r="J148" s="4" t="str">
        <x:v>Unspecified</x:v>
      </x:c>
      <x:c r="K148" s="4" t="str">
        <x:f>IFERROR(INDEX('Crafting recipes'!$D$6:$D$1005,MATCH(B148,'Crafting recipes'!$A$6:$A$1005,0)),"MISSING ID")</x:f>
        <x:v>Proposal</x:v>
      </x:c>
      <x:c r="L148" s="4" t="str">
        <x:f>IFERROR(INDEX('Items'!$AD$6:$AD$1005,MATCH(D148,'Items'!$A$6:$A$1005,0)),"MISSING ID")</x:f>
        <x:v>Author direction</x:v>
      </x:c>
      <x:c r="M148" s="4" t="str">
        <x:f>IFERROR(INDEX('Crafting recipes'!$E$6:$E$1005,MATCH(B148,'Crafting recipes'!$A$6:$A$1005,0)),"MISSING ID")</x:f>
        <x:v>Partial proposal</x:v>
      </x:c>
      <x:c r="N148" s="4" t="str">
        <x:v>Candidate material contribution; not a complete ingredient list.</x:v>
      </x:c>
      <x:c r="O148" s="4" t="str">
        <x:v>New game recipe proposal</x:v>
      </x:c>
      <x:c r="P148" s="4" t="n">
        <x:f>IF(OR(C148="Ingredient candidate",C148="Consumed input",C148="Contained input",C148="Transform input"),IF(F148="T0",0,IF(F148="T1",1,IF(F148="T2",2,IF(F148="T3",3,IF(F148="T4",4,-1))))),-1)</x:f>
        <x:v>2</x:v>
      </x:c>
      <x:c r="Q148" s="4" t="n">
        <x:f>IF(AND(OR(C148="Ingredient candidate",C148="Consumed input",C148="Contained input",C148="Transform input"),P148=-1),1,0)</x:f>
        <x:v>0</x:v>
      </x:c>
    </x:row>
    <x:row r="149" ht="85" customHeight="1">
      <x:c r="A149" s="4" t="str">
        <x:v>finished.output.prayer_leaf</x:v>
      </x:c>
      <x:c r="B149" s="4" t="str">
        <x:v>design.finished.prayer_leaf</x:v>
      </x:c>
      <x:c r="C149" s="4" t="str">
        <x:v>Output</x:v>
      </x:c>
      <x:c r="D149" s="4" t="str">
        <x:v>proposal.culture.prayer_leaf</x:v>
      </x:c>
      <x:c r="E149" s="4" t="str">
        <x:f>IFERROR(INDEX('Items'!$B$6:$B$1005,MATCH(D149,'Items'!$A$6:$A$1005,0)),"MISSING ID")</x:f>
        <x:v>Husk-paper prayer leaf</x:v>
      </x:c>
      <x:c r="F149" s="4" t="str">
        <x:f>IFERROR(INDEX('Items'!$C$6:$C$1005,MATCH(D149,'Items'!$A$6:$A$1005,0)),"MISSING ID")</x:f>
        <x:v>Not applicable</x:v>
      </x:c>
      <x:c r="G149" s="4" t="str">
        <x:f>IFERROR(INDEX('Items'!$D$6:$D$1005,MATCH(D149,'Items'!$A$6:$A$1005,0)),"MISSING ID")</x:f>
        <x:v>Cultural objects</x:v>
      </x:c>
      <x:c r="H149" s="4" t="str">
        <x:f>IFERROR(INDEX('Items'!$X$6:$X$1005,MATCH(D149,'Items'!$A$6:$A$1005,0)),"MISSING ID")</x:f>
        <x:v>Document</x:v>
      </x:c>
      <x:c r="I149" s="4"/>
      <x:c r="J149" s="4" t="str">
        <x:v>Unspecified</x:v>
      </x:c>
      <x:c r="K149" s="4" t="str">
        <x:f>IFERROR(INDEX('Crafting recipes'!$D$6:$D$1005,MATCH(B149,'Crafting recipes'!$A$6:$A$1005,0)),"MISSING ID")</x:f>
        <x:v>Proposal</x:v>
      </x:c>
      <x:c r="L149" s="4" t="str">
        <x:f>IFERROR(INDEX('Items'!$AD$6:$AD$1005,MATCH(D149,'Items'!$A$6:$A$1005,0)),"MISSING ID")</x:f>
        <x:v>Proposal</x:v>
      </x:c>
      <x:c r="M149" s="4" t="str">
        <x:f>IFERROR(INDEX('Crafting recipes'!$E$6:$E$1005,MATCH(B149,'Crafting recipes'!$A$6:$A$1005,0)),"MISSING ID")</x:f>
        <x:v>Partial proposal</x:v>
      </x:c>
      <x:c r="N149" s="4" t="str">
        <x:v>Finished endpoint; it does not require a T4 ladder.</x:v>
      </x:c>
      <x:c r="O149" s="4" t="str">
        <x:v>New game recipe proposal</x:v>
      </x:c>
      <x:c r="P149" s="4" t="n">
        <x:f>IF(OR(C149="Ingredient candidate",C149="Consumed input",C149="Contained input",C149="Transform input"),IF(F149="T0",0,IF(F149="T1",1,IF(F149="T2",2,IF(F149="T3",3,IF(F149="T4",4,-1))))),-1)</x:f>
        <x:v>-1</x:v>
      </x:c>
      <x:c r="Q149" s="4" t="n">
        <x:f>IF(AND(OR(C149="Ingredient candidate",C149="Consumed input",C149="Contained input",C149="Transform input"),P149=-1),1,0)</x:f>
        <x:v>0</x:v>
      </x:c>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T2</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t="n">
        <x:f>IF(OR(C150="Ingredient candidate",C150="Consumed input",C150="Contained input",C150="Transform input"),IF(F150="T0",0,IF(F150="T1",1,IF(F150="T2",2,IF(F150="T3",3,IF(F150="T4",4,-1))))),-1)</x:f>
        <x:v>2</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Not applicable</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t="n">
        <x:f>IF(OR(C151="Ingredient candidate",C151="Consumed input",C151="Contained input",C151="Transform input"),IF(F151="T0",0,IF(F151="T1",1,IF(F151="T2",2,IF(F151="T3",3,IF(F151="T4",4,-1))))),-1)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Prepared ceramic body feed</x:v>
      </x:c>
      <x:c r="F152" s="4" t="str">
        <x:f>IFERROR(INDEX('Items'!$C$6:$C$1005,MATCH(D152,'Items'!$A$6:$A$1005,0)),"MISSING ID")</x:f>
        <x:v>T1</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t="n">
        <x:f>IF(OR(C152="Ingredient candidate",C152="Consumed input",C152="Contained input",C152="Transform input"),IF(F152="T0",0,IF(F152="T1",1,IF(F152="T2",2,IF(F152="T3",3,IF(F152="T4",4,-1))))),-1)</x:f>
        <x:v>1</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Not applicable</x:v>
      </x:c>
      <x:c r="G153" s="4" t="str">
        <x:f>IFERROR(INDEX('Items'!$D$6:$D$1005,MATCH(D153,'Items'!$A$6:$A$1005,0)),"MISSING ID")</x:f>
        <x:v>Everyday objects</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t="n">
        <x:f>IF(OR(C153="Ingredient candidate",C153="Consumed input",C153="Contained input",C153="Transform input"),IF(F153="T0",0,IF(F153="T1",1,IF(F153="T2",2,IF(F153="T3",3,IF(F153="T4",4,-1))))),-1)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t="str">
        <x:v>design.branch.branch.flux.in.1</x:v>
      </x:c>
      <x:c r="B157" s="4" t="str">
        <x:v>design.branch.branch.flux</x:v>
      </x:c>
      <x:c r="C157" s="4" t="str">
        <x:v>Ingredient candidate</x:v>
      </x:c>
      <x:c r="D157" s="4" t="str">
        <x:v>proposal.natural.borate</x:v>
      </x:c>
      <x:c r="E157" s="4" t="str">
        <x:f>IFERROR(INDEX('Items'!$B$6:$B$1005,MATCH(D157,'Items'!$A$6:$A$1005,0)),"MISSING ID")</x:f>
        <x:v>Raw borate minerals</x:v>
      </x:c>
      <x:c r="F157" s="4" t="str">
        <x:f>IFERROR(INDEX('Items'!$C$6:$C$1005,MATCH(D157,'Items'!$A$6:$A$1005,0)),"MISSING ID")</x:f>
        <x:v>T0</x:v>
      </x:c>
      <x:c r="G157" s="4" t="str">
        <x:f>IFERROR(INDEX('Items'!$D$6:$D$1005,MATCH(D157,'Items'!$A$6:$A$1005,0)),"MISSING ID")</x:f>
        <x:v>Mineral resources</x:v>
      </x:c>
      <x:c r="H157" s="4" t="str">
        <x:f>IFERROR(INDEX('Items'!$X$6:$X$1005,MATCH(D157,'Items'!$A$6:$A$1005,0)),"MISSING ID")</x:f>
        <x:v>Raw material</x:v>
      </x:c>
      <x:c r="I157" s="4"/>
      <x:c r="J157" s="4" t="str">
        <x:v>Unspecified</x:v>
      </x:c>
      <x:c r="K157" s="4" t="str">
        <x:f>IFERROR(INDEX('Crafting recipes'!$D$6:$D$1005,MATCH(B157,'Crafting recipes'!$A$6:$A$1005,0)),"MISSING ID")</x:f>
        <x:v>Proposal</x:v>
      </x:c>
      <x:c r="L157" s="4" t="str">
        <x:f>IFERROR(INDEX('Items'!$AD$6:$AD$1005,MATCH(D157,'Items'!$A$6:$A$1005,0)),"MISSING ID")</x:f>
        <x:v>Proposal</x:v>
      </x:c>
      <x:c r="M157" s="4" t="str">
        <x:f>IFERROR(INDEX('Crafting recipes'!$E$6:$E$1005,MATCH(B157,'Crafting recipes'!$A$6:$A$1005,0)),"MISSING ID")</x:f>
        <x:v>Partial proposal</x:v>
      </x:c>
      <x:c r="N157" s="4" t="str">
        <x:v>Candidate consumed material contribution; incomplete recipe. Composition, furnace compatibility and atmosphere-dependent process remain open.</x:v>
      </x:c>
      <x:c r="O157" s="4" t="str">
        <x:v>New game brainstorming, October 15, 2026.</x:v>
      </x:c>
      <x:c r="P157" s="4" t="n">
        <x:f>IF(OR(C157="Ingredient candidate",C157="Consumed input",C157="Contained input",C157="Transform input"),IF(F157="T0",0,IF(F157="T1",1,IF(F157="T2",2,IF(F157="T3",3,IF(F157="T4",4,-1))))),-1)</x:f>
        <x:v>0</x:v>
      </x:c>
      <x:c r="Q157" s="4" t="n">
        <x:f>IF(AND(OR(C157="Ingredient candidate",C157="Consumed input",C157="Contained input",C157="Transform input"),P157=-1),1,0)</x:f>
        <x:v>0</x:v>
      </x:c>
    </x:row>
    <x:row r="158" ht="105" customHeight="1">
      <x:c r="A158" s="4" t="str">
        <x:v>design.branch.branch.flux.in.2</x:v>
      </x:c>
      <x:c r="B158" s="4" t="str">
        <x:v>design.branch.branch.flux</x:v>
      </x:c>
      <x:c r="C158" s="4" t="str">
        <x:v>Ingredient candidate</x:v>
      </x:c>
      <x:c r="D158" s="4" t="str">
        <x:v>proposal.natural.carbonate</x:v>
      </x:c>
      <x:c r="E158" s="4" t="str">
        <x:f>IFERROR(INDEX('Items'!$B$6:$B$1005,MATCH(D158,'Items'!$A$6:$A$1005,0)),"MISSING ID")</x:f>
        <x:v>Carbonate stone</x:v>
      </x:c>
      <x:c r="F158" s="4" t="str">
        <x:f>IFERROR(INDEX('Items'!$C$6:$C$1005,MATCH(D158,'Items'!$A$6:$A$1005,0)),"MISSING ID")</x:f>
        <x:v>T0</x:v>
      </x:c>
      <x:c r="G158" s="4" t="str">
        <x:f>IFERROR(INDEX('Items'!$D$6:$D$1005,MATCH(D158,'Items'!$A$6:$A$1005,0)),"MISSING ID")</x:f>
        <x:v>Mineral resources</x:v>
      </x:c>
      <x:c r="H158" s="4" t="str">
        <x:f>IFERROR(INDEX('Items'!$X$6:$X$1005,MATCH(D158,'Items'!$A$6:$A$1005,0)),"MISSING ID")</x:f>
        <x:v>Raw material</x:v>
      </x:c>
      <x:c r="I158" s="4"/>
      <x:c r="J158" s="4" t="str">
        <x:v>Unspecified</x:v>
      </x:c>
      <x:c r="K158" s="4" t="str">
        <x:f>IFERROR(INDEX('Crafting recipes'!$D$6:$D$1005,MATCH(B158,'Crafting recipes'!$A$6:$A$1005,0)),"MISSING ID")</x:f>
        <x:v>Proposal</x:v>
      </x:c>
      <x:c r="L158" s="4" t="str">
        <x:f>IFERROR(INDEX('Items'!$AD$6:$AD$1005,MATCH(D158,'Items'!$A$6:$A$1005,0)),"MISSING ID")</x:f>
        <x:v>Proposal</x:v>
      </x:c>
      <x:c r="M158" s="4" t="str">
        <x:f>IFERROR(INDEX('Crafting recipes'!$E$6:$E$1005,MATCH(B158,'Crafting recipes'!$A$6:$A$1005,0)),"MISSING ID")</x:f>
        <x:v>Partial proposal</x:v>
      </x:c>
      <x:c r="N158" s="4" t="str">
        <x:v>Candidate consumed material contribution; incomplete recipe. Composition, furnace compatibility and atmosphere-dependent process remain open.</x:v>
      </x:c>
      <x:c r="O158" s="4" t="str">
        <x:v>New game brainstorming, October 15, 2026.</x:v>
      </x:c>
      <x:c r="P158" s="4" t="n">
        <x:f>IF(OR(C158="Ingredient candidate",C158="Consumed input",C158="Contained input",C158="Transform input"),IF(F158="T0",0,IF(F158="T1",1,IF(F158="T2",2,IF(F158="T3",3,IF(F158="T4",4,-1))))),-1)</x:f>
        <x:v>0</x:v>
      </x:c>
      <x:c r="Q158" s="4" t="n">
        <x:f>IF(AND(OR(C158="Ingredient candidate",C158="Consumed input",C158="Contained input",C158="Transform input"),P158=-1),1,0)</x:f>
        <x:v>0</x:v>
      </x:c>
    </x:row>
    <x:row r="159" ht="105" customHeight="1">
      <x:c r="A159" s="4" t="str">
        <x:v>design.branch.branch.flux.out</x:v>
      </x:c>
      <x:c r="B159" s="4" t="str">
        <x:v>design.branch.branch.flux</x:v>
      </x:c>
      <x:c r="C159" s="4" t="str">
        <x:v>Output</x:v>
      </x:c>
      <x:c r="D159" s="4" t="str">
        <x:v>proposal.branch.flux</x:v>
      </x:c>
      <x:c r="E159" s="4" t="str">
        <x:f>IFERROR(INDEX('Items'!$B$6:$B$1005,MATCH(D159,'Items'!$A$6:$A$1005,0)),"MISSING ID")</x:f>
        <x:v>Prepared metallurgical flux</x:v>
      </x:c>
      <x:c r="F159" s="4" t="str">
        <x:f>IFERROR(INDEX('Items'!$C$6:$C$1005,MATCH(D159,'Items'!$A$6:$A$1005,0)),"MISSING ID")</x:f>
        <x:v>T1</x:v>
      </x:c>
      <x:c r="G159" s="4" t="str">
        <x:f>IFERROR(INDEX('Items'!$D$6:$D$1005,MATCH(D159,'Items'!$A$6:$A$1005,0)),"MISSING ID")</x:f>
        <x:v>Processing agents</x:v>
      </x:c>
      <x:c r="H159" s="4" t="str">
        <x:f>IFERROR(INDEX('Items'!$X$6:$X$1005,MATCH(D159,'Items'!$A$6:$A$1005,0)),"MISSING ID")</x:f>
        <x:v>Processed material</x:v>
      </x:c>
      <x:c r="I159" s="4"/>
      <x:c r="J159" s="4" t="str">
        <x:v>Unspecified</x:v>
      </x:c>
      <x:c r="K159" s="4" t="str">
        <x:f>IFERROR(INDEX('Crafting recipes'!$D$6:$D$1005,MATCH(B159,'Crafting recipes'!$A$6:$A$1005,0)),"MISSING ID")</x:f>
        <x:v>Proposal</x:v>
      </x:c>
      <x:c r="L159" s="4" t="str">
        <x:f>IFERROR(INDEX('Items'!$AD$6:$AD$1005,MATCH(D159,'Items'!$A$6:$A$1005,0)),"MISSING ID")</x:f>
        <x:v>Proposal</x:v>
      </x:c>
      <x:c r="M159" s="4" t="str">
        <x:f>IFERROR(INDEX('Crafting recipes'!$E$6:$E$1005,MATCH(B159,'Crafting recipes'!$A$6:$A$1005,0)),"MISSING ID")</x:f>
        <x:v>Partial proposal</x:v>
      </x:c>
      <x:c r="N159" s="4" t="str">
        <x:v>Proposed output; quantity/yield and qualification remain undefined. Composition, furnace compatibility and atmosphere-dependent process remain open.</x:v>
      </x:c>
      <x:c r="O159" s="4" t="str">
        <x:v>New game brainstorming, October 15, 2026.</x:v>
      </x:c>
      <x:c r="P159" s="4" t="n">
        <x:f>IF(OR(C159="Ingredient candidate",C159="Consumed input",C159="Contained input",C159="Transform input"),IF(F159="T0",0,IF(F159="T1",1,IF(F159="T2",2,IF(F159="T3",3,IF(F159="T4",4,-1))))),-1)</x:f>
        <x:v>-1</x:v>
      </x:c>
      <x:c r="Q159" s="4" t="n">
        <x:f>IF(AND(OR(C159="Ingredient candidate",C159="Consumed input",C159="Contained input",C159="Transform input"),P159=-1),1,0)</x:f>
        <x:v>0</x:v>
      </x:c>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T0</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t="n">
        <x:f>IF(OR(C160="Ingredient candidate",C160="Consumed input",C160="Contained input",C160="Transform input"),IF(F160="T0",0,IF(F160="T1",1,IF(F160="T2",2,IF(F160="T3",3,IF(F160="T4",4,-1))))),-1)</x:f>
        <x:v>0</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feed</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t="n">
        <x:f>IF(OR(C161="Ingredient candidate",C161="Consumed input",C161="Contained input",C161="Transform input"),IF(F161="T0",0,IF(F161="T1",1,IF(F161="T2",2,IF(F161="T3",3,IF(F161="T4",4,-1))))),-1)</x:f>
        <x:v>-1</x:v>
      </x:c>
      <x:c r="Q161" s="4" t="n">
        <x:f>IF(AND(OR(C161="Ingredient candidate",C161="Consumed input",C161="Contained input",C161="Transform input"),P161=-1),1,0)</x:f>
        <x:v>0</x:v>
      </x:c>
    </x:row>
    <x:row r="162" ht="105" customHeight="1">
      <x:c r="A162" s="4" t="str">
        <x:v>design.branch.branch.manganese_feed.in.1</x:v>
      </x:c>
      <x:c r="B162" s="4" t="str">
        <x:v>design.branch.branch.manganese_feed</x:v>
      </x:c>
      <x:c r="C162" s="4" t="str">
        <x:v>Ingredient candidate</x:v>
      </x:c>
      <x:c r="D162" s="4" t="str">
        <x:v>proposal.natural.manganese_ore</x:v>
      </x:c>
      <x:c r="E162" s="4" t="str">
        <x:f>IFERROR(INDEX('Items'!$B$6:$B$1005,MATCH(D162,'Items'!$A$6:$A$1005,0)),"MISSING ID")</x:f>
        <x:v>Manganese-bearing ore</x:v>
      </x:c>
      <x:c r="F162" s="4" t="str">
        <x:f>IFERROR(INDEX('Items'!$C$6:$C$1005,MATCH(D162,'Items'!$A$6:$A$1005,0)),"MISSING ID")</x:f>
        <x:v>T0</x:v>
      </x:c>
      <x:c r="G162" s="4" t="str">
        <x:f>IFERROR(INDEX('Items'!$D$6:$D$1005,MATCH(D162,'Items'!$A$6:$A$1005,0)),"MISSING ID")</x:f>
        <x:v>Mineral resources</x:v>
      </x:c>
      <x:c r="H162" s="4" t="str">
        <x:f>IFERROR(INDEX('Items'!$X$6:$X$1005,MATCH(D162,'Items'!$A$6:$A$1005,0)),"MISSING ID")</x:f>
        <x:v>Raw material</x:v>
      </x:c>
      <x:c r="I162" s="4"/>
      <x:c r="J162" s="4" t="str">
        <x:v>Unspecified</x:v>
      </x:c>
      <x:c r="K162" s="4" t="str">
        <x:f>IFERROR(INDEX('Crafting recipes'!$D$6:$D$1005,MATCH(B162,'Crafting recipes'!$A$6:$A$1005,0)),"MISSING ID")</x:f>
        <x:v>Proposal</x:v>
      </x:c>
      <x:c r="L162" s="4" t="str">
        <x:f>IFERROR(INDEX('Items'!$AD$6:$AD$1005,MATCH(D162,'Items'!$A$6:$A$1005,0)),"MISSING ID")</x:f>
        <x:v>Proposal</x:v>
      </x:c>
      <x:c r="M162" s="4" t="str">
        <x:f>IFERROR(INDEX('Crafting recipes'!$E$6:$E$1005,MATCH(B162,'Crafting recipes'!$A$6:$A$1005,0)),"MISSING ID")</x:f>
        <x:v>Partial proposal</x:v>
      </x:c>
      <x:c r="N162" s="4" t="str">
        <x:v>Candidate consumed material contribution; incomplete recipe. Concentration is not yet finished alloying metal; extraction chemistry and contaminants unresolved.</x:v>
      </x:c>
      <x:c r="O162" s="4" t="str">
        <x:v>New game brainstorming, October 15, 2026.</x:v>
      </x:c>
      <x:c r="P162" s="4" t="n">
        <x:f>IF(OR(C162="Ingredient candidate",C162="Consumed input",C162="Contained input",C162="Transform input"),IF(F162="T0",0,IF(F162="T1",1,IF(F162="T2",2,IF(F162="T3",3,IF(F162="T4",4,-1))))),-1)</x:f>
        <x:v>0</x:v>
      </x:c>
      <x:c r="Q162" s="4" t="n">
        <x:f>IF(AND(OR(C162="Ingredient candidate",C162="Consumed input",C162="Contained input",C162="Transform input"),P162=-1),1,0)</x:f>
        <x:v>0</x:v>
      </x:c>
    </x:row>
    <x:row r="163" ht="105" customHeight="1">
      <x:c r="A163" s="4" t="str">
        <x:v>design.branch.branch.manganese_feed.out</x:v>
      </x:c>
      <x:c r="B163" s="4" t="str">
        <x:v>design.branch.branch.manganese_feed</x:v>
      </x:c>
      <x:c r="C163" s="4" t="str">
        <x:v>Output</x:v>
      </x:c>
      <x:c r="D163" s="4" t="str">
        <x:v>proposal.branch.manganese_feed</x:v>
      </x:c>
      <x:c r="E163" s="4" t="str">
        <x:f>IFERROR(INDEX('Items'!$B$6:$B$1005,MATCH(D163,'Items'!$A$6:$A$1005,0)),"MISSING ID")</x:f>
        <x:v>Manganese-bearing alloy feed</x:v>
      </x:c>
      <x:c r="F163" s="4" t="str">
        <x:f>IFERROR(INDEX('Items'!$C$6:$C$1005,MATCH(D163,'Items'!$A$6:$A$1005,0)),"MISSING ID")</x:f>
        <x:v>T1</x:v>
      </x:c>
      <x:c r="G163" s="4" t="str">
        <x:f>IFERROR(INDEX('Items'!$D$6:$D$1005,MATCH(D163,'Items'!$A$6:$A$1005,0)),"MISSING ID")</x:f>
        <x:v>Manufactured stock</x:v>
      </x:c>
      <x:c r="H163" s="4" t="str">
        <x:f>IFERROR(INDEX('Items'!$X$6:$X$1005,MATCH(D163,'Items'!$A$6:$A$1005,0)),"MISSING ID")</x:f>
        <x:v>Processed material</x:v>
      </x:c>
      <x:c r="I163" s="4"/>
      <x:c r="J163" s="4" t="str">
        <x:v>Unspecified</x:v>
      </x:c>
      <x:c r="K163" s="4" t="str">
        <x:f>IFERROR(INDEX('Crafting recipes'!$D$6:$D$1005,MATCH(B163,'Crafting recipes'!$A$6:$A$1005,0)),"MISSING ID")</x:f>
        <x:v>Proposal</x:v>
      </x:c>
      <x:c r="L163" s="4" t="str">
        <x:f>IFERROR(INDEX('Items'!$AD$6:$AD$1005,MATCH(D163,'Items'!$A$6:$A$1005,0)),"MISSING ID")</x:f>
        <x:v>Proposal</x:v>
      </x:c>
      <x:c r="M163" s="4" t="str">
        <x:f>IFERROR(INDEX('Crafting recipes'!$E$6:$E$1005,MATCH(B163,'Crafting recipes'!$A$6:$A$1005,0)),"MISSING ID")</x:f>
        <x:v>Partial proposal</x:v>
      </x:c>
      <x:c r="N163" s="4" t="str">
        <x:v>Proposed output; quantity/yield and qualification remain undefined. Concentration is not yet finished alloying metal; extraction chemistry and contaminants unresolved.</x:v>
      </x:c>
      <x:c r="O163" s="4" t="str">
        <x:v>New game brainstorming, October 15, 2026.</x:v>
      </x:c>
      <x:c r="P163" s="4" t="n">
        <x:f>IF(OR(C163="Ingredient candidate",C163="Consumed input",C163="Contained input",C163="Transform input"),IF(F163="T0",0,IF(F163="T1",1,IF(F163="T2",2,IF(F163="T3",3,IF(F163="T4",4,-1))))),-1)</x:f>
        <x:v>-1</x:v>
      </x:c>
      <x:c r="Q163" s="4" t="n">
        <x:f>IF(AND(OR(C163="Ingredient candidate",C163="Consumed input",C163="Contained input",C163="Transform input"),P163=-1),1,0)</x:f>
        <x:v>0</x:v>
      </x:c>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T0</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t="n">
        <x:f>IF(OR(C164="Ingredient candidate",C164="Consumed input",C164="Contained input",C164="Transform input"),IF(F164="T0",0,IF(F164="T1",1,IF(F164="T2",2,IF(F164="T3",3,IF(F164="T4",4,-1))))),-1)</x:f>
        <x:v>0</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T1</x:v>
      </x:c>
      <x:c r="G165" s="4" t="str">
        <x:f>IFERROR(INDEX('Items'!$D$6:$D$1005,MATCH(D165,'Items'!$A$6:$A$1005,0)),"MISSING ID")</x:f>
        <x:v>Processing agents</x:v>
      </x:c>
      <x:c r="H165" s="4" t="str">
        <x:f>IFERROR(INDEX('Items'!$X$6:$X$1005,MATCH(D165,'Items'!$A$6:$A$1005,0)),"MISSING ID")</x:f>
        <x:v>Chemical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t="n">
        <x:f>IF(OR(C165="Ingredient candidate",C165="Consumed input",C165="Contained input",C165="Transform input"),IF(F165="T0",0,IF(F165="T1",1,IF(F165="T2",2,IF(F165="T3",3,IF(F165="T4",4,-1))))),-1)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T0</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t="n">
        <x:f>IF(OR(C166="Ingredient candidate",C166="Consumed input",C166="Contained input",C166="Transform input"),IF(F166="T0",0,IF(F166="T1",1,IF(F166="T2",2,IF(F166="T3",3,IF(F166="T4",4,-1))))),-1)</x:f>
        <x:v>0</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T1</x:v>
      </x:c>
      <x:c r="G167" s="4" t="str">
        <x:f>IFERROR(INDEX('Items'!$D$6:$D$1005,MATCH(D167,'Items'!$A$6:$A$1005,0)),"MISSING ID")</x:f>
        <x:v>Processing agents</x:v>
      </x:c>
      <x:c r="H167" s="4" t="str">
        <x:f>IFERROR(INDEX('Items'!$X$6:$X$1005,MATCH(D167,'Items'!$A$6:$A$1005,0)),"MISSING ID")</x:f>
        <x:v>Chemical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t="n">
        <x:f>IF(OR(C167="Ingredient candidate",C167="Consumed input",C167="Contained input",C167="Transform input"),IF(F167="T0",0,IF(F167="T1",1,IF(F167="T2",2,IF(F167="T3",3,IF(F167="T4",4,-1))))),-1)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Smelted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t="n">
        <x:f>IF(OR(C168="Ingredient candidate",C168="Consumed input",C168="Contained input",C168="Transform input"),IF(F168="T0",0,IF(F168="T1",1,IF(F168="T2",2,IF(F168="T3",3,IF(F168="T4",4,-1))))),-1)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flakes</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t="n">
        <x:f>IF(OR(C169="Ingredient candidate",C169="Consumed input",C169="Contained input",C169="Transform input"),IF(F169="T0",0,IF(F169="T1",1,IF(F169="T2",2,IF(F169="T3",3,IF(F169="T4",4,-1))))),-1)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T1</x:v>
      </x:c>
      <x:c r="G170" s="4" t="str">
        <x:f>IFERROR(INDEX('Items'!$D$6:$D$1005,MATCH(D170,'Items'!$A$6:$A$1005,0)),"MISSING ID")</x:f>
        <x:v>Processing agents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t="n">
        <x:f>IF(OR(C170="Ingredient candidate",C170="Consumed input",C170="Contained input",C170="Transform input"),IF(F170="T0",0,IF(F170="T1",1,IF(F170="T2",2,IF(F170="T3",3,IF(F170="T4",4,-1))))),-1)</x:f>
        <x:v>1</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t="n">
        <x:f>IF(OR(C171="Ingredient candidate",C171="Consumed input",C171="Contained input",C171="Transform input"),IF(F171="T0",0,IF(F171="T1",1,IF(F171="T2",2,IF(F171="T3",3,IF(F171="T4",4,-1))))),-1)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Manganese-bearing alloy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t="n">
        <x:f>IF(OR(C172="Ingredient candidate",C172="Consumed input",C172="Contained input",C172="Transform input"),IF(F172="T0",0,IF(F172="T1",1,IF(F172="T2",2,IF(F172="T3",3,IF(F172="T4",4,-1))))),-1)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flakes</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t="n">
        <x:f>IF(OR(C173="Ingredient candidate",C173="Consumed input",C173="Contained input",C173="Transform input"),IF(F173="T0",0,IF(F173="T1",1,IF(F173="T2",2,IF(F173="T3",3,IF(F173="T4",4,-1))))),-1)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T1</x:v>
      </x:c>
      <x:c r="G174" s="4" t="str">
        <x:f>IFERROR(INDEX('Items'!$D$6:$D$1005,MATCH(D174,'Items'!$A$6:$A$1005,0)),"MISSING ID")</x:f>
        <x:v>Processing agents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t="n">
        <x:f>IF(OR(C174="Ingredient candidate",C174="Consumed input",C174="Contained input",C174="Transform input"),IF(F174="T0",0,IF(F174="T1",1,IF(F174="T2",2,IF(F174="T3",3,IF(F174="T4",4,-1))))),-1)</x:f>
        <x:v>1</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stock</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t="n">
        <x:f>IF(OR(C175="Ingredient candidate",C175="Consumed input",C175="Contained input",C175="Transform input"),IF(F175="T0",0,IF(F175="T1",1,IF(F175="T2",2,IF(F175="T3",3,IF(F175="T4",4,-1))))),-1)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T1</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t="n">
        <x:f>IF(OR(C176="Ingredient candidate",C176="Consumed input",C176="Contained input",C176="Transform input"),IF(F176="T0",0,IF(F176="T1",1,IF(F176="T2",2,IF(F176="T3",3,IF(F176="T4",4,-1))))),-1)</x:f>
        <x:v>1</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t="n">
        <x:f>IF(OR(C177="Ingredient candidate",C177="Consumed input",C177="Contained input",C177="Transform input"),IF(F177="T0",0,IF(F177="T1",1,IF(F177="T2",2,IF(F177="T3",3,IF(F177="T4",4,-1))))),-1)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T1</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t="n">
        <x:f>IF(OR(C178="Ingredient candidate",C178="Consumed input",C178="Contained input",C178="Transform input"),IF(F178="T0",0,IF(F178="T1",1,IF(F178="T2",2,IF(F178="T3",3,IF(F178="T4",4,-1))))),-1)</x:f>
        <x:v>1</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Prepared bronze bearing stock</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t="n">
        <x:f>IF(OR(C179="Ingredient candidate",C179="Consumed input",C179="Contained input",C179="Transform input"),IF(F179="T0",0,IF(F179="T1",1,IF(F179="T2",2,IF(F179="T3",3,IF(F179="T4",4,-1))))),-1)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Prepared ceramic body feed</x:v>
      </x:c>
      <x:c r="F180" s="4" t="str">
        <x:f>IFERROR(INDEX('Items'!$C$6:$C$1005,MATCH(D180,'Items'!$A$6:$A$1005,0)),"MISSING ID")</x:f>
        <x:v>T1</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t="n">
        <x:f>IF(OR(C180="Ingredient candidate",C180="Consumed input",C180="Contained input",C180="Transform input"),IF(F180="T0",0,IF(F180="T1",1,IF(F180="T2",2,IF(F180="T3",3,IF(F180="T4",4,-1))))),-1)</x:f>
        <x:v>1</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glaze feed</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t="n">
        <x:f>IF(OR(C181="Ingredient candidate",C181="Consumed input",C181="Contained input",C181="Transform input"),IF(F181="T0",0,IF(F181="T1",1,IF(F181="T2",2,IF(F181="T3",3,IF(F181="T4",4,-1))))),-1)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t="n">
        <x:f>IF(OR(C182="Ingredient candidate",C182="Consumed input",C182="Contained input",C182="Transform input"),IF(F182="T0",0,IF(F182="T1",1,IF(F182="T2",2,IF(F182="T3",3,IF(F182="T4",4,-1))))),-1)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feed</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t="n">
        <x:f>IF(OR(C183="Ingredient candidate",C183="Consumed input",C183="Contained input",C183="Transform input"),IF(F183="T0",0,IF(F183="T1",1,IF(F183="T2",2,IF(F183="T3",3,IF(F183="T4",4,-1))))),-1)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Crushed fired ceramic grit</x:v>
      </x:c>
      <x:c r="F184" s="4" t="str">
        <x:f>IFERROR(INDEX('Items'!$C$6:$C$1005,MATCH(D184,'Items'!$A$6:$A$1005,0)),"MISSING ID")</x:f>
        <x:v>T1</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t="n">
        <x:f>IF(OR(C184="Ingredient candidate",C184="Consumed input",C184="Contained input",C184="Transform input"),IF(F184="T0",0,IF(F184="T1",1,IF(F184="T2",2,IF(F184="T3",3,IF(F184="T4",4,-1))))),-1)</x:f>
        <x:v>1</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x:v>
      </x:c>
      <x:c r="F185" s="4" t="str">
        <x:f>IFERROR(INDEX('Items'!$C$6:$C$1005,MATCH(D185,'Items'!$A$6:$A$1005,0)),"MISSING ID")</x:f>
        <x:v>T1</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t="n">
        <x:f>IF(OR(C185="Ingredient candidate",C185="Consumed input",C185="Contained input",C185="Transform input"),IF(F185="T0",0,IF(F185="T1",1,IF(F185="T2",2,IF(F185="T3",3,IF(F185="T4",4,-1))))),-1)</x:f>
        <x:v>1</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Refractory ceramic stock</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t="n">
        <x:f>IF(OR(C186="Ingredient candidate",C186="Consumed input",C186="Contained input",C186="Transform input"),IF(F186="T0",0,IF(F186="T1",1,IF(F186="T2",2,IF(F186="T3",3,IF(F186="T4",4,-1))))),-1)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Opaque mineral-glass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t="n">
        <x:f>IF(OR(C187="Ingredient candidate",C187="Consumed input",C187="Contained input",C187="Transform input"),IF(F187="T0",0,IF(F187="T1",1,IF(F187="T2",2,IF(F187="T3",3,IF(F187="T4",4,-1))))),-1)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t="n">
        <x:f>IF(OR(C188="Ingredient candidate",C188="Consumed input",C188="Contained input",C188="Transform input"),IF(F188="T0",0,IF(F188="T1",1,IF(F188="T2",2,IF(F188="T3",3,IF(F188="T4",4,-1))))),-1)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clear-glass blank</x:v>
      </x:c>
      <x:c r="F189" s="4" t="str">
        <x:f>IFERROR(INDEX('Items'!$C$6:$C$1005,MATCH(D189,'Items'!$A$6:$A$1005,0)),"MISSING ID")</x:f>
        <x:v>T1</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t="n">
        <x:f>IF(OR(C189="Ingredient candidate",C189="Consumed input",C189="Contained input",C189="Transform input"),IF(F189="T0",0,IF(F189="T1",1,IF(F189="T2",2,IF(F189="T3",3,IF(F189="T4",4,-1))))),-1)</x:f>
        <x:v>1</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stock</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t="n">
        <x:f>IF(OR(C190="Ingredient candidate",C190="Consumed input",C190="Contained input",C190="Transform input"),IF(F190="T0",0,IF(F190="T1",1,IF(F190="T2",2,IF(F190="T3",3,IF(F190="T4",4,-1))))),-1)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textile material</x:v>
      </x:c>
      <x:c r="F191" s="4" t="str">
        <x:f>IFERROR(INDEX('Items'!$C$6:$C$1005,MATCH(D191,'Items'!$A$6:$A$1005,0)),"MISSING ID")</x:f>
        <x:v>T1</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t="n">
        <x:f>IF(OR(C191="Ingredient candidate",C191="Consumed input",C191="Contained input",C191="Transform input"),IF(F191="T0",0,IF(F191="T1",1,IF(F191="T2",2,IF(F191="T3",3,IF(F191="T4",4,-1))))),-1)</x:f>
        <x:v>1</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T1</x:v>
      </x:c>
      <x:c r="G192" s="4" t="str">
        <x:f>IFERROR(INDEX('Items'!$D$6:$D$1005,MATCH(D192,'Items'!$A$6:$A$1005,0)),"MISSING ID")</x:f>
        <x:v>Processing agents</x:v>
      </x:c>
      <x:c r="H192" s="4" t="str">
        <x:f>IFERROR(INDEX('Items'!$X$6:$X$1005,MATCH(D192,'Items'!$A$6:$A$1005,0)),"MISSING ID")</x:f>
        <x:v>Chemical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t="n">
        <x:f>IF(OR(C192="Ingredient candidate",C192="Consumed input",C192="Contained input",C192="Transform input"),IF(F192="T0",0,IF(F192="T1",1,IF(F192="T2",2,IF(F192="T3",3,IF(F192="T4",4,-1))))),-1)</x:f>
        <x:v>1</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 sheet</x:v>
      </x:c>
      <x:c r="F193" s="4" t="str">
        <x:f>IFERROR(INDEX('Items'!$C$6:$C$1005,MATCH(D193,'Items'!$A$6:$A$1005,0)),"MISSING ID")</x:f>
        <x:v>T2</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t="n">
        <x:f>IF(OR(C193="Ingredient candidate",C193="Consumed input",C193="Contained input",C193="Transform input"),IF(F193="T0",0,IF(F193="T1",1,IF(F193="T2",2,IF(F193="T3",3,IF(F193="T4",4,-1))))),-1)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T1</x:v>
      </x:c>
      <x:c r="G194" s="4" t="str">
        <x:f>IFERROR(INDEX('Items'!$D$6:$D$1005,MATCH(D194,'Items'!$A$6:$A$1005,0)),"MISSING ID")</x:f>
        <x:v>Tools</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t="n">
        <x:f>IF(OR(C194="Ingredient candidate",C194="Consumed input",C194="Contained input",C194="Transform input"),IF(F194="T0",0,IF(F194="T1",1,IF(F194="T2",2,IF(F194="T3",3,IF(F194="T4",4,-1))))),-1)</x:f>
        <x:v>1</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t="n">
        <x:f>IF(OR(C195="Ingredient candidate",C195="Consumed input",C195="Contained input",C195="Transform input"),IF(F195="T0",0,IF(F195="T1",1,IF(F195="T2",2,IF(F195="T3",3,IF(F195="T4",4,-1))))),-1)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T1</x:v>
      </x:c>
      <x:c r="G196" s="4" t="str">
        <x:f>IFERROR(INDEX('Items'!$D$6:$D$1005,MATCH(D196,'Items'!$A$6:$A$1005,0)),"MISSING ID")</x:f>
        <x:v>Processing agents</x:v>
      </x:c>
      <x:c r="H196" s="4" t="str">
        <x:f>IFERROR(INDEX('Items'!$X$6:$X$1005,MATCH(D196,'Items'!$A$6:$A$1005,0)),"MISSING ID")</x:f>
        <x:v>Chemical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t="n">
        <x:f>IF(OR(C196="Ingredient candidate",C196="Consumed input",C196="Contained input",C196="Transform input"),IF(F196="T0",0,IF(F196="T1",1,IF(F196="T2",2,IF(F196="T3",3,IF(F196="T4",4,-1))))),-1)</x:f>
        <x:v>1</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 membrane</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t="n">
        <x:f>IF(OR(C197="Ingredient candidate",C197="Consumed input",C197="Contained input",C197="Transform input"),IF(F197="T0",0,IF(F197="T1",1,IF(F197="T2",2,IF(F197="T3",3,IF(F197="T4",4,-1))))),-1)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T1</x:v>
      </x:c>
      <x:c r="G198" s="4" t="str">
        <x:f>IFERROR(INDEX('Items'!$D$6:$D$1005,MATCH(D198,'Items'!$A$6:$A$1005,0)),"MISSING ID")</x:f>
        <x:v>Processing agents</x:v>
      </x:c>
      <x:c r="H198" s="4" t="str">
        <x:f>IFERROR(INDEX('Items'!$X$6:$X$1005,MATCH(D198,'Items'!$A$6:$A$1005,0)),"MISSING ID")</x:f>
        <x:v>Chemical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t="n">
        <x:f>IF(OR(C198="Ingredient candidate",C198="Consumed input",C198="Contained input",C198="Transform input"),IF(F198="T0",0,IF(F198="T1",1,IF(F198="T2",2,IF(F198="T3",3,IF(F198="T4",4,-1))))),-1)</x:f>
        <x:v>1</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x:v>
      </x:c>
      <x:c r="F199" s="4" t="str">
        <x:f>IFERROR(INDEX('Items'!$C$6:$C$1005,MATCH(D199,'Items'!$A$6:$A$1005,0)),"MISSING ID")</x:f>
        <x:v>T1</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t="n">
        <x:f>IF(OR(C199="Ingredient candidate",C199="Consumed input",C199="Contained input",C199="Transform input"),IF(F199="T0",0,IF(F199="T1",1,IF(F199="T2",2,IF(F199="T3",3,IF(F199="T4",4,-1))))),-1)</x:f>
        <x:v>1</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Processing agents</x:v>
      </x:c>
      <x:c r="H200" s="4" t="str">
        <x:f>IFERROR(INDEX('Items'!$X$6:$X$1005,MATCH(D200,'Items'!$A$6:$A$1005,0)),"MISSING ID")</x:f>
        <x:v>Chemical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t="n">
        <x:f>IF(OR(C200="Ingredient candidate",C200="Consumed input",C200="Contained input",C200="Transform input"),IF(F200="T0",0,IF(F200="T1",1,IF(F200="T2",2,IF(F200="T3",3,IF(F200="T4",4,-1))))),-1)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T1</x:v>
      </x:c>
      <x:c r="G201" s="4" t="str">
        <x:f>IFERROR(INDEX('Items'!$D$6:$D$1005,MATCH(D201,'Items'!$A$6:$A$1005,0)),"MISSING ID")</x:f>
        <x:v>Processing agents</x:v>
      </x:c>
      <x:c r="H201" s="4" t="str">
        <x:f>IFERROR(INDEX('Items'!$X$6:$X$1005,MATCH(D201,'Items'!$A$6:$A$1005,0)),"MISSING ID")</x:f>
        <x:v>Chemical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t="n">
        <x:f>IF(OR(C201="Ingredient candidate",C201="Consumed input",C201="Contained input",C201="Transform input"),IF(F201="T0",0,IF(F201="T1",1,IF(F201="T2",2,IF(F201="T3",3,IF(F201="T4",4,-1))))),-1)</x:f>
        <x:v>1</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fraction</x:v>
      </x:c>
      <x:c r="F202" s="4" t="str">
        <x:f>IFERROR(INDEX('Items'!$C$6:$C$1005,MATCH(D202,'Items'!$A$6:$A$1005,0)),"MISSING ID")</x:f>
        <x:v>T1</x:v>
      </x:c>
      <x:c r="G202" s="4" t="str">
        <x:f>IFERROR(INDEX('Items'!$D$6:$D$1005,MATCH(D202,'Items'!$A$6:$A$1005,0)),"MISSING ID")</x:f>
        <x:v>Processing agents</x:v>
      </x:c>
      <x:c r="H202" s="4" t="str">
        <x:f>IFERROR(INDEX('Items'!$X$6:$X$1005,MATCH(D202,'Items'!$A$6:$A$1005,0)),"MISSING ID")</x:f>
        <x:v>Chemical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t="n">
        <x:f>IF(OR(C202="Ingredient candidate",C202="Consumed input",C202="Contained input",C202="Transform input"),IF(F202="T0",0,IF(F202="T1",1,IF(F202="T2",2,IF(F202="T3",3,IF(F202="T4",4,-1))))),-1)</x:f>
        <x:v>1</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Processing agents</x:v>
      </x:c>
      <x:c r="H203" s="4" t="str">
        <x:f>IFERROR(INDEX('Items'!$X$6:$X$1005,MATCH(D203,'Items'!$A$6:$A$1005,0)),"MISSING ID")</x:f>
        <x:v>Chemical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t="n">
        <x:f>IF(OR(C203="Ingredient candidate",C203="Consumed input",C203="Contained input",C203="Transform input"),IF(F203="T0",0,IF(F203="T1",1,IF(F203="T2",2,IF(F203="T3",3,IF(F203="T4",4,-1))))),-1)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Prepared mineral pigment powder</x:v>
      </x:c>
      <x:c r="F204" s="4" t="str">
        <x:f>IFERROR(INDEX('Items'!$C$6:$C$1005,MATCH(D204,'Items'!$A$6:$A$1005,0)),"MISSING ID")</x:f>
        <x:v>T1</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t="n">
        <x:f>IF(OR(C204="Ingredient candidate",C204="Consumed input",C204="Contained input",C204="Transform input"),IF(F204="T0",0,IF(F204="T1",1,IF(F204="T2",2,IF(F204="T3",3,IF(F204="T4",4,-1))))),-1)</x:f>
        <x:v>1</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fraction</x:v>
      </x:c>
      <x:c r="F205" s="4" t="str">
        <x:f>IFERROR(INDEX('Items'!$C$6:$C$1005,MATCH(D205,'Items'!$A$6:$A$1005,0)),"MISSING ID")</x:f>
        <x:v>T1</x:v>
      </x:c>
      <x:c r="G205" s="4" t="str">
        <x:f>IFERROR(INDEX('Items'!$D$6:$D$1005,MATCH(D205,'Items'!$A$6:$A$1005,0)),"MISSING ID")</x:f>
        <x:v>Processing agents</x:v>
      </x:c>
      <x:c r="H205" s="4" t="str">
        <x:f>IFERROR(INDEX('Items'!$X$6:$X$1005,MATCH(D205,'Items'!$A$6:$A$1005,0)),"MISSING ID")</x:f>
        <x:v>Chemical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t="n">
        <x:f>IF(OR(C205="Ingredient candidate",C205="Consumed input",C205="Contained input",C205="Transform input"),IF(F205="T0",0,IF(F205="T1",1,IF(F205="T2",2,IF(F205="T3",3,IF(F205="T4",4,-1))))),-1)</x:f>
        <x:v>1</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Mineral pigment coating</x:v>
      </x:c>
      <x:c r="F206" s="4" t="str">
        <x:f>IFERROR(INDEX('Items'!$C$6:$C$1005,MATCH(D206,'Items'!$A$6:$A$1005,0)),"MISSING ID")</x:f>
        <x:v>T2</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t="n">
        <x:f>IF(OR(C206="Ingredient candidate",C206="Consumed input",C206="Contained input",C206="Transform input"),IF(F206="T0",0,IF(F206="T1",1,IF(F206="T2",2,IF(F206="T3",3,IF(F206="T4",4,-1))))),-1)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T1</x:v>
      </x:c>
      <x:c r="G207" s="4" t="str">
        <x:f>IFERROR(INDEX('Items'!$D$6:$D$1005,MATCH(D207,'Items'!$A$6:$A$1005,0)),"MISSING ID")</x:f>
        <x:v>Processing agents</x:v>
      </x:c>
      <x:c r="H207" s="4" t="str">
        <x:f>IFERROR(INDEX('Items'!$X$6:$X$1005,MATCH(D207,'Items'!$A$6:$A$1005,0)),"MISSING ID")</x:f>
        <x:v>Chemical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t="n">
        <x:f>IF(OR(C207="Ingredient candidate",C207="Consumed input",C207="Contained input",C207="Transform input"),IF(F207="T0",0,IF(F207="T1",1,IF(F207="T2",2,IF(F207="T3",3,IF(F207="T4",4,-1))))),-1)</x:f>
        <x:v>1</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x:v>
      </x:c>
      <x:c r="F208" s="4" t="str">
        <x:f>IFERROR(INDEX('Items'!$C$6:$C$1005,MATCH(D208,'Items'!$A$6:$A$1005,0)),"MISSING ID")</x:f>
        <x:v>T1</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t="n">
        <x:f>IF(OR(C208="Ingredient candidate",C208="Consumed input",C208="Contained input",C208="Transform input"),IF(F208="T0",0,IF(F208="T1",1,IF(F208="T2",2,IF(F208="T3",3,IF(F208="T4",4,-1))))),-1)</x:f>
        <x:v>1</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Processing agents</x:v>
      </x:c>
      <x:c r="H209" s="4" t="str">
        <x:f>IFERROR(INDEX('Items'!$X$6:$X$1005,MATCH(D209,'Items'!$A$6:$A$1005,0)),"MISSING ID")</x:f>
        <x:v>Chemical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t="n">
        <x:f>IF(OR(C209="Ingredient candidate",C209="Consumed input",C209="Contained input",C209="Transform input"),IF(F209="T0",0,IF(F209="T1",1,IF(F209="T2",2,IF(F209="T3",3,IF(F209="T4",4,-1))))),-1)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grade</x:v>
      </x:c>
      <x:c r="F210" s="4" t="str">
        <x:f>IFERROR(INDEX('Items'!$C$6:$C$1005,MATCH(D210,'Items'!$A$6:$A$1005,0)),"MISSING ID")</x:f>
        <x:v>T1</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t="n">
        <x:f>IF(OR(C210="Ingredient candidate",C210="Consumed input",C210="Contained input",C210="Transform input"),IF(F210="T0",0,IF(F210="T1",1,IF(F210="T2",2,IF(F210="T3",3,IF(F210="T4",4,-1))))),-1)</x:f>
        <x:v>1</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T1</x:v>
      </x:c>
      <x:c r="G211" s="4" t="str">
        <x:f>IFERROR(INDEX('Items'!$D$6:$D$1005,MATCH(D211,'Items'!$A$6:$A$1005,0)),"MISSING ID")</x:f>
        <x:v>Processing agents</x:v>
      </x:c>
      <x:c r="H211" s="4" t="str">
        <x:f>IFERROR(INDEX('Items'!$X$6:$X$1005,MATCH(D211,'Items'!$A$6:$A$1005,0)),"MISSING ID")</x:f>
        <x:v>Chemical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t="n">
        <x:f>IF(OR(C211="Ingredient candidate",C211="Consumed input",C211="Contained input",C211="Transform input"),IF(F211="T0",0,IF(F211="T1",1,IF(F211="T2",2,IF(F211="T3",3,IF(F211="T4",4,-1))))),-1)</x:f>
        <x:v>1</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Mica composite sheet</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t="n">
        <x:f>IF(OR(C212="Ingredient candidate",C212="Consumed input",C212="Contained input",C212="Transform input"),IF(F212="T0",0,IF(F212="T1",1,IF(F212="T2",2,IF(F212="T3",3,IF(F212="T4",4,-1))))),-1)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resonant-stone blank</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t="n">
        <x:f>IF(OR(C213="Ingredient candidate",C213="Consumed input",C213="Contained input",C213="Transform input"),IF(F213="T0",0,IF(F213="T1",1,IF(F213="T2",2,IF(F213="T3",3,IF(F213="T4",4,-1))))),-1)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abrasive grit</x:v>
      </x:c>
      <x:c r="F214" s="4" t="str">
        <x:f>IFERROR(INDEX('Items'!$C$6:$C$1005,MATCH(D214,'Items'!$A$6:$A$1005,0)),"MISSING ID")</x:f>
        <x:v>T1</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t="n">
        <x:f>IF(OR(C214="Ingredient candidate",C214="Consumed input",C214="Contained input",C214="Transform input"),IF(F214="T0",0,IF(F214="T1",1,IF(F214="T2",2,IF(F214="T3",3,IF(F214="T4",4,-1))))),-1)</x:f>
        <x:v>1</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Tuned stone stock</x:v>
      </x:c>
      <x:c r="F215" s="4" t="str">
        <x:f>IFERROR(INDEX('Items'!$C$6:$C$1005,MATCH(D215,'Items'!$A$6:$A$1005,0)),"MISSING ID")</x:f>
        <x:v>T2</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t="n">
        <x:f>IF(OR(C215="Ingredient candidate",C215="Consumed input",C215="Contained input",C215="Transform input"),IF(F215="T0",0,IF(F215="T1",1,IF(F215="T2",2,IF(F215="T3",3,IF(F215="T4",4,-1))))),-1)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Cut gemstone preform</x:v>
      </x:c>
      <x:c r="F216" s="4" t="str">
        <x:f>IFERROR(INDEX('Items'!$C$6:$C$1005,MATCH(D216,'Items'!$A$6:$A$1005,0)),"MISSING ID")</x:f>
        <x:v>T1</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t="n">
        <x:f>IF(OR(C216="Ingredient candidate",C216="Consumed input",C216="Contained input",C216="Transform input"),IF(F216="T0",0,IF(F216="T1",1,IF(F216="T2",2,IF(F216="T3",3,IF(F216="T4",4,-1))))),-1)</x:f>
        <x:v>1</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abrasive grit</x:v>
      </x:c>
      <x:c r="F217" s="4" t="str">
        <x:f>IFERROR(INDEX('Items'!$C$6:$C$1005,MATCH(D217,'Items'!$A$6:$A$1005,0)),"MISSING ID")</x:f>
        <x:v>T1</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t="n">
        <x:f>IF(OR(C217="Ingredient candidate",C217="Consumed input",C217="Contained input",C217="Transform input"),IF(F217="T0",0,IF(F217="T1",1,IF(F217="T2",2,IF(F217="T3",3,IF(F217="T4",4,-1))))),-1)</x:f>
        <x:v>1</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blanks</x:v>
      </x:c>
      <x:c r="F218" s="4" t="str">
        <x:f>IFERROR(INDEX('Items'!$C$6:$C$1005,MATCH(D218,'Items'!$A$6:$A$1005,0)),"MISSING ID")</x:f>
        <x:v>T2</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t="n">
        <x:f>IF(OR(C218="Ingredient candidate",C218="Consumed input",C218="Contained input",C218="Transform input"),IF(F218="T0",0,IF(F218="T1",1,IF(F218="T2",2,IF(F218="T3",3,IF(F218="T4",4,-1))))),-1)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T1</x:v>
      </x:c>
      <x:c r="G219" s="4" t="str">
        <x:f>IFERROR(INDEX('Items'!$D$6:$D$1005,MATCH(D219,'Items'!$A$6:$A$1005,0)),"MISSING ID")</x:f>
        <x:v>Processing agents</x:v>
      </x:c>
      <x:c r="H219" s="4" t="str">
        <x:f>IFERROR(INDEX('Items'!$X$6:$X$1005,MATCH(D219,'Items'!$A$6:$A$1005,0)),"MISSING ID")</x:f>
        <x:v>Chemical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t="n">
        <x:f>IF(OR(C219="Ingredient candidate",C219="Consumed input",C219="Contained input",C219="Transform input"),IF(F219="T0",0,IF(F219="T1",1,IF(F219="T2",2,IF(F219="T3",3,IF(F219="T4",4,-1))))),-1)</x:f>
        <x:v>1</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fraction</x:v>
      </x:c>
      <x:c r="F220" s="4" t="str">
        <x:f>IFERROR(INDEX('Items'!$C$6:$C$1005,MATCH(D220,'Items'!$A$6:$A$1005,0)),"MISSING ID")</x:f>
        <x:v>T1</x:v>
      </x:c>
      <x:c r="G220" s="4" t="str">
        <x:f>IFERROR(INDEX('Items'!$D$6:$D$1005,MATCH(D220,'Items'!$A$6:$A$1005,0)),"MISSING ID")</x:f>
        <x:v>Processing agents</x:v>
      </x:c>
      <x:c r="H220" s="4" t="str">
        <x:f>IFERROR(INDEX('Items'!$X$6:$X$1005,MATCH(D220,'Items'!$A$6:$A$1005,0)),"MISSING ID")</x:f>
        <x:v>Chemical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t="n">
        <x:f>IF(OR(C220="Ingredient candidate",C220="Consumed input",C220="Contained input",C220="Transform input"),IF(F220="T0",0,IF(F220="T1",1,IF(F220="T2",2,IF(F220="T3",3,IF(F220="T4",4,-1))))),-1)</x:f>
        <x:v>1</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process salts</x:v>
      </x:c>
      <x:c r="F221" s="4" t="str">
        <x:f>IFERROR(INDEX('Items'!$C$6:$C$1005,MATCH(D221,'Items'!$A$6:$A$1005,0)),"MISSING ID")</x:f>
        <x:v>T1</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t="n">
        <x:f>IF(OR(C221="Ingredient candidate",C221="Consumed input",C221="Contained input",C221="Transform input"),IF(F221="T0",0,IF(F221="T1",1,IF(F221="T2",2,IF(F221="T3",3,IF(F221="T4",4,-1))))),-1)</x:f>
        <x:v>1</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T2</x:v>
      </x:c>
      <x:c r="G222" s="4" t="str">
        <x:f>IFERROR(INDEX('Items'!$D$6:$D$1005,MATCH(D222,'Items'!$A$6:$A$1005,0)),"MISSING ID")</x:f>
        <x:v>Processing agents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t="n">
        <x:f>IF(OR(C222="Ingredient candidate",C222="Consumed input",C222="Contained input",C222="Transform input"),IF(F222="T0",0,IF(F222="T1",1,IF(F222="T2",2,IF(F222="T3",3,IF(F222="T4",4,-1))))),-1)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Processing agents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t="n">
        <x:f>IF(OR(C223="Ingredient candidate",C223="Consumed input",C223="Contained input",C223="Transform input"),IF(F223="T0",0,IF(F223="T1",1,IF(F223="T2",2,IF(F223="T3",3,IF(F223="T4",4,-1))))),-1)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fraction</x:v>
      </x:c>
      <x:c r="F224" s="4" t="str">
        <x:f>IFERROR(INDEX('Items'!$C$6:$C$1005,MATCH(D224,'Items'!$A$6:$A$1005,0)),"MISSING ID")</x:f>
        <x:v>T1</x:v>
      </x:c>
      <x:c r="G224" s="4" t="str">
        <x:f>IFERROR(INDEX('Items'!$D$6:$D$1005,MATCH(D224,'Items'!$A$6:$A$1005,0)),"MISSING ID")</x:f>
        <x:v>Processing agents</x:v>
      </x:c>
      <x:c r="H224" s="4" t="str">
        <x:f>IFERROR(INDEX('Items'!$X$6:$X$1005,MATCH(D224,'Items'!$A$6:$A$1005,0)),"MISSING ID")</x:f>
        <x:v>Chemical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t="n">
        <x:f>IF(OR(C224="Ingredient candidate",C224="Consumed input",C224="Contained input",C224="Transform input"),IF(F224="T0",0,IF(F224="T1",1,IF(F224="T2",2,IF(F224="T3",3,IF(F224="T4",4,-1))))),-1)</x:f>
        <x:v>1</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T2</x:v>
      </x:c>
      <x:c r="G225" s="4" t="str">
        <x:f>IFERROR(INDEX('Items'!$D$6:$D$1005,MATCH(D225,'Items'!$A$6:$A$1005,0)),"MISSING ID")</x:f>
        <x:v>Processing agents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t="n">
        <x:f>IF(OR(C225="Ingredient candidate",C225="Consumed input",C225="Contained input",C225="Transform input"),IF(F225="T0",0,IF(F225="T1",1,IF(F225="T2",2,IF(F225="T3",3,IF(F225="T4",4,-1))))),-1)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Processing agents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t="n">
        <x:f>IF(OR(C226="Ingredient candidate",C226="Consumed input",C226="Contained input",C226="Transform input"),IF(F226="T0",0,IF(F226="T1",1,IF(F226="T2",2,IF(F226="T3",3,IF(F226="T4",4,-1))))),-1)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Processing agents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t="n">
        <x:f>IF(OR(C227="Ingredient candidate",C227="Consumed input",C227="Contained input",C227="Transform input"),IF(F227="T0",0,IF(F227="T1",1,IF(F227="T2",2,IF(F227="T3",3,IF(F227="T4",4,-1))))),-1)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flakes</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t="n">
        <x:f>IF(OR(C228="Ingredient candidate",C228="Consumed input",C228="Contained input",C228="Transform input"),IF(F228="T0",0,IF(F228="T1",1,IF(F228="T2",2,IF(F228="T3",3,IF(F228="T4",4,-1))))),-1)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Processing agents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t="n">
        <x:f>IF(OR(C229="Ingredient candidate",C229="Consumed input",C229="Contained input",C229="Transform input"),IF(F229="T0",0,IF(F229="T1",1,IF(F229="T2",2,IF(F229="T3",3,IF(F229="T4",4,-1))))),-1)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t="n">
        <x:f>IF(OR(C230="Ingredient candidate",C230="Consumed input",C230="Contained input",C230="Transform input"),IF(F230="T0",0,IF(F230="T1",1,IF(F230="T2",2,IF(F230="T3",3,IF(F230="T4",4,-1))))),-1)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T2</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t="n">
        <x:f>IF(OR(C231="Ingredient candidate",C231="Consumed input",C231="Contained input",C231="Transform input"),IF(F231="T0",0,IF(F231="T1",1,IF(F231="T2",2,IF(F231="T3",3,IF(F231="T4",4,-1))))),-1)</x:f>
        <x:v>2</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Processing agents</x:v>
      </x:c>
      <x:c r="H232" s="4" t="str">
        <x:f>IFERROR(INDEX('Items'!$X$6:$X$1005,MATCH(D232,'Items'!$A$6:$A$1005,0)),"MISSING ID")</x:f>
        <x:v>Chemical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t="n">
        <x:f>IF(OR(C232="Ingredient candidate",C232="Consumed input",C232="Contained input",C232="Transform input"),IF(F232="T0",0,IF(F232="T1",1,IF(F232="T2",2,IF(F232="T3",3,IF(F232="T4",4,-1))))),-1)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composite</x:v>
      </x:c>
      <x:c r="F233" s="4" t="str">
        <x:f>IFERROR(INDEX('Items'!$C$6:$C$1005,MATCH(D233,'Items'!$A$6:$A$1005,0)),"MISSING ID")</x:f>
        <x:v>T3</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t="n">
        <x:f>IF(OR(C233="Ingredient candidate",C233="Consumed input",C233="Contained input",C233="Transform input"),IF(F233="T0",0,IF(F233="T1",1,IF(F233="T2",2,IF(F233="T3",3,IF(F233="T4",4,-1))))),-1)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t="n">
        <x:f>IF(OR(C234="Ingredient candidate",C234="Consumed input",C234="Contained input",C234="Transform input"),IF(F234="T0",0,IF(F234="T1",1,IF(F234="T2",2,IF(F234="T3",3,IF(F234="T4",4,-1))))),-1)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stock</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t="n">
        <x:f>IF(OR(C235="Ingredient candidate",C235="Consumed input",C235="Contained input",C235="Transform input"),IF(F235="T0",0,IF(F235="T1",1,IF(F235="T2",2,IF(F235="T3",3,IF(F235="T4",4,-1))))),-1)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T1</x:v>
      </x:c>
      <x:c r="G236" s="4" t="str">
        <x:f>IFERROR(INDEX('Items'!$D$6:$D$1005,MATCH(D236,'Items'!$A$6:$A$1005,0)),"MISSING ID")</x:f>
        <x:v>Processing agents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t="n">
        <x:f>IF(OR(C236="Ingredient candidate",C236="Consumed input",C236="Contained input",C236="Transform input"),IF(F236="T0",0,IF(F236="T1",1,IF(F236="T2",2,IF(F236="T3",3,IF(F236="T4",4,-1))))),-1)</x:f>
        <x:v>1</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stock</x:v>
      </x:c>
      <x:c r="F237" s="4" t="str">
        <x:f>IFERROR(INDEX('Items'!$C$6:$C$1005,MATCH(D237,'Items'!$A$6:$A$1005,0)),"MISSING ID")</x:f>
        <x:v>T3</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t="n">
        <x:f>IF(OR(C237="Ingredient candidate",C237="Consumed input",C237="Contained input",C237="Transform input"),IF(F237="T0",0,IF(F237="T1",1,IF(F237="T2",2,IF(F237="T3",3,IF(F237="T4",4,-1))))),-1)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t="n">
        <x:f>IF(OR(C238="Ingredient candidate",C238="Consumed input",C238="Contained input",C238="Transform input"),IF(F238="T0",0,IF(F238="T1",1,IF(F238="T2",2,IF(F238="T3",3,IF(F238="T4",4,-1))))),-1)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Mica composite sheet</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t="n">
        <x:f>IF(OR(C239="Ingredient candidate",C239="Consumed input",C239="Contained input",C239="Transform input"),IF(F239="T0",0,IF(F239="T1",1,IF(F239="T2",2,IF(F239="T3",3,IF(F239="T4",4,-1))))),-1)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Processing agents</x:v>
      </x:c>
      <x:c r="H240" s="4" t="str">
        <x:f>IFERROR(INDEX('Items'!$X$6:$X$1005,MATCH(D240,'Items'!$A$6:$A$1005,0)),"MISSING ID")</x:f>
        <x:v>Chemical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t="n">
        <x:f>IF(OR(C240="Ingredient candidate",C240="Consumed input",C240="Contained input",C240="Transform input"),IF(F240="T0",0,IF(F240="T1",1,IF(F240="T2",2,IF(F240="T3",3,IF(F240="T4",4,-1))))),-1)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Insulated conductor stock</x:v>
      </x:c>
      <x:c r="F241" s="4" t="str">
        <x:f>IFERROR(INDEX('Items'!$C$6:$C$1005,MATCH(D241,'Items'!$A$6:$A$1005,0)),"MISSING ID")</x:f>
        <x:v>T3</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t="n">
        <x:f>IF(OR(C241="Ingredient candidate",C241="Consumed input",C241="Contained input",C241="Transform input"),IF(F241="T0",0,IF(F241="T1",1,IF(F241="T2",2,IF(F241="T3",3,IF(F241="T4",4,-1))))),-1)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t="n">
        <x:f>IF(OR(C242="Ingredient candidate",C242="Consumed input",C242="Contained input",C242="Transform input"),IF(F242="T0",0,IF(F242="T1",1,IF(F242="T2",2,IF(F242="T3",3,IF(F242="T4",4,-1))))),-1)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T2</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t="n">
        <x:f>IF(OR(C243="Ingredient candidate",C243="Consumed input",C243="Contained input",C243="Transform input"),IF(F243="T0",0,IF(F243="T1",1,IF(F243="T2",2,IF(F243="T3",3,IF(F243="T4",4,-1))))),-1)</x:f>
        <x:v>2</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Processing agents</x:v>
      </x:c>
      <x:c r="H244" s="4" t="str">
        <x:f>IFERROR(INDEX('Items'!$X$6:$X$1005,MATCH(D244,'Items'!$A$6:$A$1005,0)),"MISSING ID")</x:f>
        <x:v>Chemical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t="n">
        <x:f>IF(OR(C244="Ingredient candidate",C244="Consumed input",C244="Contained input",C244="Transform input"),IF(F244="T0",0,IF(F244="T1",1,IF(F244="T2",2,IF(F244="T3",3,IF(F244="T4",4,-1))))),-1)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Bonded ceramic-shell composite</x:v>
      </x:c>
      <x:c r="F245" s="4" t="str">
        <x:f>IFERROR(INDEX('Items'!$C$6:$C$1005,MATCH(D245,'Items'!$A$6:$A$1005,0)),"MISSING ID")</x:f>
        <x:v>T3</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t="n">
        <x:f>IF(OR(C245="Ingredient candidate",C245="Consumed input",C245="Contained input",C245="Transform input"),IF(F245="T0",0,IF(F245="T1",1,IF(F245="T2",2,IF(F245="T3",3,IF(F245="T4",4,-1))))),-1)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stock</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t="n">
        <x:f>IF(OR(C246="Ingredient candidate",C246="Consumed input",C246="Contained input",C246="Transform input"),IF(F246="T0",0,IF(F246="T1",1,IF(F246="T2",2,IF(F246="T3",3,IF(F246="T4",4,-1))))),-1)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abrasive grit</x:v>
      </x:c>
      <x:c r="F247" s="4" t="str">
        <x:f>IFERROR(INDEX('Items'!$C$6:$C$1005,MATCH(D247,'Items'!$A$6:$A$1005,0)),"MISSING ID")</x:f>
        <x:v>T1</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t="n">
        <x:f>IF(OR(C247="Ingredient candidate",C247="Consumed input",C247="Contained input",C247="Transform input"),IF(F247="T0",0,IF(F247="T1",1,IF(F247="T2",2,IF(F247="T3",3,IF(F247="T4",4,-1))))),-1)</x:f>
        <x:v>1</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stock</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t="n">
        <x:f>IF(OR(C248="Ingredient candidate",C248="Consumed input",C248="Contained input",C248="Transform input"),IF(F248="T0",0,IF(F248="T1",1,IF(F248="T2",2,IF(F248="T3",3,IF(F248="T4",4,-1))))),-1)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 sheet</x:v>
      </x:c>
      <x:c r="F249" s="4" t="str">
        <x:f>IFERROR(INDEX('Items'!$C$6:$C$1005,MATCH(D249,'Items'!$A$6:$A$1005,0)),"MISSING ID")</x:f>
        <x:v>T2</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t="n">
        <x:f>IF(OR(C249="Ingredient candidate",C249="Consumed input",C249="Contained input",C249="Transform input"),IF(F249="T0",0,IF(F249="T1",1,IF(F249="T2",2,IF(F249="T3",3,IF(F249="T4",4,-1))))),-1)</x:f>
        <x:v>2</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Processing agents</x:v>
      </x:c>
      <x:c r="H250" s="4" t="str">
        <x:f>IFERROR(INDEX('Items'!$X$6:$X$1005,MATCH(D250,'Items'!$A$6:$A$1005,0)),"MISSING ID")</x:f>
        <x:v>Chemical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t="n">
        <x:f>IF(OR(C250="Ingredient candidate",C250="Consumed input",C250="Contained input",C250="Transform input"),IF(F250="T0",0,IF(F250="T1",1,IF(F250="T2",2,IF(F250="T3",3,IF(F250="T4",4,-1))))),-1)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 composite stock</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t="n">
        <x:f>IF(OR(C251="Ingredient candidate",C251="Consumed input",C251="Contained input",C251="Transform input"),IF(F251="T0",0,IF(F251="T1",1,IF(F251="T2",2,IF(F251="T3",3,IF(F251="T4",4,-1))))),-1)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Processing agents</x:v>
      </x:c>
      <x:c r="H252" s="4" t="str">
        <x:f>IFERROR(INDEX('Items'!$X$6:$X$1005,MATCH(D252,'Items'!$A$6:$A$1005,0)),"MISSING ID")</x:f>
        <x:v>Chemical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t="n">
        <x:f>IF(OR(C252="Ingredient candidate",C252="Consumed input",C252="Contained input",C252="Transform input"),IF(F252="T0",0,IF(F252="T1",1,IF(F252="T2",2,IF(F252="T3",3,IF(F252="T4",4,-1))))),-1)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Mica composite sheet</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t="n">
        <x:f>IF(OR(C253="Ingredient candidate",C253="Consumed input",C253="Contained input",C253="Transform input"),IF(F253="T0",0,IF(F253="T1",1,IF(F253="T2",2,IF(F253="T3",3,IF(F253="T4",4,-1))))),-1)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Processing agents</x:v>
      </x:c>
      <x:c r="H254" s="4" t="str">
        <x:f>IFERROR(INDEX('Items'!$X$6:$X$1005,MATCH(D254,'Items'!$A$6:$A$1005,0)),"MISSING ID")</x:f>
        <x:v>Chemical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t="n">
        <x:f>IF(OR(C254="Ingredient candidate",C254="Consumed input",C254="Contained input",C254="Transform input"),IF(F254="T0",0,IF(F254="T1",1,IF(F254="T2",2,IF(F254="T3",3,IF(F254="T4",4,-1))))),-1)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sealing sheet</x:v>
      </x:c>
      <x:c r="F255" s="4" t="str">
        <x:f>IFERROR(INDEX('Items'!$C$6:$C$1005,MATCH(D255,'Items'!$A$6:$A$1005,0)),"MISSING ID")</x:f>
        <x:v>T3</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t="n">
        <x:f>IF(OR(C255="Ingredient candidate",C255="Consumed input",C255="Contained input",C255="Transform input"),IF(F255="T0",0,IF(F255="T1",1,IF(F255="T2",2,IF(F255="T3",3,IF(F255="T4",4,-1))))),-1)</x:f>
        <x:v>-1</x:v>
      </x:c>
      <x:c r="Q255" s="4" t="n">
        <x:f>IF(AND(OR(C255="Ingredient candidate",C255="Consumed input",C255="Contained input",C255="Transform input"),P255=-1),1,0)</x:f>
        <x:v>0</x:v>
      </x:c>
    </x:row>
    <x:row r="256" ht="105" customHeight="1">
      <x:c r="A256" s="4" t="str">
        <x:v>design.branch.branch.decorative_husk.in.1</x:v>
      </x:c>
      <x:c r="B256" s="4" t="str">
        <x:v>design.branch.branch.decorative_husk</x:v>
      </x:c>
      <x:c r="C256" s="4" t="str">
        <x:v>Ingredient candidate</x:v>
      </x:c>
      <x:c r="D256" s="4" t="str">
        <x:v>proposal.bio.husk_paper</x:v>
      </x:c>
      <x:c r="E256" s="4" t="str">
        <x:f>IFERROR(INDEX('Items'!$B$6:$B$1005,MATCH(D256,'Items'!$A$6:$A$1005,0)),"MISSING ID")</x:f>
        <x:v>Husk-fiber paper</x:v>
      </x:c>
      <x:c r="F256" s="4" t="str">
        <x:f>IFERROR(INDEX('Items'!$C$6:$C$1005,MATCH(D256,'Items'!$A$6:$A$1005,0)),"MISSING ID")</x:f>
        <x:v>T2</x:v>
      </x:c>
      <x:c r="G256" s="4" t="str">
        <x:f>IFERROR(INDEX('Items'!$D$6:$D$1005,MATCH(D256,'Items'!$A$6:$A$1005,0)),"MISSING ID")</x:f>
        <x:v>Crafting components</x:v>
      </x:c>
      <x:c r="H256" s="4" t="str">
        <x:f>IFERROR(INDEX('Items'!$X$6:$X$1005,MATCH(D256,'Items'!$A$6:$A$1005,0)),"MISSING ID")</x:f>
        <x:v>Processed material</x:v>
      </x:c>
      <x:c r="I256" s="4"/>
      <x:c r="J256" s="4" t="str">
        <x:v>Unspecified</x:v>
      </x:c>
      <x:c r="K256" s="4" t="str">
        <x:f>IFERROR(INDEX('Crafting recipes'!$D$6:$D$1005,MATCH(B256,'Crafting recipes'!$A$6:$A$1005,0)),"MISSING ID")</x:f>
        <x:v>Proposal</x:v>
      </x:c>
      <x:c r="L256" s="4" t="str">
        <x:f>IFERROR(INDEX('Items'!$AD$6:$AD$1005,MATCH(D256,'Items'!$A$6:$A$1005,0)),"MISSING ID")</x:f>
        <x:v>Author direction</x:v>
      </x:c>
      <x:c r="M256" s="4" t="str">
        <x:f>IFERROR(INDEX('Crafting recipes'!$E$6:$E$1005,MATCH(B256,'Crafting recipes'!$A$6:$A$1005,0)),"MISSING ID")</x:f>
        <x:v>Partial proposal</x:v>
      </x:c>
      <x:c r="N256" s="4" t="str">
        <x:v>Candidate consumed material contribution; incomplete recipe. Material stock, not a finished ritual document or ordinary fabric. Finish labor/provenance may matter more than tier alone.</x:v>
      </x:c>
      <x:c r="O256" s="4" t="str">
        <x:v>New game brainstorming, October 15, 2026.</x:v>
      </x:c>
      <x:c r="P256" s="4" t="n">
        <x:f>IF(OR(C256="Ingredient candidate",C256="Consumed input",C256="Contained input",C256="Transform input"),IF(F256="T0",0,IF(F256="T1",1,IF(F256="T2",2,IF(F256="T3",3,IF(F256="T4",4,-1))))),-1)</x:f>
        <x:v>2</x:v>
      </x:c>
      <x:c r="Q256" s="4" t="n">
        <x:f>IF(AND(OR(C256="Ingredient candidate",C256="Consumed input",C256="Contained input",C256="Transform input"),P256=-1),1,0)</x:f>
        <x:v>0</x:v>
      </x:c>
    </x:row>
    <x:row r="257" ht="105" customHeight="1">
      <x:c r="A257" s="4" t="str">
        <x:v>design.branch.branch.decorative_husk.in.2</x:v>
      </x:c>
      <x:c r="B257" s="4" t="str">
        <x:v>design.branch.branch.decorative_husk</x:v>
      </x:c>
      <x:c r="C257" s="4" t="str">
        <x:v>Ingredient candidate</x:v>
      </x:c>
      <x:c r="D257" s="4" t="str">
        <x:v>proposal.branch.pigment_coating</x:v>
      </x:c>
      <x:c r="E257" s="4" t="str">
        <x:f>IFERROR(INDEX('Items'!$B$6:$B$1005,MATCH(D257,'Items'!$A$6:$A$1005,0)),"MISSING ID")</x:f>
        <x:v>Mineral pigment coating</x:v>
      </x:c>
      <x:c r="F257" s="4" t="str">
        <x:f>IFERROR(INDEX('Items'!$C$6:$C$1005,MATCH(D257,'Items'!$A$6:$A$1005,0)),"MISSING ID")</x:f>
        <x:v>T2</x:v>
      </x:c>
      <x:c r="G257" s="4" t="str">
        <x:f>IFERROR(INDEX('Items'!$D$6:$D$1005,MATCH(D257,'Items'!$A$6:$A$1005,0)),"MISSING ID")</x:f>
        <x:v>Manufactured stock</x:v>
      </x:c>
      <x:c r="H257" s="4" t="str">
        <x:f>IFERROR(INDEX('Items'!$X$6:$X$1005,MATCH(D257,'Items'!$A$6:$A$1005,0)),"MISSING ID")</x:f>
        <x:v>Processed material</x:v>
      </x:c>
      <x:c r="I257" s="4"/>
      <x:c r="J257" s="4" t="str">
        <x:v>Unspecified</x:v>
      </x:c>
      <x:c r="K257" s="4" t="str">
        <x:f>IFERROR(INDEX('Crafting recipes'!$D$6:$D$1005,MATCH(B257,'Crafting recipes'!$A$6:$A$1005,0)),"MISSING ID")</x:f>
        <x:v>Proposal</x:v>
      </x:c>
      <x:c r="L257" s="4" t="str">
        <x:f>IFERROR(INDEX('Items'!$AD$6:$AD$1005,MATCH(D257,'Items'!$A$6:$A$1005,0)),"MISSING ID")</x:f>
        <x:v>Proposal</x:v>
      </x:c>
      <x:c r="M257" s="4" t="str">
        <x:f>IFERROR(INDEX('Crafting recipes'!$E$6:$E$1005,MATCH(B257,'Crafting recipes'!$A$6:$A$1005,0)),"MISSING ID")</x:f>
        <x:v>Partial proposal</x:v>
      </x:c>
      <x:c r="N257" s="4" t="str">
        <x:v>Candidate consumed material contribution; incomplete recipe. Material stock, not a finished ritual document or ordinary fabric. Finish labor/provenance may matter more than tier alone.</x:v>
      </x:c>
      <x:c r="O257" s="4" t="str">
        <x:v>New game brainstorming, October 15, 2026.</x:v>
      </x:c>
      <x:c r="P257" s="4" t="n">
        <x:f>IF(OR(C257="Ingredient candidate",C257="Consumed input",C257="Contained input",C257="Transform input"),IF(F257="T0",0,IF(F257="T1",1,IF(F257="T2",2,IF(F257="T3",3,IF(F257="T4",4,-1))))),-1)</x:f>
        <x:v>2</x:v>
      </x:c>
      <x:c r="Q257" s="4" t="n">
        <x:f>IF(AND(OR(C257="Ingredient candidate",C257="Consumed input",C257="Contained input",C257="Transform input"),P257=-1),1,0)</x:f>
        <x:v>0</x:v>
      </x:c>
    </x:row>
    <x:row r="258" ht="105" customHeight="1">
      <x:c r="A258" s="4" t="str">
        <x:v>design.branch.branch.decorative_husk.out</x:v>
      </x:c>
      <x:c r="B258" s="4" t="str">
        <x:v>design.branch.branch.decorative_husk</x:v>
      </x:c>
      <x:c r="C258" s="4" t="str">
        <x:v>Output</x:v>
      </x:c>
      <x:c r="D258" s="4" t="str">
        <x:v>proposal.branch.decorative_husk</x:v>
      </x:c>
      <x:c r="E258" s="4" t="str">
        <x:f>IFERROR(INDEX('Items'!$B$6:$B$1005,MATCH(D258,'Items'!$A$6:$A$1005,0)),"MISSING ID")</x:f>
        <x:v>Finished decorative husk stock</x:v>
      </x:c>
      <x:c r="F258" s="4" t="str">
        <x:f>IFERROR(INDEX('Items'!$C$6:$C$1005,MATCH(D258,'Items'!$A$6:$A$1005,0)),"MISSING ID")</x:f>
        <x:v>T3</x:v>
      </x:c>
      <x:c r="G258" s="4" t="str">
        <x:f>IFERROR(INDEX('Items'!$D$6:$D$1005,MATCH(D258,'Items'!$A$6:$A$1005,0)),"MISSING ID")</x:f>
        <x:v>Manufactured stock</x:v>
      </x:c>
      <x:c r="H258" s="4" t="str">
        <x:f>IFERROR(INDEX('Items'!$X$6:$X$1005,MATCH(D258,'Items'!$A$6:$A$1005,0)),"MISSING ID")</x:f>
        <x:v>Processed material</x:v>
      </x:c>
      <x:c r="I258" s="4"/>
      <x:c r="J258" s="4" t="str">
        <x:v>Unspecified</x:v>
      </x:c>
      <x:c r="K258" s="4" t="str">
        <x:f>IFERROR(INDEX('Crafting recipes'!$D$6:$D$1005,MATCH(B258,'Crafting recipes'!$A$6:$A$1005,0)),"MISSING ID")</x:f>
        <x:v>Proposal</x:v>
      </x:c>
      <x:c r="L258" s="4" t="str">
        <x:f>IFERROR(INDEX('Items'!$AD$6:$AD$1005,MATCH(D258,'Items'!$A$6:$A$1005,0)),"MISSING ID")</x:f>
        <x:v>Proposal</x:v>
      </x:c>
      <x:c r="M258" s="4" t="str">
        <x:f>IFERROR(INDEX('Crafting recipes'!$E$6:$E$1005,MATCH(B258,'Crafting recipes'!$A$6:$A$1005,0)),"MISSING ID")</x:f>
        <x:v>Partial proposal</x:v>
      </x:c>
      <x:c r="N258" s="4" t="str">
        <x:v>Proposed output; quantity/yield and qualification remain undefined. Material stock, not a finished ritual document or ordinary fabric. Finish labor/provenance may matter more than tier alone.</x:v>
      </x:c>
      <x:c r="O258" s="4" t="str">
        <x:v>New game brainstorming, October 15, 2026.</x:v>
      </x:c>
      <x:c r="P258" s="4" t="n">
        <x:f>IF(OR(C258="Ingredient candidate",C258="Consumed input",C258="Contained input",C258="Transform input"),IF(F258="T0",0,IF(F258="T1",1,IF(F258="T2",2,IF(F258="T3",3,IF(F258="T4",4,-1))))),-1)</x:f>
        <x:v>-1</x:v>
      </x:c>
      <x:c r="Q258" s="4" t="n">
        <x:f>IF(AND(OR(C258="Ingredient candidate",C258="Consumed input",C258="Contained input",C258="Transform input"),P258=-1),1,0)</x:f>
        <x:v>0</x:v>
      </x:c>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Processing agents</x:v>
      </x:c>
      <x:c r="H259" s="4" t="str">
        <x:f>IFERROR(INDEX('Items'!$X$6:$X$1005,MATCH(D259,'Items'!$A$6:$A$1005,0)),"MISSING ID")</x:f>
        <x:v>Chemical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t="n">
        <x:f>IF(OR(C259="Ingredient candidate",C259="Consumed input",C259="Contained input",C259="Transform input"),IF(F259="T0",0,IF(F259="T1",1,IF(F259="T2",2,IF(F259="T3",3,IF(F259="T4",4,-1))))),-1)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Processing agents</x:v>
      </x:c>
      <x:c r="H260" s="4" t="str">
        <x:f>IFERROR(INDEX('Items'!$X$6:$X$1005,MATCH(D260,'Items'!$A$6:$A$1005,0)),"MISSING ID")</x:f>
        <x:v>Chemical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t="n">
        <x:f>IF(OR(C260="Ingredient candidate",C260="Consumed input",C260="Contained input",C260="Transform input"),IF(F260="T0",0,IF(F260="T1",1,IF(F260="T2",2,IF(F260="T3",3,IF(F260="T4",4,-1))))),-1)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T3</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t="n">
        <x:f>IF(OR(C261="Ingredient candidate",C261="Consumed input",C261="Contained input",C261="Transform input"),IF(F261="T0",0,IF(F261="T1",1,IF(F261="T2",2,IF(F261="T3",3,IF(F261="T4",4,-1))))),-1)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composite</x:v>
      </x:c>
      <x:c r="F262" s="4" t="str">
        <x:f>IFERROR(INDEX('Items'!$C$6:$C$1005,MATCH(D262,'Items'!$A$6:$A$1005,0)),"MISSING ID")</x:f>
        <x:v>T3</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t="n">
        <x:f>IF(OR(C262="Ingredient candidate",C262="Consumed input",C262="Contained input",C262="Transform input"),IF(F262="T0",0,IF(F262="T1",1,IF(F262="T2",2,IF(F262="T3",3,IF(F262="T4",4,-1))))),-1)</x:f>
        <x:v>3</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Bonded ceramic-shell composite</x:v>
      </x:c>
      <x:c r="F263" s="4" t="str">
        <x:f>IFERROR(INDEX('Items'!$C$6:$C$1005,MATCH(D263,'Items'!$A$6:$A$1005,0)),"MISSING ID")</x:f>
        <x:v>T3</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t="n">
        <x:f>IF(OR(C263="Ingredient candidate",C263="Consumed input",C263="Contained input",C263="Transform input"),IF(F263="T0",0,IF(F263="T1",1,IF(F263="T2",2,IF(F263="T3",3,IF(F263="T4",4,-1))))),-1)</x:f>
        <x:v>3</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Processing agents</x:v>
      </x:c>
      <x:c r="H264" s="4" t="str">
        <x:f>IFERROR(INDEX('Items'!$X$6:$X$1005,MATCH(D264,'Items'!$A$6:$A$1005,0)),"MISSING ID")</x:f>
        <x:v>Chemical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t="n">
        <x:f>IF(OR(C264="Ingredient candidate",C264="Consumed input",C264="Contained input",C264="Transform input"),IF(F264="T0",0,IF(F264="T1",1,IF(F264="T2",2,IF(F264="T3",3,IF(F264="T4",4,-1))))),-1)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composite stock</x:v>
      </x:c>
      <x:c r="F265" s="4" t="str">
        <x:f>IFERROR(INDEX('Items'!$C$6:$C$1005,MATCH(D265,'Items'!$A$6:$A$1005,0)),"MISSING ID")</x:f>
        <x:v>T4</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t="n">
        <x:f>IF(OR(C265="Ingredient candidate",C265="Consumed input",C265="Contained input",C265="Transform input"),IF(F265="T0",0,IF(F265="T1",1,IF(F265="T2",2,IF(F265="T3",3,IF(F265="T4",4,-1))))),-1)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Insulated conductor stock</x:v>
      </x:c>
      <x:c r="F266" s="4" t="str">
        <x:f>IFERROR(INDEX('Items'!$C$6:$C$1005,MATCH(D266,'Items'!$A$6:$A$1005,0)),"MISSING ID")</x:f>
        <x:v>T3</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t="n">
        <x:f>IF(OR(C266="Ingredient candidate",C266="Consumed input",C266="Contained input",C266="Transform input"),IF(F266="T0",0,IF(F266="T1",1,IF(F266="T2",2,IF(F266="T3",3,IF(F266="T4",4,-1))))),-1)</x:f>
        <x:v>3</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sealing sheet</x:v>
      </x:c>
      <x:c r="F267" s="4" t="str">
        <x:f>IFERROR(INDEX('Items'!$C$6:$C$1005,MATCH(D267,'Items'!$A$6:$A$1005,0)),"MISSING ID")</x:f>
        <x:v>T3</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t="n">
        <x:f>IF(OR(C267="Ingredient candidate",C267="Consumed input",C267="Contained input",C267="Transform input"),IF(F267="T0",0,IF(F267="T1",1,IF(F267="T2",2,IF(F267="T3",3,IF(F267="T4",4,-1))))),-1)</x:f>
        <x:v>3</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t="n">
        <x:f>IF(OR(C268="Ingredient candidate",C268="Consumed input",C268="Contained input",C268="Transform input"),IF(F268="T0",0,IF(F268="T1",1,IF(F268="T2",2,IF(F268="T3",3,IF(F268="T4",4,-1))))),-1)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Encapsulated conductor stock</x:v>
      </x:c>
      <x:c r="F269" s="4" t="str">
        <x:f>IFERROR(INDEX('Items'!$C$6:$C$1005,MATCH(D269,'Items'!$A$6:$A$1005,0)),"MISSING ID")</x:f>
        <x:v>T4</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t="n">
        <x:f>IF(OR(C269="Ingredient candidate",C269="Consumed input",C269="Contained input",C269="Transform input"),IF(F269="T0",0,IF(F269="T1",1,IF(F269="T2",2,IF(F269="T3",3,IF(F269="T4",4,-1))))),-1)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stock</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t="n">
        <x:f>IF(OR(C270="Ingredient candidate",C270="Consumed input",C270="Contained input",C270="Transform input"),IF(F270="T0",0,IF(F270="T1",1,IF(F270="T2",2,IF(F270="T3",3,IF(F270="T4",4,-1))))),-1)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stock</x:v>
      </x:c>
      <x:c r="F271" s="4" t="str">
        <x:f>IFERROR(INDEX('Items'!$C$6:$C$1005,MATCH(D271,'Items'!$A$6:$A$1005,0)),"MISSING ID")</x:f>
        <x:v>T3</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t="n">
        <x:f>IF(OR(C271="Ingredient candidate",C271="Consumed input",C271="Contained input",C271="Transform input"),IF(F271="T0",0,IF(F271="T1",1,IF(F271="T2",2,IF(F271="T3",3,IF(F271="T4",4,-1))))),-1)</x:f>
        <x:v>3</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t="n">
        <x:f>IF(OR(C272="Ingredient candidate",C272="Consumed input",C272="Contained input",C272="Transform input"),IF(F272="T0",0,IF(F272="T1",1,IF(F272="T2",2,IF(F272="T3",3,IF(F272="T4",4,-1))))),-1)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T4</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t="n">
        <x:f>IF(OR(C273="Ingredient candidate",C273="Consumed input",C273="Contained input",C273="Transform input"),IF(F273="T0",0,IF(F273="T1",1,IF(F273="T2",2,IF(F273="T3",3,IF(F273="T4",4,-1))))),-1)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 composite stock</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t="n">
        <x:f>IF(OR(C274="Ingredient candidate",C274="Consumed input",C274="Contained input",C274="Transform input"),IF(F274="T0",0,IF(F274="T1",1,IF(F274="T2",2,IF(F274="T3",3,IF(F274="T4",4,-1))))),-1)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sealing sheet</x:v>
      </x:c>
      <x:c r="F275" s="4" t="str">
        <x:f>IFERROR(INDEX('Items'!$C$6:$C$1005,MATCH(D275,'Items'!$A$6:$A$1005,0)),"MISSING ID")</x:f>
        <x:v>T3</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t="n">
        <x:f>IF(OR(C275="Ingredient candidate",C275="Consumed input",C275="Contained input",C275="Transform input"),IF(F275="T0",0,IF(F275="T1",1,IF(F275="T2",2,IF(F275="T3",3,IF(F275="T4",4,-1))))),-1)</x:f>
        <x:v>3</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Sealed composite casing stock</x:v>
      </x:c>
      <x:c r="F276" s="4" t="str">
        <x:f>IFERROR(INDEX('Items'!$C$6:$C$1005,MATCH(D276,'Items'!$A$6:$A$1005,0)),"MISSING ID")</x:f>
        <x:v>T4</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t="n">
        <x:f>IF(OR(C276="Ingredient candidate",C276="Consumed input",C276="Contained input",C276="Transform input"),IF(F276="T0",0,IF(F276="T1",1,IF(F276="T2",2,IF(F276="T3",3,IF(F276="T4",4,-1))))),-1)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stock</x:v>
      </x:c>
      <x:c r="F277" s="4" t="str">
        <x:f>IFERROR(INDEX('Items'!$C$6:$C$1005,MATCH(D277,'Items'!$A$6:$A$1005,0)),"MISSING ID")</x:f>
        <x:v>T3</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t="n">
        <x:f>IF(OR(C277="Ingredient candidate",C277="Consumed input",C277="Contained input",C277="Transform input"),IF(F277="T0",0,IF(F277="T1",1,IF(F277="T2",2,IF(F277="T3",3,IF(F277="T4",4,-1))))),-1)</x:f>
        <x:v>3</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t="n">
        <x:f>IF(OR(C278="Ingredient candidate",C278="Consumed input",C278="Contained input",C278="Transform input"),IF(F278="T0",0,IF(F278="T1",1,IF(F278="T2",2,IF(F278="T3",3,IF(F278="T4",4,-1))))),-1)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T2</x:v>
      </x:c>
      <x:c r="G279" s="4" t="str">
        <x:f>IFERROR(INDEX('Items'!$D$6:$D$1005,MATCH(D279,'Items'!$A$6:$A$1005,0)),"MISSING ID")</x:f>
        <x:v>Processing agents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t="n">
        <x:f>IF(OR(C279="Ingredient candidate",C279="Consumed input",C279="Contained input",C279="Transform input"),IF(F279="T0",0,IF(F279="T1",1,IF(F279="T2",2,IF(F279="T3",3,IF(F279="T4",4,-1))))),-1)</x:f>
        <x:v>2</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Preloaded spring subassembly</x:v>
      </x:c>
      <x:c r="F280" s="4" t="str">
        <x:f>IFERROR(INDEX('Items'!$C$6:$C$1005,MATCH(D280,'Items'!$A$6:$A$1005,0)),"MISSING ID")</x:f>
        <x:v>T4</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t="n">
        <x:f>IF(OR(C280="Ingredient candidate",C280="Consumed input",C280="Contained input",C280="Transform input"),IF(F280="T0",0,IF(F280="T1",1,IF(F280="T2",2,IF(F280="T3",3,IF(F280="T4",4,-1))))),-1)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Refractory ceramic stock</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t="n">
        <x:f>IF(OR(C281="Ingredient candidate",C281="Consumed input",C281="Contained input",C281="Transform input"),IF(F281="T0",0,IF(F281="T1",1,IF(F281="T2",2,IF(F281="T3",3,IF(F281="T4",4,-1))))),-1)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Not applicable</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t="n">
        <x:f>IF(OR(C282="Ingredient candidate",C282="Consumed input",C282="Contained input",C282="Transform input"),IF(F282="T0",0,IF(F282="T1",1,IF(F282="T2",2,IF(F282="T3",3,IF(F282="T4",4,-1))))),-1)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Mica composite sheet</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t="n">
        <x:f>IF(OR(C283="Ingredient candidate",C283="Consumed input",C283="Contained input",C283="Transform input"),IF(F283="T0",0,IF(F283="T1",1,IF(F283="T2",2,IF(F283="T3",3,IF(F283="T4",4,-1))))),-1)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Processing agents</x:v>
      </x:c>
      <x:c r="H284" s="4" t="str">
        <x:f>IFERROR(INDEX('Items'!$X$6:$X$1005,MATCH(D284,'Items'!$A$6:$A$1005,0)),"MISSING ID")</x:f>
        <x:v>Chemical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t="n">
        <x:f>IF(OR(C284="Ingredient candidate",C284="Consumed input",C284="Contained input",C284="Transform input"),IF(F284="T0",0,IF(F284="T1",1,IF(F284="T2",2,IF(F284="T3",3,IF(F284="T4",4,-1))))),-1)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 sheet</x:v>
      </x:c>
      <x:c r="F285" s="4" t="str">
        <x:f>IFERROR(INDEX('Items'!$C$6:$C$1005,MATCH(D285,'Items'!$A$6:$A$1005,0)),"MISSING ID")</x:f>
        <x:v>T2</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t="n">
        <x:f>IF(OR(C285="Ingredient candidate",C285="Consumed input",C285="Contained input",C285="Transform input"),IF(F285="T0",0,IF(F285="T1",1,IF(F285="T2",2,IF(F285="T3",3,IF(F285="T4",4,-1))))),-1)</x:f>
        <x:v>2</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Not applicable</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t="n">
        <x:f>IF(OR(C286="Ingredient candidate",C286="Consumed input",C286="Contained input",C286="Transform input"),IF(F286="T0",0,IF(F286="T1",1,IF(F286="T2",2,IF(F286="T3",3,IF(F286="T4",4,-1))))),-1)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t="n">
        <x:f>IF(OR(C287="Ingredient candidate",C287="Consumed input",C287="Contained input",C287="Transform input"),IF(F287="T0",0,IF(F287="T1",1,IF(F287="T2",2,IF(F287="T3",3,IF(F287="T4",4,-1))))),-1)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stock</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t="n">
        <x:f>IF(OR(C288="Ingredient candidate",C288="Consumed input",C288="Contained input",C288="Transform input"),IF(F288="T0",0,IF(F288="T1",1,IF(F288="T2",2,IF(F288="T3",3,IF(F288="T4",4,-1))))),-1)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T3</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t="n">
        <x:f>IF(OR(C289="Ingredient candidate",C289="Consumed input",C289="Contained input",C289="Transform input"),IF(F289="T0",0,IF(F289="T1",1,IF(F289="T2",2,IF(F289="T3",3,IF(F289="T4",4,-1))))),-1)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Prepared bronze bearing stock</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t="n">
        <x:f>IF(OR(C290="Ingredient candidate",C290="Consumed input",C290="Contained input",C290="Transform input"),IF(F290="T0",0,IF(F290="T1",1,IF(F290="T2",2,IF(F290="T3",3,IF(F290="T4",4,-1))))),-1)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abrasive grit</x:v>
      </x:c>
      <x:c r="F291" s="4" t="str">
        <x:f>IFERROR(INDEX('Items'!$C$6:$C$1005,MATCH(D291,'Items'!$A$6:$A$1005,0)),"MISSING ID")</x:f>
        <x:v>T1</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t="n">
        <x:f>IF(OR(C291="Ingredient candidate",C291="Consumed input",C291="Contained input",C291="Transform input"),IF(F291="T0",0,IF(F291="T1",1,IF(F291="T2",2,IF(F291="T3",3,IF(F291="T4",4,-1))))),-1)</x:f>
        <x:v>1</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T3</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t="n">
        <x:f>IF(OR(C292="Ingredient candidate",C292="Consumed input",C292="Contained input",C292="Transform input"),IF(F292="T0",0,IF(F292="T1",1,IF(F292="T2",2,IF(F292="T3",3,IF(F292="T4",4,-1))))),-1)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t="n">
        <x:f>IF(OR(C293="Ingredient candidate",C293="Consumed input",C293="Contained input",C293="Transform input"),IF(F293="T0",0,IF(F293="T1",1,IF(F293="T2",2,IF(F293="T3",3,IF(F293="T4",4,-1))))),-1)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T2</x:v>
      </x:c>
      <x:c r="G294" s="4" t="str">
        <x:f>IFERROR(INDEX('Items'!$D$6:$D$1005,MATCH(D294,'Items'!$A$6:$A$1005,0)),"MISSING ID")</x:f>
        <x:v>Processing agents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t="n">
        <x:f>IF(OR(C294="Ingredient candidate",C294="Consumed input",C294="Contained input",C294="Transform input"),IF(F294="T0",0,IF(F294="T1",1,IF(F294="T2",2,IF(F294="T3",3,IF(F294="T4",4,-1))))),-1)</x:f>
        <x:v>2</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stock</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t="n">
        <x:f>IF(OR(C295="Ingredient candidate",C295="Consumed input",C295="Contained input",C295="Transform input"),IF(F295="T0",0,IF(F295="T1",1,IF(F295="T2",2,IF(F295="T3",3,IF(F295="T4",4,-1))))),-1)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t="n">
        <x:f>IF(OR(C296="Ingredient candidate",C296="Consumed input",C296="Contained input",C296="Transform input"),IF(F296="T0",0,IF(F296="T1",1,IF(F296="T2",2,IF(F296="T3",3,IF(F296="T4",4,-1))))),-1)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grounding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t="n">
        <x:f>IF(OR(C297="Ingredient candidate",C297="Consumed input",C297="Contained input",C297="Transform input"),IF(F297="T0",0,IF(F297="T1",1,IF(F297="T2",2,IF(F297="T3",3,IF(F297="T4",4,-1))))),-1)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t="n">
        <x:f>IF(OR(C298="Ingredient candidate",C298="Consumed input",C298="Contained input",C298="Transform input"),IF(F298="T0",0,IF(F298="T1",1,IF(F298="T2",2,IF(F298="T3",3,IF(F298="T4",4,-1))))),-1)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t="n">
        <x:f>IF(OR(C299="Ingredient candidate",C299="Consumed input",C299="Contained input",C299="Transform input"),IF(F299="T0",0,IF(F299="T1",1,IF(F299="T2",2,IF(F299="T3",3,IF(F299="T4",4,-1))))),-1)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T3</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t="n">
        <x:f>IF(OR(C300="Ingredient candidate",C300="Consumed input",C300="Contained input",C300="Transform input"),IF(F300="T0",0,IF(F300="T1",1,IF(F300="T2",2,IF(F300="T3",3,IF(F300="T4",4,-1))))),-1)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t="n">
        <x:f>IF(OR(C301="Ingredient candidate",C301="Consumed input",C301="Contained input",C301="Transform input"),IF(F301="T0",0,IF(F301="T1",1,IF(F301="T2",2,IF(F301="T3",3,IF(F301="T4",4,-1))))),-1)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stock</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t="n">
        <x:f>IF(OR(C302="Ingredient candidate",C302="Consumed input",C302="Contained input",C302="Transform input"),IF(F302="T0",0,IF(F302="T1",1,IF(F302="T2",2,IF(F302="T3",3,IF(F302="T4",4,-1))))),-1)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t="n">
        <x:f>IF(OR(C303="Ingredient candidate",C303="Consumed input",C303="Contained input",C303="Transform input"),IF(F303="T0",0,IF(F303="T1",1,IF(F303="T2",2,IF(F303="T3",3,IF(F303="T4",4,-1))))),-1)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t="n">
        <x:f>IF(OR(C304="Ingredient candidate",C304="Consumed input",C304="Contained input",C304="Transform input"),IF(F304="T0",0,IF(F304="T1",1,IF(F304="T2",2,IF(F304="T3",3,IF(F304="T4",4,-1))))),-1)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T3</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t="n">
        <x:f>IF(OR(C305="Ingredient candidate",C305="Consumed input",C305="Contained input",C305="Transform input"),IF(F305="T0",0,IF(F305="T1",1,IF(F305="T2",2,IF(F305="T3",3,IF(F305="T4",4,-1))))),-1)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t="n">
        <x:f>IF(OR(C306="Ingredient candidate",C306="Consumed input",C306="Contained input",C306="Transform input"),IF(F306="T0",0,IF(F306="T1",1,IF(F306="T2",2,IF(F306="T3",3,IF(F306="T4",4,-1))))),-1)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t="n">
        <x:f>IF(OR(C307="Ingredient candidate",C307="Consumed input",C307="Contained input",C307="Transform input"),IF(F307="T0",0,IF(F307="T1",1,IF(F307="T2",2,IF(F307="T3",3,IF(F307="T4",4,-1))))),-1)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Processing agents</x:v>
      </x:c>
      <x:c r="H308" s="4" t="str">
        <x:f>IFERROR(INDEX('Items'!$X$6:$X$1005,MATCH(D308,'Items'!$A$6:$A$1005,0)),"MISSING ID")</x:f>
        <x:v>Chemical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t="n">
        <x:f>IF(OR(C308="Ingredient candidate",C308="Consumed input",C308="Contained input",C308="Transform input"),IF(F308="T0",0,IF(F308="T1",1,IF(F308="T2",2,IF(F308="T3",3,IF(F308="T4",4,-1))))),-1)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T3</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t="n">
        <x:f>IF(OR(C309="Ingredient candidate",C309="Consumed input",C309="Contained input",C309="Transform input"),IF(F309="T0",0,IF(F309="T1",1,IF(F309="T2",2,IF(F309="T3",3,IF(F309="T4",4,-1))))),-1)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t="n">
        <x:f>IF(OR(C310="Ingredient candidate",C310="Consumed input",C310="Contained input",C310="Transform input"),IF(F310="T0",0,IF(F310="T1",1,IF(F310="T2",2,IF(F310="T3",3,IF(F310="T4",4,-1))))),-1)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abrasive grit</x:v>
      </x:c>
      <x:c r="F311" s="4" t="str">
        <x:f>IFERROR(INDEX('Items'!$C$6:$C$1005,MATCH(D311,'Items'!$A$6:$A$1005,0)),"MISSING ID")</x:f>
        <x:v>T1</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t="n">
        <x:f>IF(OR(C311="Ingredient candidate",C311="Consumed input",C311="Contained input",C311="Transform input"),IF(F311="T0",0,IF(F311="T1",1,IF(F311="T2",2,IF(F311="T3",3,IF(F311="T4",4,-1))))),-1)</x:f>
        <x:v>1</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T3</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t="n">
        <x:f>IF(OR(C312="Ingredient candidate",C312="Consumed input",C312="Contained input",C312="Transform input"),IF(F312="T0",0,IF(F312="T1",1,IF(F312="T2",2,IF(F312="T3",3,IF(F312="T4",4,-1))))),-1)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t="n">
        <x:f>IF(OR(C313="Ingredient candidate",C313="Consumed input",C313="Contained input",C313="Transform input"),IF(F313="T0",0,IF(F313="T1",1,IF(F313="T2",2,IF(F313="T3",3,IF(F313="T4",4,-1))))),-1)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abrasive grit</x:v>
      </x:c>
      <x:c r="F314" s="4" t="str">
        <x:f>IFERROR(INDEX('Items'!$C$6:$C$1005,MATCH(D314,'Items'!$A$6:$A$1005,0)),"MISSING ID")</x:f>
        <x:v>T1</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t="n">
        <x:f>IF(OR(C314="Ingredient candidate",C314="Consumed input",C314="Contained input",C314="Transform input"),IF(F314="T0",0,IF(F314="T1",1,IF(F314="T2",2,IF(F314="T3",3,IF(F314="T4",4,-1))))),-1)</x:f>
        <x:v>1</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t="n">
        <x:f>IF(OR(C315="Ingredient candidate",C315="Consumed input",C315="Contained input",C315="Transform input"),IF(F315="T0",0,IF(F315="T1",1,IF(F315="T2",2,IF(F315="T3",3,IF(F315="T4",4,-1))))),-1)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 sheet</x:v>
      </x:c>
      <x:c r="F316" s="4" t="str">
        <x:f>IFERROR(INDEX('Items'!$C$6:$C$1005,MATCH(D316,'Items'!$A$6:$A$1005,0)),"MISSING ID")</x:f>
        <x:v>T2</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t="n">
        <x:f>IF(OR(C316="Ingredient candidate",C316="Consumed input",C316="Contained input",C316="Transform input"),IF(F316="T0",0,IF(F316="T1",1,IF(F316="T2",2,IF(F316="T3",3,IF(F316="T4",4,-1))))),-1)</x:f>
        <x:v>2</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Processing agents</x:v>
      </x:c>
      <x:c r="H317" s="4" t="str">
        <x:f>IFERROR(INDEX('Items'!$X$6:$X$1005,MATCH(D317,'Items'!$A$6:$A$1005,0)),"MISSING ID")</x:f>
        <x:v>Chemical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t="n">
        <x:f>IF(OR(C317="Ingredient candidate",C317="Consumed input",C317="Contained input",C317="Transform input"),IF(F317="T0",0,IF(F317="T1",1,IF(F317="T2",2,IF(F317="T3",3,IF(F317="T4",4,-1))))),-1)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Processing agents</x:v>
      </x:c>
      <x:c r="H318" s="4" t="str">
        <x:f>IFERROR(INDEX('Items'!$X$6:$X$1005,MATCH(D318,'Items'!$A$6:$A$1005,0)),"MISSING ID")</x:f>
        <x:v>Chemical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t="n">
        <x:f>IF(OR(C318="Ingredient candidate",C318="Consumed input",C318="Contained input",C318="Transform input"),IF(F318="T0",0,IF(F318="T1",1,IF(F318="T2",2,IF(F318="T3",3,IF(F318="T4",4,-1))))),-1)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stock</x:v>
      </x:c>
      <x:c r="F319" s="4" t="str">
        <x:f>IFERROR(INDEX('Items'!$C$6:$C$1005,MATCH(D319,'Items'!$A$6:$A$1005,0)),"MISSING ID")</x:f>
        <x:v>T3</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t="n">
        <x:f>IF(OR(C319="Ingredient candidate",C319="Consumed input",C319="Contained input",C319="Transform input"),IF(F319="T0",0,IF(F319="T1",1,IF(F319="T2",2,IF(F319="T3",3,IF(F319="T4",4,-1))))),-1)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T2</x:v>
      </x:c>
      <x:c r="G320" s="4" t="str">
        <x:f>IFERROR(INDEX('Items'!$D$6:$D$1005,MATCH(D320,'Items'!$A$6:$A$1005,0)),"MISSING ID")</x:f>
        <x:v>Processing agents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t="n">
        <x:f>IF(OR(C320="Ingredient candidate",C320="Consumed input",C320="Contained input",C320="Transform input"),IF(F320="T0",0,IF(F320="T1",1,IF(F320="T2",2,IF(F320="T3",3,IF(F320="T4",4,-1))))),-1)</x:f>
        <x:v>2</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T2</x:v>
      </x:c>
      <x:c r="G321" s="4" t="str">
        <x:f>IFERROR(INDEX('Items'!$D$6:$D$1005,MATCH(D321,'Items'!$A$6:$A$1005,0)),"MISSING ID")</x:f>
        <x:v>Processing agents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t="n">
        <x:f>IF(OR(C321="Ingredient candidate",C321="Consumed input",C321="Contained input",C321="Transform input"),IF(F321="T0",0,IF(F321="T1",1,IF(F321="T2",2,IF(F321="T3",3,IF(F321="T4",4,-1))))),-1)</x:f>
        <x:v>2</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T3</x:v>
      </x:c>
      <x:c r="G322" s="4" t="str">
        <x:f>IFERROR(INDEX('Items'!$D$6:$D$1005,MATCH(D322,'Items'!$A$6:$A$1005,0)),"MISSING ID")</x:f>
        <x:v>Processing agents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t="n">
        <x:f>IF(OR(C322="Ingredient candidate",C322="Consumed input",C322="Contained input",C322="Transform input"),IF(F322="T0",0,IF(F322="T1",1,IF(F322="T2",2,IF(F322="T3",3,IF(F322="T4",4,-1))))),-1)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 membrane</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t="n">
        <x:f>IF(OR(C323="Ingredient candidate",C323="Consumed input",C323="Contained input",C323="Transform input"),IF(F323="T0",0,IF(F323="T1",1,IF(F323="T2",2,IF(F323="T3",3,IF(F323="T4",4,-1))))),-1)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Processing agents</x:v>
      </x:c>
      <x:c r="H324" s="4" t="str">
        <x:f>IFERROR(INDEX('Items'!$X$6:$X$1005,MATCH(D324,'Items'!$A$6:$A$1005,0)),"MISSING ID")</x:f>
        <x:v>Chemical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t="n">
        <x:f>IF(OR(C324="Ingredient candidate",C324="Consumed input",C324="Contained input",C324="Transform input"),IF(F324="T0",0,IF(F324="T1",1,IF(F324="T2",2,IF(F324="T3",3,IF(F324="T4",4,-1))))),-1)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reinforcement strips</x:v>
      </x:c>
      <x:c r="F325" s="4" t="str">
        <x:f>IFERROR(INDEX('Items'!$C$6:$C$1005,MATCH(D325,'Items'!$A$6:$A$1005,0)),"MISSING ID")</x:f>
        <x:v>T3</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t="n">
        <x:f>IF(OR(C325="Ingredient candidate",C325="Consumed input",C325="Contained input",C325="Transform input"),IF(F325="T0",0,IF(F325="T1",1,IF(F325="T2",2,IF(F325="T3",3,IF(F325="T4",4,-1))))),-1)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 membrane</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t="n">
        <x:f>IF(OR(C326="Ingredient candidate",C326="Consumed input",C326="Contained input",C326="Transform input"),IF(F326="T0",0,IF(F326="T1",1,IF(F326="T2",2,IF(F326="T3",3,IF(F326="T4",4,-1))))),-1)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Processing agents</x:v>
      </x:c>
      <x:c r="H327" s="4" t="str">
        <x:f>IFERROR(INDEX('Items'!$X$6:$X$1005,MATCH(D327,'Items'!$A$6:$A$1005,0)),"MISSING ID")</x:f>
        <x:v>Chemical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t="n">
        <x:f>IF(OR(C327="Ingredient candidate",C327="Consumed input",C327="Contained input",C327="Transform input"),IF(F327="T0",0,IF(F327="T1",1,IF(F327="T2",2,IF(F327="T3",3,IF(F327="T4",4,-1))))),-1)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Prepared bronze bearing stock</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t="n">
        <x:f>IF(OR(C328="Ingredient candidate",C328="Consumed input",C328="Contained input",C328="Transform input"),IF(F328="T0",0,IF(F328="T1",1,IF(F328="T2",2,IF(F328="T3",3,IF(F328="T4",4,-1))))),-1)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t="n">
        <x:f>IF(OR(C329="Ingredient candidate",C329="Consumed input",C329="Contained input",C329="Transform input"),IF(F329="T0",0,IF(F329="T1",1,IF(F329="T2",2,IF(F329="T3",3,IF(F329="T4",4,-1))))),-1)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 sheet</x:v>
      </x:c>
      <x:c r="F330" s="4" t="str">
        <x:f>IFERROR(INDEX('Items'!$C$6:$C$1005,MATCH(D330,'Items'!$A$6:$A$1005,0)),"MISSING ID")</x:f>
        <x:v>T2</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t="n">
        <x:f>IF(OR(C330="Ingredient candidate",C330="Consumed input",C330="Contained input",C330="Transform input"),IF(F330="T0",0,IF(F330="T1",1,IF(F330="T2",2,IF(F330="T3",3,IF(F330="T4",4,-1))))),-1)</x:f>
        <x:v>2</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Processing agents</x:v>
      </x:c>
      <x:c r="H331" s="4" t="str">
        <x:f>IFERROR(INDEX('Items'!$X$6:$X$1005,MATCH(D331,'Items'!$A$6:$A$1005,0)),"MISSING ID")</x:f>
        <x:v>Chemical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t="n">
        <x:f>IF(OR(C331="Ingredient candidate",C331="Consumed input",C331="Contained input",C331="Transform input"),IF(F331="T0",0,IF(F331="T1",1,IF(F331="T2",2,IF(F331="T3",3,IF(F331="T4",4,-1))))),-1)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 joint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t="n">
        <x:f>IF(OR(C332="Ingredient candidate",C332="Consumed input",C332="Contained input",C332="Transform input"),IF(F332="T0",0,IF(F332="T1",1,IF(F332="T2",2,IF(F332="T3",3,IF(F332="T4",4,-1))))),-1)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t="n">
        <x:f>IF(OR(C333="Ingredient candidate",C333="Consumed input",C333="Contained input",C333="Transform input"),IF(F333="T0",0,IF(F333="T1",1,IF(F333="T2",2,IF(F333="T3",3,IF(F333="T4",4,-1))))),-1)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Processing agents</x:v>
      </x:c>
      <x:c r="H334" s="4" t="str">
        <x:f>IFERROR(INDEX('Items'!$X$6:$X$1005,MATCH(D334,'Items'!$A$6:$A$1005,0)),"MISSING ID")</x:f>
        <x:v>Chemical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t="n">
        <x:f>IF(OR(C334="Ingredient candidate",C334="Consumed input",C334="Contained input",C334="Transform input"),IF(F334="T0",0,IF(F334="T1",1,IF(F334="T2",2,IF(F334="T3",3,IF(F334="T4",4,-1))))),-1)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abrasive grit</x:v>
      </x:c>
      <x:c r="F335" s="4" t="str">
        <x:f>IFERROR(INDEX('Items'!$C$6:$C$1005,MATCH(D335,'Items'!$A$6:$A$1005,0)),"MISSING ID")</x:f>
        <x:v>T1</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t="n">
        <x:f>IF(OR(C335="Ingredient candidate",C335="Consumed input",C335="Contained input",C335="Transform input"),IF(F335="T0",0,IF(F335="T1",1,IF(F335="T2",2,IF(F335="T3",3,IF(F335="T4",4,-1))))),-1)</x:f>
        <x:v>1</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Bonded abrasive-faced stock</x:v>
      </x:c>
      <x:c r="F336" s="4" t="str">
        <x:f>IFERROR(INDEX('Items'!$C$6:$C$1005,MATCH(D336,'Items'!$A$6:$A$1005,0)),"MISSING ID")</x:f>
        <x:v>T3</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t="n">
        <x:f>IF(OR(C336="Ingredient candidate",C336="Consumed input",C336="Contained input",C336="Transform input"),IF(F336="T0",0,IF(F336="T1",1,IF(F336="T2",2,IF(F336="T3",3,IF(F336="T4",4,-1))))),-1)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blanks</x:v>
      </x:c>
      <x:c r="F337" s="4" t="str">
        <x:f>IFERROR(INDEX('Items'!$C$6:$C$1005,MATCH(D337,'Items'!$A$6:$A$1005,0)),"MISSING ID")</x:f>
        <x:v>T2</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t="n">
        <x:f>IF(OR(C337="Ingredient candidate",C337="Consumed input",C337="Contained input",C337="Transform input"),IF(F337="T0",0,IF(F337="T1",1,IF(F337="T2",2,IF(F337="T3",3,IF(F337="T4",4,-1))))),-1)</x:f>
        <x:v>2</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t="n">
        <x:f>IF(OR(C338="Ingredient candidate",C338="Consumed input",C338="Contained input",C338="Transform input"),IF(F338="T0",0,IF(F338="T1",1,IF(F338="T2",2,IF(F338="T3",3,IF(F338="T4",4,-1))))),-1)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Processing agents</x:v>
      </x:c>
      <x:c r="H339" s="4" t="str">
        <x:f>IFERROR(INDEX('Items'!$X$6:$X$1005,MATCH(D339,'Items'!$A$6:$A$1005,0)),"MISSING ID")</x:f>
        <x:v>Chemical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t="n">
        <x:f>IF(OR(C339="Ingredient candidate",C339="Consumed input",C339="Contained input",C339="Transform input"),IF(F339="T0",0,IF(F339="T1",1,IF(F339="T2",2,IF(F339="T3",3,IF(F339="T4",4,-1))))),-1)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t="n">
        <x:f>IF(OR(C340="Ingredient candidate",C340="Consumed input",C340="Contained input",C340="Transform input"),IF(F340="T0",0,IF(F340="T1",1,IF(F340="T2",2,IF(F340="T3",3,IF(F340="T4",4,-1))))),-1)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Tuned stone stock</x:v>
      </x:c>
      <x:c r="F341" s="4" t="str">
        <x:f>IFERROR(INDEX('Items'!$C$6:$C$1005,MATCH(D341,'Items'!$A$6:$A$1005,0)),"MISSING ID")</x:f>
        <x:v>T2</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t="n">
        <x:f>IF(OR(C341="Ingredient candidate",C341="Consumed input",C341="Contained input",C341="Transform input"),IF(F341="T0",0,IF(F341="T1",1,IF(F341="T2",2,IF(F341="T3",3,IF(F341="T4",4,-1))))),-1)</x:f>
        <x:v>2</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Prepared bronze bearing stock</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t="n">
        <x:f>IF(OR(C342="Ingredient candidate",C342="Consumed input",C342="Contained input",C342="Transform input"),IF(F342="T0",0,IF(F342="T1",1,IF(F342="T2",2,IF(F342="T3",3,IF(F342="T4",4,-1))))),-1)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T3</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t="n">
        <x:f>IF(OR(C343="Ingredient candidate",C343="Consumed input",C343="Contained input",C343="Transform input"),IF(F343="T0",0,IF(F343="T1",1,IF(F343="T2",2,IF(F343="T3",3,IF(F343="T4",4,-1))))),-1)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T2</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t="n">
        <x:f>IF(OR(C344="Ingredient candidate",C344="Consumed input",C344="Contained input",C344="Transform input"),IF(F344="T0",0,IF(F344="T1",1,IF(F344="T2",2,IF(F344="T3",3,IF(F344="T4",4,-1))))),-1)</x:f>
        <x:v>2</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Prepared bronze bearing stock</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t="n">
        <x:f>IF(OR(C345="Ingredient candidate",C345="Consumed input",C345="Contained input",C345="Transform input"),IF(F345="T0",0,IF(F345="T1",1,IF(F345="T2",2,IF(F345="T3",3,IF(F345="T4",4,-1))))),-1)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Processing agents</x:v>
      </x:c>
      <x:c r="H346" s="4" t="str">
        <x:f>IFERROR(INDEX('Items'!$X$6:$X$1005,MATCH(D346,'Items'!$A$6:$A$1005,0)),"MISSING ID")</x:f>
        <x:v>Chemical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t="n">
        <x:f>IF(OR(C346="Ingredient candidate",C346="Consumed input",C346="Contained input",C346="Transform input"),IF(F346="T0",0,IF(F346="T1",1,IF(F346="T2",2,IF(F346="T3",3,IF(F346="T4",4,-1))))),-1)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T3</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t="n">
        <x:f>IF(OR(C347="Ingredient candidate",C347="Consumed input",C347="Contained input",C347="Transform input"),IF(F347="T0",0,IF(F347="T1",1,IF(F347="T2",2,IF(F347="T3",3,IF(F347="T4",4,-1))))),-1)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t="n">
        <x:f>IF(OR(C348="Ingredient candidate",C348="Consumed input",C348="Contained input",C348="Transform input"),IF(F348="T0",0,IF(F348="T1",1,IF(F348="T2",2,IF(F348="T3",3,IF(F348="T4",4,-1))))),-1)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t="n">
        <x:f>IF(OR(C349="Ingredient candidate",C349="Consumed input",C349="Contained input",C349="Transform input"),IF(F349="T0",0,IF(F349="T1",1,IF(F349="T2",2,IF(F349="T3",3,IF(F349="T4",4,-1))))),-1)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Processing agents</x:v>
      </x:c>
      <x:c r="H350" s="4" t="str">
        <x:f>IFERROR(INDEX('Items'!$X$6:$X$1005,MATCH(D350,'Items'!$A$6:$A$1005,0)),"MISSING ID")</x:f>
        <x:v>Chemical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t="n">
        <x:f>IF(OR(C350="Ingredient candidate",C350="Consumed input",C350="Contained input",C350="Transform input"),IF(F350="T0",0,IF(F350="T1",1,IF(F350="T2",2,IF(F350="T3",3,IF(F350="T4",4,-1))))),-1)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stock</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t="n">
        <x:f>IF(OR(C351="Ingredient candidate",C351="Consumed input",C351="Contained input",C351="Transform input"),IF(F351="T0",0,IF(F351="T1",1,IF(F351="T2",2,IF(F351="T3",3,IF(F351="T4",4,-1))))),-1)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T3</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t="n">
        <x:f>IF(OR(C352="Ingredient candidate",C352="Consumed input",C352="Contained input",C352="Transform input"),IF(F352="T0",0,IF(F352="T1",1,IF(F352="T2",2,IF(F352="T3",3,IF(F352="T4",4,-1))))),-1)</x:f>
        <x:v>3</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T3</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t="n">
        <x:f>IF(OR(C353="Ingredient candidate",C353="Consumed input",C353="Contained input",C353="Transform input"),IF(F353="T0",0,IF(F353="T1",1,IF(F353="T2",2,IF(F353="T3",3,IF(F353="T4",4,-1))))),-1)</x:f>
        <x:v>3</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stock</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t="n">
        <x:f>IF(OR(C354="Ingredient candidate",C354="Consumed input",C354="Contained input",C354="Transform input"),IF(F354="T0",0,IF(F354="T1",1,IF(F354="T2",2,IF(F354="T3",3,IF(F354="T4",4,-1))))),-1)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T3</x:v>
      </x:c>
      <x:c r="G355" s="4" t="str">
        <x:f>IFERROR(INDEX('Items'!$D$6:$D$1005,MATCH(D355,'Items'!$A$6:$A$1005,0)),"MISSING ID")</x:f>
        <x:v>Processing agents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t="n">
        <x:f>IF(OR(C355="Ingredient candidate",C355="Consumed input",C355="Contained input",C355="Transform input"),IF(F355="T0",0,IF(F355="T1",1,IF(F355="T2",2,IF(F355="T3",3,IF(F355="T4",4,-1))))),-1)</x:f>
        <x:v>3</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t="n">
        <x:f>IF(OR(C356="Ingredient candidate",C356="Consumed input",C356="Contained input",C356="Transform input"),IF(F356="T0",0,IF(F356="T1",1,IF(F356="T2",2,IF(F356="T3",3,IF(F356="T4",4,-1))))),-1)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T4</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t="n">
        <x:f>IF(OR(C357="Ingredient candidate",C357="Consumed input",C357="Contained input",C357="Transform input"),IF(F357="T0",0,IF(F357="T1",1,IF(F357="T2",2,IF(F357="T3",3,IF(F357="T4",4,-1))))),-1)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T3</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t="n">
        <x:f>IF(OR(C358="Ingredient candidate",C358="Consumed input",C358="Contained input",C358="Transform input"),IF(F358="T0",0,IF(F358="T1",1,IF(F358="T2",2,IF(F358="T3",3,IF(F358="T4",4,-1))))),-1)</x:f>
        <x:v>3</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stock</x:v>
      </x:c>
      <x:c r="F359" s="4" t="str">
        <x:f>IFERROR(INDEX('Items'!$C$6:$C$1005,MATCH(D359,'Items'!$A$6:$A$1005,0)),"MISSING ID")</x:f>
        <x:v>T3</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t="n">
        <x:f>IF(OR(C359="Ingredient candidate",C359="Consumed input",C359="Contained input",C359="Transform input"),IF(F359="T0",0,IF(F359="T1",1,IF(F359="T2",2,IF(F359="T3",3,IF(F359="T4",4,-1))))),-1)</x:f>
        <x:v>3</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stock</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t="n">
        <x:f>IF(OR(C360="Ingredient candidate",C360="Consumed input",C360="Contained input",C360="Transform input"),IF(F360="T0",0,IF(F360="T1",1,IF(F360="T2",2,IF(F360="T3",3,IF(F360="T4",4,-1))))),-1)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T3</x:v>
      </x:c>
      <x:c r="G361" s="4" t="str">
        <x:f>IFERROR(INDEX('Items'!$D$6:$D$1005,MATCH(D361,'Items'!$A$6:$A$1005,0)),"MISSING ID")</x:f>
        <x:v>Processing agents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t="n">
        <x:f>IF(OR(C361="Ingredient candidate",C361="Consumed input",C361="Contained input",C361="Transform input"),IF(F361="T0",0,IF(F361="T1",1,IF(F361="T2",2,IF(F361="T3",3,IF(F361="T4",4,-1))))),-1)</x:f>
        <x:v>3</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T4</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t="n">
        <x:f>IF(OR(C362="Ingredient candidate",C362="Consumed input",C362="Contained input",C362="Transform input"),IF(F362="T0",0,IF(F362="T1",1,IF(F362="T2",2,IF(F362="T3",3,IF(F362="T4",4,-1))))),-1)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grounding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t="n">
        <x:f>IF(OR(C363="Ingredient candidate",C363="Consumed input",C363="Contained input",C363="Transform input"),IF(F363="T0",0,IF(F363="T1",1,IF(F363="T2",2,IF(F363="T3",3,IF(F363="T4",4,-1))))),-1)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T3</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t="n">
        <x:f>IF(OR(C364="Ingredient candidate",C364="Consumed input",C364="Contained input",C364="Transform input"),IF(F364="T0",0,IF(F364="T1",1,IF(F364="T2",2,IF(F364="T3",3,IF(F364="T4",4,-1))))),-1)</x:f>
        <x:v>3</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t="n">
        <x:f>IF(OR(C365="Ingredient candidate",C365="Consumed input",C365="Contained input",C365="Transform input"),IF(F365="T0",0,IF(F365="T1",1,IF(F365="T2",2,IF(F365="T3",3,IF(F365="T4",4,-1))))),-1)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T4</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t="n">
        <x:f>IF(OR(C366="Ingredient candidate",C366="Consumed input",C366="Contained input",C366="Transform input"),IF(F366="T0",0,IF(F366="T1",1,IF(F366="T2",2,IF(F366="T3",3,IF(F366="T4",4,-1))))),-1)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T3</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t="n">
        <x:f>IF(OR(C367="Ingredient candidate",C367="Consumed input",C367="Contained input",C367="Transform input"),IF(F367="T0",0,IF(F367="T1",1,IF(F367="T2",2,IF(F367="T3",3,IF(F367="T4",4,-1))))),-1)</x:f>
        <x:v>3</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T3</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t="n">
        <x:f>IF(OR(C368="Ingredient candidate",C368="Consumed input",C368="Contained input",C368="Transform input"),IF(F368="T0",0,IF(F368="T1",1,IF(F368="T2",2,IF(F368="T3",3,IF(F368="T4",4,-1))))),-1)</x:f>
        <x:v>3</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Insulated conductor stock</x:v>
      </x:c>
      <x:c r="F369" s="4" t="str">
        <x:f>IFERROR(INDEX('Items'!$C$6:$C$1005,MATCH(D369,'Items'!$A$6:$A$1005,0)),"MISSING ID")</x:f>
        <x:v>T3</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t="n">
        <x:f>IF(OR(C369="Ingredient candidate",C369="Consumed input",C369="Contained input",C369="Transform input"),IF(F369="T0",0,IF(F369="T1",1,IF(F369="T2",2,IF(F369="T3",3,IF(F369="T4",4,-1))))),-1)</x:f>
        <x:v>3</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T4</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t="n">
        <x:f>IF(OR(C370="Ingredient candidate",C370="Consumed input",C370="Contained input",C370="Transform input"),IF(F370="T0",0,IF(F370="T1",1,IF(F370="T2",2,IF(F370="T3",3,IF(F370="T4",4,-1))))),-1)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T3</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t="n">
        <x:f>IF(OR(C371="Ingredient candidate",C371="Consumed input",C371="Contained input",C371="Transform input"),IF(F371="T0",0,IF(F371="T1",1,IF(F371="T2",2,IF(F371="T3",3,IF(F371="T4",4,-1))))),-1)</x:f>
        <x:v>3</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T3</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t="n">
        <x:f>IF(OR(C372="Ingredient candidate",C372="Consumed input",C372="Contained input",C372="Transform input"),IF(F372="T0",0,IF(F372="T1",1,IF(F372="T2",2,IF(F372="T3",3,IF(F372="T4",4,-1))))),-1)</x:f>
        <x:v>3</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T3</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t="n">
        <x:f>IF(OR(C373="Ingredient candidate",C373="Consumed input",C373="Contained input",C373="Transform input"),IF(F373="T0",0,IF(F373="T1",1,IF(F373="T2",2,IF(F373="T3",3,IF(F373="T4",4,-1))))),-1)</x:f>
        <x:v>3</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t="n">
        <x:f>IF(OR(C374="Ingredient candidate",C374="Consumed input",C374="Contained input",C374="Transform input"),IF(F374="T0",0,IF(F374="T1",1,IF(F374="T2",2,IF(F374="T3",3,IF(F374="T4",4,-1))))),-1)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T4</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t="n">
        <x:f>IF(OR(C375="Ingredient candidate",C375="Consumed input",C375="Contained input",C375="Transform input"),IF(F375="T0",0,IF(F375="T1",1,IF(F375="T2",2,IF(F375="T3",3,IF(F375="T4",4,-1))))),-1)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stock</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t="n">
        <x:f>IF(OR(C376="Ingredient candidate",C376="Consumed input",C376="Contained input",C376="Transform input"),IF(F376="T0",0,IF(F376="T1",1,IF(F376="T2",2,IF(F376="T3",3,IF(F376="T4",4,-1))))),-1)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T3</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t="n">
        <x:f>IF(OR(C377="Ingredient candidate",C377="Consumed input",C377="Contained input",C377="Transform input"),IF(F377="T0",0,IF(F377="T1",1,IF(F377="T2",2,IF(F377="T3",3,IF(F377="T4",4,-1))))),-1)</x:f>
        <x:v>3</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 composite stock</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t="n">
        <x:f>IF(OR(C378="Ingredient candidate",C378="Consumed input",C378="Contained input",C378="Transform input"),IF(F378="T0",0,IF(F378="T1",1,IF(F378="T2",2,IF(F378="T3",3,IF(F378="T4",4,-1))))),-1)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T4</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t="n">
        <x:f>IF(OR(C379="Ingredient candidate",C379="Consumed input",C379="Contained input",C379="Transform input"),IF(F379="T0",0,IF(F379="T1",1,IF(F379="T2",2,IF(F379="T3",3,IF(F379="T4",4,-1))))),-1)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T3</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t="n">
        <x:f>IF(OR(C380="Ingredient candidate",C380="Consumed input",C380="Contained input",C380="Transform input"),IF(F380="T0",0,IF(F380="T1",1,IF(F380="T2",2,IF(F380="T3",3,IF(F380="T4",4,-1))))),-1)</x:f>
        <x:v>3</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T3</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t="n">
        <x:f>IF(OR(C381="Ingredient candidate",C381="Consumed input",C381="Contained input",C381="Transform input"),IF(F381="T0",0,IF(F381="T1",1,IF(F381="T2",2,IF(F381="T3",3,IF(F381="T4",4,-1))))),-1)</x:f>
        <x:v>3</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sealing sheet</x:v>
      </x:c>
      <x:c r="F382" s="4" t="str">
        <x:f>IFERROR(INDEX('Items'!$C$6:$C$1005,MATCH(D382,'Items'!$A$6:$A$1005,0)),"MISSING ID")</x:f>
        <x:v>T3</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t="n">
        <x:f>IF(OR(C382="Ingredient candidate",C382="Consumed input",C382="Contained input",C382="Transform input"),IF(F382="T0",0,IF(F382="T1",1,IF(F382="T2",2,IF(F382="T3",3,IF(F382="T4",4,-1))))),-1)</x:f>
        <x:v>3</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T4</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t="n">
        <x:f>IF(OR(C383="Ingredient candidate",C383="Consumed input",C383="Contained input",C383="Transform input"),IF(F383="T0",0,IF(F383="T1",1,IF(F383="T2",2,IF(F383="T3",3,IF(F383="T4",4,-1))))),-1)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T3</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t="n">
        <x:f>IF(OR(C384="Ingredient candidate",C384="Consumed input",C384="Contained input",C384="Transform input"),IF(F384="T0",0,IF(F384="T1",1,IF(F384="T2",2,IF(F384="T3",3,IF(F384="T4",4,-1))))),-1)</x:f>
        <x:v>3</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T3</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t="n">
        <x:f>IF(OR(C385="Ingredient candidate",C385="Consumed input",C385="Contained input",C385="Transform input"),IF(F385="T0",0,IF(F385="T1",1,IF(F385="T2",2,IF(F385="T3",3,IF(F385="T4",4,-1))))),-1)</x:f>
        <x:v>3</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Insulated conductor stock</x:v>
      </x:c>
      <x:c r="F386" s="4" t="str">
        <x:f>IFERROR(INDEX('Items'!$C$6:$C$1005,MATCH(D386,'Items'!$A$6:$A$1005,0)),"MISSING ID")</x:f>
        <x:v>T3</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t="n">
        <x:f>IF(OR(C386="Ingredient candidate",C386="Consumed input",C386="Contained input",C386="Transform input"),IF(F386="T0",0,IF(F386="T1",1,IF(F386="T2",2,IF(F386="T3",3,IF(F386="T4",4,-1))))),-1)</x:f>
        <x:v>3</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T4</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t="n">
        <x:f>IF(OR(C387="Ingredient candidate",C387="Consumed input",C387="Contained input",C387="Transform input"),IF(F387="T0",0,IF(F387="T1",1,IF(F387="T2",2,IF(F387="T3",3,IF(F387="T4",4,-1))))),-1)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T3</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t="n">
        <x:f>IF(OR(C388="Ingredient candidate",C388="Consumed input",C388="Contained input",C388="Transform input"),IF(F388="T0",0,IF(F388="T1",1,IF(F388="T2",2,IF(F388="T3",3,IF(F388="T4",4,-1))))),-1)</x:f>
        <x:v>3</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composite</x:v>
      </x:c>
      <x:c r="F389" s="4" t="str">
        <x:f>IFERROR(INDEX('Items'!$C$6:$C$1005,MATCH(D389,'Items'!$A$6:$A$1005,0)),"MISSING ID")</x:f>
        <x:v>T3</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t="n">
        <x:f>IF(OR(C389="Ingredient candidate",C389="Consumed input",C389="Contained input",C389="Transform input"),IF(F389="T0",0,IF(F389="T1",1,IF(F389="T2",2,IF(F389="T3",3,IF(F389="T4",4,-1))))),-1)</x:f>
        <x:v>3</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stock</x:v>
      </x:c>
      <x:c r="F390" s="4" t="str">
        <x:f>IFERROR(INDEX('Items'!$C$6:$C$1005,MATCH(D390,'Items'!$A$6:$A$1005,0)),"MISSING ID")</x:f>
        <x:v>T3</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t="n">
        <x:f>IF(OR(C390="Ingredient candidate",C390="Consumed input",C390="Contained input",C390="Transform input"),IF(F390="T0",0,IF(F390="T1",1,IF(F390="T2",2,IF(F390="T3",3,IF(F390="T4",4,-1))))),-1)</x:f>
        <x:v>3</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T2</x:v>
      </x:c>
      <x:c r="G391" s="4" t="str">
        <x:f>IFERROR(INDEX('Items'!$D$6:$D$1005,MATCH(D391,'Items'!$A$6:$A$1005,0)),"MISSING ID")</x:f>
        <x:v>Processing agents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t="n">
        <x:f>IF(OR(C391="Ingredient candidate",C391="Consumed input",C391="Contained input",C391="Transform input"),IF(F391="T0",0,IF(F391="T1",1,IF(F391="T2",2,IF(F391="T3",3,IF(F391="T4",4,-1))))),-1)</x:f>
        <x:v>2</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T4</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t="n">
        <x:f>IF(OR(C392="Ingredient candidate",C392="Consumed input",C392="Contained input",C392="Transform input"),IF(F392="T0",0,IF(F392="T1",1,IF(F392="T2",2,IF(F392="T3",3,IF(F392="T4",4,-1))))),-1)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stock</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t="n">
        <x:f>IF(OR(C393="Ingredient candidate",C393="Consumed input",C393="Contained input",C393="Transform input"),IF(F393="T0",0,IF(F393="T1",1,IF(F393="T2",2,IF(F393="T3",3,IF(F393="T4",4,-1))))),-1)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stock</x:v>
      </x:c>
      <x:c r="F394" s="4" t="str">
        <x:f>IFERROR(INDEX('Items'!$C$6:$C$1005,MATCH(D394,'Items'!$A$6:$A$1005,0)),"MISSING ID")</x:f>
        <x:v>T3</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t="n">
        <x:f>IF(OR(C394="Ingredient candidate",C394="Consumed input",C394="Contained input",C394="Transform input"),IF(F394="T0",0,IF(F394="T1",1,IF(F394="T2",2,IF(F394="T3",3,IF(F394="T4",4,-1))))),-1)</x:f>
        <x:v>3</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T3</x:v>
      </x:c>
      <x:c r="G395" s="4" t="str">
        <x:f>IFERROR(INDEX('Items'!$D$6:$D$1005,MATCH(D395,'Items'!$A$6:$A$1005,0)),"MISSING ID")</x:f>
        <x:v>Processing agents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t="n">
        <x:f>IF(OR(C395="Ingredient candidate",C395="Consumed input",C395="Contained input",C395="Transform input"),IF(F395="T0",0,IF(F395="T1",1,IF(F395="T2",2,IF(F395="T3",3,IF(F395="T4",4,-1))))),-1)</x:f>
        <x:v>3</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Prepared bronze bearing stock</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t="n">
        <x:f>IF(OR(C396="Ingredient candidate",C396="Consumed input",C396="Contained input",C396="Transform input"),IF(F396="T0",0,IF(F396="T1",1,IF(F396="T2",2,IF(F396="T3",3,IF(F396="T4",4,-1))))),-1)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T4</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t="n">
        <x:f>IF(OR(C397="Ingredient candidate",C397="Consumed input",C397="Contained input",C397="Transform input"),IF(F397="T0",0,IF(F397="T1",1,IF(F397="T2",2,IF(F397="T3",3,IF(F397="T4",4,-1))))),-1)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sealing sheet</x:v>
      </x:c>
      <x:c r="F398" s="4" t="str">
        <x:f>IFERROR(INDEX('Items'!$C$6:$C$1005,MATCH(D398,'Items'!$A$6:$A$1005,0)),"MISSING ID")</x:f>
        <x:v>T3</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t="n">
        <x:f>IF(OR(C398="Ingredient candidate",C398="Consumed input",C398="Contained input",C398="Transform input"),IF(F398="T0",0,IF(F398="T1",1,IF(F398="T2",2,IF(F398="T3",3,IF(F398="T4",4,-1))))),-1)</x:f>
        <x:v>3</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stock</x:v>
      </x:c>
      <x:c r="F399" s="4" t="str">
        <x:f>IFERROR(INDEX('Items'!$C$6:$C$1005,MATCH(D399,'Items'!$A$6:$A$1005,0)),"MISSING ID")</x:f>
        <x:v>T3</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t="n">
        <x:f>IF(OR(C399="Ingredient candidate",C399="Consumed input",C399="Contained input",C399="Transform input"),IF(F399="T0",0,IF(F399="T1",1,IF(F399="T2",2,IF(F399="T3",3,IF(F399="T4",4,-1))))),-1)</x:f>
        <x:v>3</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stock</x:v>
      </x:c>
      <x:c r="F400" s="4" t="str">
        <x:f>IFERROR(INDEX('Items'!$C$6:$C$1005,MATCH(D400,'Items'!$A$6:$A$1005,0)),"MISSING ID")</x:f>
        <x:v>T3</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t="n">
        <x:f>IF(OR(C400="Ingredient candidate",C400="Consumed input",C400="Contained input",C400="Transform input"),IF(F400="T0",0,IF(F400="T1",1,IF(F400="T2",2,IF(F400="T3",3,IF(F400="T4",4,-1))))),-1)</x:f>
        <x:v>3</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T4</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t="n">
        <x:f>IF(OR(C401="Ingredient candidate",C401="Consumed input",C401="Contained input",C401="Transform input"),IF(F401="T0",0,IF(F401="T1",1,IF(F401="T2",2,IF(F401="T3",3,IF(F401="T4",4,-1))))),-1)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stock</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t="n">
        <x:f>IF(OR(C402="Ingredient candidate",C402="Consumed input",C402="Contained input",C402="Transform input"),IF(F402="T0",0,IF(F402="T1",1,IF(F402="T2",2,IF(F402="T3",3,IF(F402="T4",4,-1))))),-1)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stock</x:v>
      </x:c>
      <x:c r="F403" s="4" t="str">
        <x:f>IFERROR(INDEX('Items'!$C$6:$C$1005,MATCH(D403,'Items'!$A$6:$A$1005,0)),"MISSING ID")</x:f>
        <x:v>T3</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t="n">
        <x:f>IF(OR(C403="Ingredient candidate",C403="Consumed input",C403="Contained input",C403="Transform input"),IF(F403="T0",0,IF(F403="T1",1,IF(F403="T2",2,IF(F403="T3",3,IF(F403="T4",4,-1))))),-1)</x:f>
        <x:v>3</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Prepared bronze bearing stock</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t="n">
        <x:f>IF(OR(C404="Ingredient candidate",C404="Consumed input",C404="Contained input",C404="Transform input"),IF(F404="T0",0,IF(F404="T1",1,IF(F404="T2",2,IF(F404="T3",3,IF(F404="T4",4,-1))))),-1)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Tools</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t="n">
        <x:f>IF(OR(C405="Ingredient candidate",C405="Consumed input",C405="Contained input",C405="Transform input"),IF(F405="T0",0,IF(F405="T1",1,IF(F405="T2",2,IF(F405="T3",3,IF(F405="T4",4,-1))))),-1)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t="n">
        <x:f>IF(OR(C406="Ingredient candidate",C406="Consumed input",C406="Contained input",C406="Transform input"),IF(F406="T0",0,IF(F406="T1",1,IF(F406="T2",2,IF(F406="T3",3,IF(F406="T4",4,-1))))),-1)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reinforcement strips</x:v>
      </x:c>
      <x:c r="F407" s="4" t="str">
        <x:f>IFERROR(INDEX('Items'!$C$6:$C$1005,MATCH(D407,'Items'!$A$6:$A$1005,0)),"MISSING ID")</x:f>
        <x:v>T3</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t="n">
        <x:f>IF(OR(C407="Ingredient candidate",C407="Consumed input",C407="Contained input",C407="Transform input"),IF(F407="T0",0,IF(F407="T1",1,IF(F407="T2",2,IF(F407="T3",3,IF(F407="T4",4,-1))))),-1)</x:f>
        <x:v>3</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 joint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t="n">
        <x:f>IF(OR(C408="Ingredient candidate",C408="Consumed input",C408="Contained input",C408="Transform input"),IF(F408="T0",0,IF(F408="T1",1,IF(F408="T2",2,IF(F408="T3",3,IF(F408="T4",4,-1))))),-1)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T4</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t="n">
        <x:f>IF(OR(C409="Ingredient candidate",C409="Consumed input",C409="Contained input",C409="Transform input"),IF(F409="T0",0,IF(F409="T1",1,IF(F409="T2",2,IF(F409="T3",3,IF(F409="T4",4,-1))))),-1)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T3</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t="n">
        <x:f>IF(OR(C410="Ingredient candidate",C410="Consumed input",C410="Contained input",C410="Transform input"),IF(F410="T0",0,IF(F410="T1",1,IF(F410="T2",2,IF(F410="T3",3,IF(F410="T4",4,-1))))),-1)</x:f>
        <x:v>3</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T3</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t="n">
        <x:f>IF(OR(C411="Ingredient candidate",C411="Consumed input",C411="Contained input",C411="Transform input"),IF(F411="T0",0,IF(F411="T1",1,IF(F411="T2",2,IF(F411="T3",3,IF(F411="T4",4,-1))))),-1)</x:f>
        <x:v>3</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stock</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t="n">
        <x:f>IF(OR(C412="Ingredient candidate",C412="Consumed input",C412="Contained input",C412="Transform input"),IF(F412="T0",0,IF(F412="T1",1,IF(F412="T2",2,IF(F412="T3",3,IF(F412="T4",4,-1))))),-1)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T3</x:v>
      </x:c>
      <x:c r="G413" s="4" t="str">
        <x:f>IFERROR(INDEX('Items'!$D$6:$D$1005,MATCH(D413,'Items'!$A$6:$A$1005,0)),"MISSING ID")</x:f>
        <x:v>Processing agents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t="n">
        <x:f>IF(OR(C413="Ingredient candidate",C413="Consumed input",C413="Contained input",C413="Transform input"),IF(F413="T0",0,IF(F413="T1",1,IF(F413="T2",2,IF(F413="T3",3,IF(F413="T4",4,-1))))),-1)</x:f>
        <x:v>3</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T4</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t="n">
        <x:f>IF(OR(C414="Ingredient candidate",C414="Consumed input",C414="Contained input",C414="Transform input"),IF(F414="T0",0,IF(F414="T1",1,IF(F414="T2",2,IF(F414="T3",3,IF(F414="T4",4,-1))))),-1)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T3</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t="n">
        <x:f>IF(OR(C415="Ingredient candidate",C415="Consumed input",C415="Contained input",C415="Transform input"),IF(F415="T0",0,IF(F415="T1",1,IF(F415="T2",2,IF(F415="T3",3,IF(F415="T4",4,-1))))),-1)</x:f>
        <x:v>3</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stock</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t="n">
        <x:f>IF(OR(C416="Ingredient candidate",C416="Consumed input",C416="Contained input",C416="Transform input"),IF(F416="T0",0,IF(F416="T1",1,IF(F416="T2",2,IF(F416="T3",3,IF(F416="T4",4,-1))))),-1)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stock</x:v>
      </x:c>
      <x:c r="F417" s="4" t="str">
        <x:f>IFERROR(INDEX('Items'!$C$6:$C$1005,MATCH(D417,'Items'!$A$6:$A$1005,0)),"MISSING ID")</x:f>
        <x:v>T3</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t="n">
        <x:f>IF(OR(C417="Ingredient candidate",C417="Consumed input",C417="Contained input",C417="Transform input"),IF(F417="T0",0,IF(F417="T1",1,IF(F417="T2",2,IF(F417="T3",3,IF(F417="T4",4,-1))))),-1)</x:f>
        <x:v>3</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T2</x:v>
      </x:c>
      <x:c r="G418" s="4" t="str">
        <x:f>IFERROR(INDEX('Items'!$D$6:$D$1005,MATCH(D418,'Items'!$A$6:$A$1005,0)),"MISSING ID")</x:f>
        <x:v>Processing agents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t="n">
        <x:f>IF(OR(C418="Ingredient candidate",C418="Consumed input",C418="Contained input",C418="Transform input"),IF(F418="T0",0,IF(F418="T1",1,IF(F418="T2",2,IF(F418="T3",3,IF(F418="T4",4,-1))))),-1)</x:f>
        <x:v>2</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Tools</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t="n">
        <x:f>IF(OR(C419="Ingredient candidate",C419="Consumed input",C419="Contained input",C419="Transform input"),IF(F419="T0",0,IF(F419="T1",1,IF(F419="T2",2,IF(F419="T3",3,IF(F419="T4",4,-1))))),-1)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stock</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t="n">
        <x:f>IF(OR(C420="Ingredient candidate",C420="Consumed input",C420="Contained input",C420="Transform input"),IF(F420="T0",0,IF(F420="T1",1,IF(F420="T2",2,IF(F420="T3",3,IF(F420="T4",4,-1))))),-1)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stock</x:v>
      </x:c>
      <x:c r="F421" s="4" t="str">
        <x:f>IFERROR(INDEX('Items'!$C$6:$C$1005,MATCH(D421,'Items'!$A$6:$A$1005,0)),"MISSING ID")</x:f>
        <x:v>T3</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t="n">
        <x:f>IF(OR(C421="Ingredient candidate",C421="Consumed input",C421="Contained input",C421="Transform input"),IF(F421="T0",0,IF(F421="T1",1,IF(F421="T2",2,IF(F421="T3",3,IF(F421="T4",4,-1))))),-1)</x:f>
        <x:v>3</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sealing sheet</x:v>
      </x:c>
      <x:c r="F422" s="4" t="str">
        <x:f>IFERROR(INDEX('Items'!$C$6:$C$1005,MATCH(D422,'Items'!$A$6:$A$1005,0)),"MISSING ID")</x:f>
        <x:v>T3</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t="n">
        <x:f>IF(OR(C422="Ingredient candidate",C422="Consumed input",C422="Contained input",C422="Transform input"),IF(F422="T0",0,IF(F422="T1",1,IF(F422="T2",2,IF(F422="T3",3,IF(F422="T4",4,-1))))),-1)</x:f>
        <x:v>3</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T4</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t="n">
        <x:f>IF(OR(C423="Ingredient candidate",C423="Consumed input",C423="Contained input",C423="Transform input"),IF(F423="T0",0,IF(F423="T1",1,IF(F423="T2",2,IF(F423="T3",3,IF(F423="T4",4,-1))))),-1)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Bonded abrasive-faced stock</x:v>
      </x:c>
      <x:c r="F424" s="4" t="str">
        <x:f>IFERROR(INDEX('Items'!$C$6:$C$1005,MATCH(D424,'Items'!$A$6:$A$1005,0)),"MISSING ID")</x:f>
        <x:v>T3</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t="n">
        <x:f>IF(OR(C424="Ingredient candidate",C424="Consumed input",C424="Contained input",C424="Transform input"),IF(F424="T0",0,IF(F424="T1",1,IF(F424="T2",2,IF(F424="T3",3,IF(F424="T4",4,-1))))),-1)</x:f>
        <x:v>3</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T3</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t="n">
        <x:f>IF(OR(C425="Ingredient candidate",C425="Consumed input",C425="Contained input",C425="Transform input"),IF(F425="T0",0,IF(F425="T1",1,IF(F425="T2",2,IF(F425="T3",3,IF(F425="T4",4,-1))))),-1)</x:f>
        <x:v>3</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Prepared bronze bearing stock</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t="n">
        <x:f>IF(OR(C426="Ingredient candidate",C426="Consumed input",C426="Contained input",C426="Transform input"),IF(F426="T0",0,IF(F426="T1",1,IF(F426="T2",2,IF(F426="T3",3,IF(F426="T4",4,-1))))),-1)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T4</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t="n">
        <x:f>IF(OR(C427="Ingredient candidate",C427="Consumed input",C427="Contained input",C427="Transform input"),IF(F427="T0",0,IF(F427="T1",1,IF(F427="T2",2,IF(F427="T3",3,IF(F427="T4",4,-1))))),-1)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 composite stock</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t="n">
        <x:f>IF(OR(C428="Ingredient candidate",C428="Consumed input",C428="Contained input",C428="Transform input"),IF(F428="T0",0,IF(F428="T1",1,IF(F428="T2",2,IF(F428="T3",3,IF(F428="T4",4,-1))))),-1)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sealing sheet</x:v>
      </x:c>
      <x:c r="F429" s="4" t="str">
        <x:f>IFERROR(INDEX('Items'!$C$6:$C$1005,MATCH(D429,'Items'!$A$6:$A$1005,0)),"MISSING ID")</x:f>
        <x:v>T3</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t="n">
        <x:f>IF(OR(C429="Ingredient candidate",C429="Consumed input",C429="Contained input",C429="Transform input"),IF(F429="T0",0,IF(F429="T1",1,IF(F429="T2",2,IF(F429="T3",3,IF(F429="T4",4,-1))))),-1)</x:f>
        <x:v>3</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Mica composite sheet</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t="n">
        <x:f>IF(OR(C430="Ingredient candidate",C430="Consumed input",C430="Contained input",C430="Transform input"),IF(F430="T0",0,IF(F430="T1",1,IF(F430="T2",2,IF(F430="T3",3,IF(F430="T4",4,-1))))),-1)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insulating board</x:v>
      </x:c>
      <x:c r="F431" s="4" t="str">
        <x:f>IFERROR(INDEX('Items'!$C$6:$C$1005,MATCH(D431,'Items'!$A$6:$A$1005,0)),"MISSING ID")</x:f>
        <x:v>T4</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t="n">
        <x:f>IF(OR(C431="Ingredient candidate",C431="Consumed input",C431="Contained input",C431="Transform input"),IF(F431="T0",0,IF(F431="T1",1,IF(F431="T2",2,IF(F431="T3",3,IF(F431="T4",4,-1))))),-1)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t="n">
        <x:f>IF(OR(C432="Ingredient candidate",C432="Consumed input",C432="Contained input",C432="Transform input"),IF(F432="T0",0,IF(F432="T1",1,IF(F432="T2",2,IF(F432="T3",3,IF(F432="T4",4,-1))))),-1)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Finished decorative husk stock</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t="n">
        <x:f>IF(OR(C433="Ingredient candidate",C433="Consumed input",C433="Contained input",C433="Transform input"),IF(F433="T0",0,IF(F433="T1",1,IF(F433="T2",2,IF(F433="T3",3,IF(F433="T4",4,-1))))),-1)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Processing agents</x:v>
      </x:c>
      <x:c r="H434" s="4" t="str">
        <x:f>IFERROR(INDEX('Items'!$X$6:$X$1005,MATCH(D434,'Items'!$A$6:$A$1005,0)),"MISSING ID")</x:f>
        <x:v>Chemical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t="n">
        <x:f>IF(OR(C434="Ingredient candidate",C434="Consumed input",C434="Contained input",C434="Transform input"),IF(F434="T0",0,IF(F434="T1",1,IF(F434="T2",2,IF(F434="T3",3,IF(F434="T4",4,-1))))),-1)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ceremonial inlay stock</x:v>
      </x:c>
      <x:c r="F435" s="4" t="str">
        <x:f>IFERROR(INDEX('Items'!$C$6:$C$1005,MATCH(D435,'Items'!$A$6:$A$1005,0)),"MISSING ID")</x:f>
        <x:v>T4</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t="n">
        <x:f>IF(OR(C435="Ingredient candidate",C435="Consumed input",C435="Contained input",C435="Transform input"),IF(F435="T0",0,IF(F435="T1",1,IF(F435="T2",2,IF(F435="T3",3,IF(F435="T4",4,-1))))),-1)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T3</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t="n">
        <x:f>IF(OR(C436="Ingredient candidate",C436="Consumed input",C436="Contained input",C436="Transform input"),IF(F436="T0",0,IF(F436="T1",1,IF(F436="T2",2,IF(F436="T3",3,IF(F436="T4",4,-1))))),-1)</x:f>
        <x:v>3</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stock</x:v>
      </x:c>
      <x:c r="F437" s="4" t="str">
        <x:f>IFERROR(INDEX('Items'!$C$6:$C$1005,MATCH(D437,'Items'!$A$6:$A$1005,0)),"MISSING ID")</x:f>
        <x:v>T3</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t="n">
        <x:f>IF(OR(C437="Ingredient candidate",C437="Consumed input",C437="Contained input",C437="Transform input"),IF(F437="T0",0,IF(F437="T1",1,IF(F437="T2",2,IF(F437="T3",3,IF(F437="T4",4,-1))))),-1)</x:f>
        <x:v>3</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Prepared bronze bearing stock</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t="n">
        <x:f>IF(OR(C438="Ingredient candidate",C438="Consumed input",C438="Contained input",C438="Transform input"),IF(F438="T0",0,IF(F438="T1",1,IF(F438="T2",2,IF(F438="T3",3,IF(F438="T4",4,-1))))),-1)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T4</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t="n">
        <x:f>IF(OR(C439="Ingredient candidate",C439="Consumed input",C439="Contained input",C439="Transform input"),IF(F439="T0",0,IF(F439="T1",1,IF(F439="T2",2,IF(F439="T3",3,IF(F439="T4",4,-1))))),-1)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T0</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t="n">
        <x:f>IF(OR(C440="Ingredient candidate",C440="Consumed input",C440="Contained input",C440="Transform input"),IF(F440="T0",0,IF(F440="T1",1,IF(F440="T2",2,IF(F440="T3",3,IF(F440="T4",4,-1))))),-1)</x:f>
        <x:v>0</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Copper ore</x:v>
      </x:c>
      <x:c r="F441" s="4" t="str">
        <x:f>IFERROR(INDEX('Items'!$C$6:$C$1005,MATCH(D441,'Items'!$A$6:$A$1005,0)),"MISSING ID")</x:f>
        <x:v>T1</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t="n">
        <x:f>IF(OR(C441="Ingredient candidate",C441="Consumed input",C441="Contained input",C441="Transform input"),IF(F441="T0",0,IF(F441="T1",1,IF(F441="T2",2,IF(F441="T3",3,IF(F441="T4",4,-1))))),-1)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 graded bristle bundles</x:v>
      </x:c>
      <x:c r="F442" s="4" t="str">
        <x:f>IFERROR(INDEX('Items'!$C$6:$C$1005,MATCH(D442,'Items'!$A$6:$A$1005,0)),"MISSING ID")</x:f>
        <x:v>T1</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t="n">
        <x:f>IF(OR(C442="Ingredient candidate",C442="Consumed input",C442="Contained input",C442="Transform input"),IF(F442="T0",0,IF(F442="T1",1,IF(F442="T2",2,IF(F442="T3",3,IF(F442="T4",4,-1))))),-1)</x:f>
        <x:v>1</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T1</x:v>
      </x:c>
      <x:c r="G443" s="4" t="str">
        <x:f>IFERROR(INDEX('Items'!$D$6:$D$1005,MATCH(D443,'Items'!$A$6:$A$1005,0)),"MISSING ID")</x:f>
        <x:v>Processing agents</x:v>
      </x:c>
      <x:c r="H443" s="4" t="str">
        <x:f>IFERROR(INDEX('Items'!$X$6:$X$1005,MATCH(D443,'Items'!$A$6:$A$1005,0)),"MISSING ID")</x:f>
        <x:v>Chemical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t="n">
        <x:f>IF(OR(C443="Ingredient candidate",C443="Consumed input",C443="Contained input",C443="Transform input"),IF(F443="T0",0,IF(F443="T1",1,IF(F443="T2",2,IF(F443="T3",3,IF(F443="T4",4,-1))))),-1)</x:f>
        <x:v>1</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T2</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t="n">
        <x:f>IF(OR(C444="Ingredient candidate",C444="Consumed input",C444="Contained input",C444="Transform input"),IF(F444="T0",0,IF(F444="T1",1,IF(F444="T2",2,IF(F444="T3",3,IF(F444="T4",4,-1))))),-1)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 hard-part blanks</x:v>
      </x:c>
      <x:c r="F445" s="4" t="str">
        <x:f>IFERROR(INDEX('Items'!$C$6:$C$1005,MATCH(D445,'Items'!$A$6:$A$1005,0)),"MISSING ID")</x:f>
        <x:v>T1</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t="n">
        <x:f>IF(OR(C445="Ingredient candidate",C445="Consumed input",C445="Contained input",C445="Transform input"),IF(F445="T0",0,IF(F445="T1",1,IF(F445="T2",2,IF(F445="T3",3,IF(F445="T4",4,-1))))),-1)</x:f>
        <x:v>1</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T1</x:v>
      </x:c>
      <x:c r="G446" s="4" t="str">
        <x:f>IFERROR(INDEX('Items'!$D$6:$D$1005,MATCH(D446,'Items'!$A$6:$A$1005,0)),"MISSING ID")</x:f>
        <x:v>Processing agents</x:v>
      </x:c>
      <x:c r="H446" s="4" t="str">
        <x:f>IFERROR(INDEX('Items'!$X$6:$X$1005,MATCH(D446,'Items'!$A$6:$A$1005,0)),"MISSING ID")</x:f>
        <x:v>Chemical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t="n">
        <x:f>IF(OR(C446="Ingredient candidate",C446="Consumed input",C446="Contained input",C446="Transform input"),IF(F446="T0",0,IF(F446="T1",1,IF(F446="T2",2,IF(F446="T3",3,IF(F446="T4",4,-1))))),-1)</x:f>
        <x:v>1</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T2</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t="n">
        <x:f>IF(OR(C447="Ingredient candidate",C447="Consumed input",C447="Contained input",C447="Transform input"),IF(F447="T0",0,IF(F447="T1",1,IF(F447="T2",2,IF(F447="T3",3,IF(F447="T4",4,-1))))),-1)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T0</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t="n">
        <x:f>IF(OR(C448="Ingredient candidate",C448="Consumed input",C448="Contained input",C448="Transform input"),IF(F448="T0",0,IF(F448="T1",1,IF(F448="T2",2,IF(F448="T3",3,IF(F448="T4",4,-1))))),-1)</x:f>
        <x:v>0</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t="n">
        <x:f>IF(OR(C449="Ingredient candidate",C449="Consumed input",C449="Contained input",C449="Transform input"),IF(F449="T0",0,IF(F449="T1",1,IF(F449="T2",2,IF(F449="T3",3,IF(F449="T4",4,-1))))),-1)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t="n">
        <x:f>IF(OR(C450="Ingredient candidate",C450="Consumed input",C450="Contained input",C450="Transform input"),IF(F450="T0",0,IF(F450="T1",1,IF(F450="T2",2,IF(F450="T3",3,IF(F450="T4",4,-1))))),-1)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Charcoal</x:v>
      </x:c>
      <x:c r="F451" s="4" t="str">
        <x:f>IFERROR(INDEX('Items'!$C$6:$C$1005,MATCH(D451,'Items'!$A$6:$A$1005,0)),"MISSING ID")</x:f>
        <x:v>T1</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t="n">
        <x:f>IF(OR(C451="Ingredient candidate",C451="Consumed input",C451="Contained input",C451="Transform input"),IF(F451="T0",0,IF(F451="T1",1,IF(F451="T2",2,IF(F451="T3",3,IF(F451="T4",4,-1))))),-1)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t="n">
        <x:f>IF(OR(C452="Ingredient candidate",C452="Consumed input",C452="Contained input",C452="Transform input"),IF(F452="T0",0,IF(F452="T1",1,IF(F452="T2",2,IF(F452="T3",3,IF(F452="T4",4,-1))))),-1)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Chitin-char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t="n">
        <x:f>IF(OR(C453="Ingredient candidate",C453="Consumed input",C453="Contained input",C453="Transform input"),IF(F453="T0",0,IF(F453="T1",1,IF(F453="T2",2,IF(F453="T3",3,IF(F453="T4",4,-1))))),-1)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clear-glass blank</x:v>
      </x:c>
      <x:c r="F454" s="4" t="str">
        <x:f>IFERROR(INDEX('Items'!$C$6:$C$1005,MATCH(D454,'Items'!$A$6:$A$1005,0)),"MISSING ID")</x:f>
        <x:v>T1</x:v>
      </x:c>
      <x:c r="G454" s="4" t="str">
        <x:f>IFERROR(INDEX('Items'!$D$6:$D$1005,MATCH(D454,'Items'!$A$6:$A$1005,0)),"MISSING ID")</x:f>
        <x:v>Manufactured stock</x:v>
      </x:c>
      <x:c r="H454" s="4" t="str">
        <x:f>IFERROR(INDEX('Items'!$X$6:$X$1005,MATCH(D454,'Items'!$A$6:$A$1005,0)),"MISSING ID")</x:f>
        <x:v>Processed material</x:v>
      </x:c>
      <x:c r="I454" s="4"/>
      <x:c r="J454" s="4" t="str">
        <x:v>Unspecified</x:v>
      </x:c>
      <x:c r="K454" s="4" t="str">
        <x:f>IFERROR(INDEX('Crafting recipes'!$D$6:$D$1005,MATCH(B454,'Crafting recipes'!$A$6:$A$1005,0)),"MISSING ID")</x:f>
        <x:v>Proposal</x:v>
      </x:c>
      <x:c r="L454" s="4" t="str">
        <x:f>IFERROR(INDEX('Items'!$AD$6:$AD$1005,MATCH(D454,'Items'!$A$6:$A$1005,0)),"MISSING ID")</x:f>
        <x:v>Proposal</x:v>
      </x:c>
      <x:c r="M454" s="4" t="str">
        <x:f>IFERROR(INDEX('Crafting recipes'!$E$6:$E$1005,MATCH(B454,'Crafting recipes'!$A$6:$A$1005,0)),"MISSING ID")</x:f>
        <x:v>Partial proposal</x:v>
      </x:c>
      <x:c r="N454" s="4" t="str">
        <x:v>Candidate relationship only; quantity, yield and full recipe remain undefined.</x:v>
      </x:c>
      <x:c r="O454" s="4" t="str">
        <x:v>New October 15 tier-review proposal; user-authorized item audit and Docs/WORLD_BASIS.md. No source-canon or implemented-recipe claim.</x:v>
      </x:c>
      <x:c r="P454" s="4" t="n">
        <x:f>IF(OR(C454="Ingredient candidate",C454="Consumed input",C454="Contained input",C454="Transform input"),IF(F454="T0",0,IF(F454="T1",1,IF(F454="T2",2,IF(F454="T3",3,IF(F454="T4",4,-1))))),-1)</x:f>
        <x:v>1</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abrasive grit</x:v>
      </x:c>
      <x:c r="F455" s="4" t="str">
        <x:f>IFERROR(INDEX('Items'!$C$6:$C$1005,MATCH(D455,'Items'!$A$6:$A$1005,0)),"MISSING ID")</x:f>
        <x:v>T1</x:v>
      </x:c>
      <x:c r="G455" s="4" t="str">
        <x:f>IFERROR(INDEX('Items'!$D$6:$D$1005,MATCH(D455,'Items'!$A$6:$A$1005,0)),"MISSING ID")</x:f>
        <x:v>Manufactured stock</x:v>
      </x:c>
      <x:c r="H455" s="4" t="str">
        <x:f>IFERROR(INDEX('Items'!$X$6:$X$1005,MATCH(D455,'Items'!$A$6:$A$1005,0)),"MISSING ID")</x:f>
        <x:v>Processed material</x:v>
      </x:c>
      <x:c r="I455" s="4"/>
      <x:c r="J455" s="4" t="str">
        <x:v>Unspecified</x:v>
      </x:c>
      <x:c r="K455" s="4" t="str">
        <x:f>IFERROR(INDEX('Crafting recipes'!$D$6:$D$1005,MATCH(B455,'Crafting recipes'!$A$6:$A$1005,0)),"MISSING ID")</x:f>
        <x:v>Proposal</x:v>
      </x:c>
      <x:c r="L455" s="4" t="str">
        <x:f>IFERROR(INDEX('Items'!$AD$6:$AD$1005,MATCH(D455,'Items'!$A$6:$A$1005,0)),"MISSING ID")</x:f>
        <x:v>Proposal</x:v>
      </x:c>
      <x:c r="M455" s="4" t="str">
        <x:f>IFERROR(INDEX('Crafting recipes'!$E$6:$E$1005,MATCH(B455,'Crafting recipes'!$A$6:$A$1005,0)),"MISSING ID")</x:f>
        <x:v>Partial proposal</x:v>
      </x:c>
      <x:c r="N455" s="4" t="str">
        <x:v>Candidate relationship only; quantity, yield and full recipe remain undefined.</x:v>
      </x:c>
      <x:c r="O455" s="4" t="str">
        <x:v>New October 15 tier-review proposal; user-authorized item audit and Docs/WORLD_BASIS.md. No source-canon or implemented-recipe claim.</x:v>
      </x:c>
      <x:c r="P455" s="4" t="n">
        <x:f>IF(OR(C455="Ingredient candidate",C455="Consumed input",C455="Contained input",C455="Transform input"),IF(F455="T0",0,IF(F455="T1",1,IF(F455="T2",2,IF(F455="T3",3,IF(F455="T4",4,-1))))),-1)</x:f>
        <x:v>1</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T2</x:v>
      </x:c>
      <x:c r="G456" s="4" t="str">
        <x:f>IFERROR(INDEX('Items'!$D$6:$D$1005,MATCH(D456,'Items'!$A$6:$A$1005,0)),"MISSING ID")</x:f>
        <x:v>Containers</x:v>
      </x:c>
      <x:c r="H456" s="4" t="str">
        <x:f>IFERROR(INDEX('Items'!$X$6:$X$1005,MATCH(D456,'Items'!$A$6:$A$1005,0)),"MISSING ID")</x:f>
        <x:v>Container part</x:v>
      </x:c>
      <x:c r="I456" s="4"/>
      <x:c r="J456" s="4" t="str">
        <x:v>Unspecified</x:v>
      </x:c>
      <x:c r="K456" s="4" t="str">
        <x:f>IFERROR(INDEX('Crafting recipes'!$D$6:$D$1005,MATCH(B456,'Crafting recipes'!$A$6:$A$1005,0)),"MISSING ID")</x:f>
        <x:v>Proposal</x:v>
      </x:c>
      <x:c r="L456" s="4" t="str">
        <x:f>IFERROR(INDEX('Items'!$AD$6:$AD$1005,MATCH(D456,'Items'!$A$6:$A$1005,0)),"MISSING ID")</x:f>
        <x:v>Proposal</x:v>
      </x:c>
      <x:c r="M456" s="4" t="str">
        <x:f>IFERROR(INDEX('Crafting recipes'!$E$6:$E$1005,MATCH(B456,'Crafting recipes'!$A$6:$A$1005,0)),"MISSING ID")</x:f>
        <x:v>Partial proposal</x:v>
      </x:c>
      <x:c r="N456" s="4" t="str">
        <x:v>Candidate relationship only; quantity, yield and full recipe remain undefined.</x:v>
      </x:c>
      <x:c r="O456" s="4" t="str">
        <x:v>New October 15 tier-review proposal; user-authorized item audit and Docs/WORLD_BASIS.md. No source-canon or implemented-recipe claim.</x:v>
      </x:c>
      <x:c r="P456" s="4" t="n">
        <x:f>IF(OR(C456="Ingredient candidate",C456="Consumed input",C456="Contained input",C456="Transform input"),IF(F456="T0",0,IF(F456="T1",1,IF(F456="T2",2,IF(F456="T3",3,IF(F456="T4",4,-1))))),-1)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t="n">
        <x:f>IF(OR(C460="Ingredient candidate",C460="Consumed input",C460="Contained input",C460="Transform input"),IF(F460="T0",0,IF(F460="T1",1,IF(F460="T2",2,IF(F460="T3",3,IF(F460="T4",4,-1))))),-1)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T3</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t="n">
        <x:f>IF(OR(C461="Ingredient candidate",C461="Consumed input",C461="Contained input",C461="Transform input"),IF(F461="T0",0,IF(F461="T1",1,IF(F461="T2",2,IF(F461="T3",3,IF(F461="T4",4,-1))))),-1)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Processing agents</x:v>
      </x:c>
      <x:c r="H462" s="4" t="str">
        <x:f>IFERROR(INDEX('Items'!$X$6:$X$1005,MATCH(D462,'Items'!$A$6:$A$1005,0)),"MISSING ID")</x:f>
        <x:v>Chemical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t="n">
        <x:f>IF(OR(C462="Ingredient candidate",C462="Consumed input",C462="Contained input",C462="Transform input"),IF(F462="T0",0,IF(F462="T1",1,IF(F462="T2",2,IF(F462="T3",3,IF(F462="T4",4,-1))))),-1)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Processing agents</x:v>
      </x:c>
      <x:c r="H463" s="4" t="str">
        <x:f>IFERROR(INDEX('Items'!$X$6:$X$1005,MATCH(D463,'Items'!$A$6:$A$1005,0)),"MISSING ID")</x:f>
        <x:v>Chemical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t="n">
        <x:f>IF(OR(C463="Ingredient candidate",C463="Consumed input",C463="Contained input",C463="Transform input"),IF(F463="T0",0,IF(F463="T1",1,IF(F463="T2",2,IF(F463="T3",3,IF(F463="T4",4,-1))))),-1)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T3</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t="n">
        <x:f>IF(OR(C464="Ingredient candidate",C464="Consumed input",C464="Contained input",C464="Transform input"),IF(F464="T0",0,IF(F464="T1",1,IF(F464="T2",2,IF(F464="T3",3,IF(F464="T4",4,-1))))),-1)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t="n">
        <x:f>IF(OR(C465="Ingredient candidate",C465="Consumed input",C465="Contained input",C465="Transform input"),IF(F465="T0",0,IF(F465="T1",1,IF(F465="T2",2,IF(F465="T3",3,IF(F465="T4",4,-1))))),-1)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Prepared bronze bearing stock</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t="n">
        <x:f>IF(OR(C466="Ingredient candidate",C466="Consumed input",C466="Contained input",C466="Transform input"),IF(F466="T0",0,IF(F466="T1",1,IF(F466="T2",2,IF(F466="T3",3,IF(F466="T4",4,-1))))),-1)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t="n">
        <x:f>IF(OR(C467="Ingredient candidate",C467="Consumed input",C467="Contained input",C467="Transform input"),IF(F467="T0",0,IF(F467="T1",1,IF(F467="T2",2,IF(F467="T3",3,IF(F467="T4",4,-1))))),-1)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stock</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t="n">
        <x:f>IF(OR(C468="Ingredient candidate",C468="Consumed input",C468="Contained input",C468="Transform input"),IF(F468="T0",0,IF(F468="T1",1,IF(F468="T2",2,IF(F468="T3",3,IF(F468="T4",4,-1))))),-1)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stock</x:v>
      </x:c>
      <x:c r="F469" s="4" t="str">
        <x:f>IFERROR(INDEX('Items'!$C$6:$C$1005,MATCH(D469,'Items'!$A$6:$A$1005,0)),"MISSING ID")</x:f>
        <x:v>T3</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t="n">
        <x:f>IF(OR(C469="Ingredient candidate",C469="Consumed input",C469="Contained input",C469="Transform input"),IF(F469="T0",0,IF(F469="T1",1,IF(F469="T2",2,IF(F469="T3",3,IF(F469="T4",4,-1))))),-1)</x:f>
        <x:v>3</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T4</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t="n">
        <x:f>IF(OR(C470="Ingredient candidate",C470="Consumed input",C470="Contained input",C470="Transform input"),IF(F470="T0",0,IF(F470="T1",1,IF(F470="T2",2,IF(F470="T3",3,IF(F470="T4",4,-1))))),-1)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stock</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t="n">
        <x:f>IF(OR(C471="Ingredient candidate",C471="Consumed input",C471="Contained input",C471="Transform input"),IF(F471="T0",0,IF(F471="T1",1,IF(F471="T2",2,IF(F471="T3",3,IF(F471="T4",4,-1))))),-1)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stock</x:v>
      </x:c>
      <x:c r="F472" s="4" t="str">
        <x:f>IFERROR(INDEX('Items'!$C$6:$C$1005,MATCH(D472,'Items'!$A$6:$A$1005,0)),"MISSING ID")</x:f>
        <x:v>T3</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t="n">
        <x:f>IF(OR(C472="Ingredient candidate",C472="Consumed input",C472="Contained input",C472="Transform input"),IF(F472="T0",0,IF(F472="T1",1,IF(F472="T2",2,IF(F472="T3",3,IF(F472="T4",4,-1))))),-1)</x:f>
        <x:v>3</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Prepared bronze bearing stock</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t="n">
        <x:f>IF(OR(C473="Ingredient candidate",C473="Consumed input",C473="Contained input",C473="Transform input"),IF(F473="T0",0,IF(F473="T1",1,IF(F473="T2",2,IF(F473="T3",3,IF(F473="T4",4,-1))))),-1)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T4</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t="n">
        <x:f>IF(OR(C474="Ingredient candidate",C474="Consumed input",C474="Contained input",C474="Transform input"),IF(F474="T0",0,IF(F474="T1",1,IF(F474="T2",2,IF(F474="T3",3,IF(F474="T4",4,-1))))),-1)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t="n">
        <x:f>IF(OR(C475="Ingredient candidate",C475="Consumed input",C475="Contained input",C475="Transform input"),IF(F475="T0",0,IF(F475="T1",1,IF(F475="T2",2,IF(F475="T3",3,IF(F475="T4",4,-1))))),-1)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Processing agents</x:v>
      </x:c>
      <x:c r="H476" s="4" t="str">
        <x:f>IFERROR(INDEX('Items'!$X$6:$X$1005,MATCH(D476,'Items'!$A$6:$A$1005,0)),"MISSING ID")</x:f>
        <x:v>Chemical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t="n">
        <x:f>IF(OR(C476="Ingredient candidate",C476="Consumed input",C476="Contained input",C476="Transform input"),IF(F476="T0",0,IF(F476="T1",1,IF(F476="T2",2,IF(F476="T3",3,IF(F476="T4",4,-1))))),-1)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T3</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t="n">
        <x:f>IF(OR(C477="Ingredient candidate",C477="Consumed input",C477="Contained input",C477="Transform input"),IF(F477="T0",0,IF(F477="T1",1,IF(F477="T2",2,IF(F477="T3",3,IF(F477="T4",4,-1))))),-1)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stock</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t="n">
        <x:f>IF(OR(C478="Ingredient candidate",C478="Consumed input",C478="Contained input",C478="Transform input"),IF(F478="T0",0,IF(F478="T1",1,IF(F478="T2",2,IF(F478="T3",3,IF(F478="T4",4,-1))))),-1)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abrasive grit</x:v>
      </x:c>
      <x:c r="F479" s="4" t="str">
        <x:f>IFERROR(INDEX('Items'!$C$6:$C$1005,MATCH(D479,'Items'!$A$6:$A$1005,0)),"MISSING ID")</x:f>
        <x:v>T1</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t="n">
        <x:f>IF(OR(C479="Ingredient candidate",C479="Consumed input",C479="Contained input",C479="Transform input"),IF(F479="T0",0,IF(F479="T1",1,IF(F479="T2",2,IF(F479="T3",3,IF(F479="T4",4,-1))))),-1)</x:f>
        <x:v>1</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t="n">
        <x:f>IF(OR(C480="Ingredient candidate",C480="Consumed input",C480="Contained input",C480="Transform input"),IF(F480="T0",0,IF(F480="T1",1,IF(F480="T2",2,IF(F480="T3",3,IF(F480="T4",4,-1))))),-1)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t="n">
        <x:f>IF(OR(C481="Ingredient candidate",C481="Consumed input",C481="Contained input",C481="Transform input"),IF(F481="T0",0,IF(F481="T1",1,IF(F481="T2",2,IF(F481="T3",3,IF(F481="T4",4,-1))))),-1)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T3</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t="n">
        <x:f>IF(OR(C482="Ingredient candidate",C482="Consumed input",C482="Contained input",C482="Transform input"),IF(F482="T0",0,IF(F482="T1",1,IF(F482="T2",2,IF(F482="T3",3,IF(F482="T4",4,-1))))),-1)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T1</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t="n">
        <x:f>IF(OR(C483="Ingredient candidate",C483="Consumed input",C483="Contained input",C483="Transform input"),IF(F483="T0",0,IF(F483="T1",1,IF(F483="T2",2,IF(F483="T3",3,IF(F483="T4",4,-1))))),-1)</x:f>
        <x:v>1</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Prepared mineral pigment powder</x:v>
      </x:c>
      <x:c r="F484" s="4" t="str">
        <x:f>IFERROR(INDEX('Items'!$C$6:$C$1005,MATCH(D484,'Items'!$A$6:$A$1005,0)),"MISSING ID")</x:f>
        <x:v>T1</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t="n">
        <x:f>IF(OR(C484="Ingredient candidate",C484="Consumed input",C484="Contained input",C484="Transform input"),IF(F484="T0",0,IF(F484="T1",1,IF(F484="T2",2,IF(F484="T3",3,IF(F484="T4",4,-1))))),-1)</x:f>
        <x:v>1</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T2</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t="n">
        <x:f>IF(OR(C485="Ingredient candidate",C485="Consumed input",C485="Contained input",C485="Transform input"),IF(F485="T0",0,IF(F485="T1",1,IF(F485="T2",2,IF(F485="T3",3,IF(F485="T4",4,-1))))),-1)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blanks</x:v>
      </x:c>
      <x:c r="F486" s="4" t="str">
        <x:f>IFERROR(INDEX('Items'!$C$6:$C$1005,MATCH(D486,'Items'!$A$6:$A$1005,0)),"MISSING ID")</x:f>
        <x:v>T2</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t="n">
        <x:f>IF(OR(C486="Ingredient candidate",C486="Consumed input",C486="Contained input",C486="Transform input"),IF(F486="T0",0,IF(F486="T1",1,IF(F486="T2",2,IF(F486="T3",3,IF(F486="T4",4,-1))))),-1)</x:f>
        <x:v>2</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t="n">
        <x:f>IF(OR(C487="Ingredient candidate",C487="Consumed input",C487="Contained input",C487="Transform input"),IF(F487="T0",0,IF(F487="T1",1,IF(F487="T2",2,IF(F487="T3",3,IF(F487="T4",4,-1))))),-1)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Mineral pigment coating</x:v>
      </x:c>
      <x:c r="F488" s="4" t="str">
        <x:f>IFERROR(INDEX('Items'!$C$6:$C$1005,MATCH(D488,'Items'!$A$6:$A$1005,0)),"MISSING ID")</x:f>
        <x:v>T2</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t="n">
        <x:f>IF(OR(C488="Ingredient candidate",C488="Consumed input",C488="Contained input",C488="Transform input"),IF(F488="T0",0,IF(F488="T1",1,IF(F488="T2",2,IF(F488="T3",3,IF(F488="T4",4,-1))))),-1)</x:f>
        <x:v>2</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T3</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t="n">
        <x:f>IF(OR(C489="Ingredient candidate",C489="Consumed input",C489="Contained input",C489="Transform input"),IF(F489="T0",0,IF(F489="T1",1,IF(F489="T2",2,IF(F489="T3",3,IF(F489="T4",4,-1))))),-1)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T2</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t="n">
        <x:f>IF(OR(C490="Ingredient candidate",C490="Consumed input",C490="Contained input",C490="Transform input"),IF(F490="T0",0,IF(F490="T1",1,IF(F490="T2",2,IF(F490="T3",3,IF(F490="T4",4,-1))))),-1)</x:f>
        <x:v>2</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Processing agents</x:v>
      </x:c>
      <x:c r="H491" s="4" t="str">
        <x:f>IFERROR(INDEX('Items'!$X$6:$X$1005,MATCH(D491,'Items'!$A$6:$A$1005,0)),"MISSING ID")</x:f>
        <x:v>Chemical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t="n">
        <x:f>IF(OR(C491="Ingredient candidate",C491="Consumed input",C491="Contained input",C491="Transform input"),IF(F491="T0",0,IF(F491="T1",1,IF(F491="T2",2,IF(F491="T3",3,IF(F491="T4",4,-1))))),-1)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t="n">
        <x:f>IF(OR(C492="Ingredient candidate",C492="Consumed input",C492="Contained input",C492="Transform input"),IF(F492="T0",0,IF(F492="T1",1,IF(F492="T2",2,IF(F492="T3",3,IF(F492="T4",4,-1))))),-1)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T3</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t="n">
        <x:f>IF(OR(C493="Ingredient candidate",C493="Consumed input",C493="Contained input",C493="Transform input"),IF(F493="T0",0,IF(F493="T1",1,IF(F493="T2",2,IF(F493="T3",3,IF(F493="T4",4,-1))))),-1)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Prepared ceramic body feed</x:v>
      </x:c>
      <x:c r="F494" s="4" t="str">
        <x:f>IFERROR(INDEX('Items'!$C$6:$C$1005,MATCH(D494,'Items'!$A$6:$A$1005,0)),"MISSING ID")</x:f>
        <x:v>T1</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t="n">
        <x:f>IF(OR(C494="Ingredient candidate",C494="Consumed input",C494="Contained input",C494="Transform input"),IF(F494="T0",0,IF(F494="T1",1,IF(F494="T2",2,IF(F494="T3",3,IF(F494="T4",4,-1))))),-1)</x:f>
        <x:v>1</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fraction</x:v>
      </x:c>
      <x:c r="F495" s="4" t="str">
        <x:f>IFERROR(INDEX('Items'!$C$6:$C$1005,MATCH(D495,'Items'!$A$6:$A$1005,0)),"MISSING ID")</x:f>
        <x:v>T1</x:v>
      </x:c>
      <x:c r="G495" s="4" t="str">
        <x:f>IFERROR(INDEX('Items'!$D$6:$D$1005,MATCH(D495,'Items'!$A$6:$A$1005,0)),"MISSING ID")</x:f>
        <x:v>Processing agents</x:v>
      </x:c>
      <x:c r="H495" s="4" t="str">
        <x:f>IFERROR(INDEX('Items'!$X$6:$X$1005,MATCH(D495,'Items'!$A$6:$A$1005,0)),"MISSING ID")</x:f>
        <x:v>Chemical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t="n">
        <x:f>IF(OR(C495="Ingredient candidate",C495="Consumed input",C495="Contained input",C495="Transform input"),IF(F495="T0",0,IF(F495="T1",1,IF(F495="T2",2,IF(F495="T3",3,IF(F495="T4",4,-1))))),-1)</x:f>
        <x:v>1</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T2</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t="n">
        <x:f>IF(OR(C496="Ingredient candidate",C496="Consumed input",C496="Contained input",C496="Transform input"),IF(F496="T0",0,IF(F496="T1",1,IF(F496="T2",2,IF(F496="T3",3,IF(F496="T4",4,-1))))),-1)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Refractory ceramic stock</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t="n">
        <x:f>IF(OR(C497="Ingredient candidate",C497="Consumed input",C497="Contained input",C497="Transform input"),IF(F497="T0",0,IF(F497="T1",1,IF(F497="T2",2,IF(F497="T3",3,IF(F497="T4",4,-1))))),-1)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abrasive grit</x:v>
      </x:c>
      <x:c r="F498" s="4" t="str">
        <x:f>IFERROR(INDEX('Items'!$C$6:$C$1005,MATCH(D498,'Items'!$A$6:$A$1005,0)),"MISSING ID")</x:f>
        <x:v>T1</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t="n">
        <x:f>IF(OR(C498="Ingredient candidate",C498="Consumed input",C498="Contained input",C498="Transform input"),IF(F498="T0",0,IF(F498="T1",1,IF(F498="T2",2,IF(F498="T3",3,IF(F498="T4",4,-1))))),-1)</x:f>
        <x:v>1</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T3</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t="n">
        <x:f>IF(OR(C499="Ingredient candidate",C499="Consumed input",C499="Contained input",C499="Transform input"),IF(F499="T0",0,IF(F499="T1",1,IF(F499="T2",2,IF(F499="T3",3,IF(F499="T4",4,-1))))),-1)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Refractory ceramic stock</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t="n">
        <x:f>IF(OR(C500="Ingredient candidate",C500="Consumed input",C500="Contained input",C500="Transform input"),IF(F500="T0",0,IF(F500="T1",1,IF(F500="T2",2,IF(F500="T3",3,IF(F500="T4",4,-1))))),-1)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abrasive grit</x:v>
      </x:c>
      <x:c r="F501" s="4" t="str">
        <x:f>IFERROR(INDEX('Items'!$C$6:$C$1005,MATCH(D501,'Items'!$A$6:$A$1005,0)),"MISSING ID")</x:f>
        <x:v>T1</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t="n">
        <x:f>IF(OR(C501="Ingredient candidate",C501="Consumed input",C501="Contained input",C501="Transform input"),IF(F501="T0",0,IF(F501="T1",1,IF(F501="T2",2,IF(F501="T3",3,IF(F501="T4",4,-1))))),-1)</x:f>
        <x:v>1</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T3</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t="n">
        <x:f>IF(OR(C502="Ingredient candidate",C502="Consumed input",C502="Contained input",C502="Transform input"),IF(F502="T0",0,IF(F502="T1",1,IF(F502="T2",2,IF(F502="T3",3,IF(F502="T4",4,-1))))),-1)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t="n">
        <x:f>IF(OR(C503="Ingredient candidate",C503="Consumed input",C503="Contained input",C503="Transform input"),IF(F503="T0",0,IF(F503="T1",1,IF(F503="T2",2,IF(F503="T3",3,IF(F503="T4",4,-1))))),-1)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abrasive grit</x:v>
      </x:c>
      <x:c r="F504" s="4" t="str">
        <x:f>IFERROR(INDEX('Items'!$C$6:$C$1005,MATCH(D504,'Items'!$A$6:$A$1005,0)),"MISSING ID")</x:f>
        <x:v>T1</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t="n">
        <x:f>IF(OR(C504="Ingredient candidate",C504="Consumed input",C504="Contained input",C504="Transform input"),IF(F504="T0",0,IF(F504="T1",1,IF(F504="T2",2,IF(F504="T3",3,IF(F504="T4",4,-1))))),-1)</x:f>
        <x:v>1</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T3</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t="n">
        <x:f>IF(OR(C505="Ingredient candidate",C505="Consumed input",C505="Contained input",C505="Transform input"),IF(F505="T0",0,IF(F505="T1",1,IF(F505="T2",2,IF(F505="T3",3,IF(F505="T4",4,-1))))),-1)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t="n">
        <x:f>IF(OR(C506="Ingredient candidate",C506="Consumed input",C506="Contained input",C506="Transform input"),IF(F506="T0",0,IF(F506="T1",1,IF(F506="T2",2,IF(F506="T3",3,IF(F506="T4",4,-1))))),-1)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abrasive grit</x:v>
      </x:c>
      <x:c r="F507" s="4" t="str">
        <x:f>IFERROR(INDEX('Items'!$C$6:$C$1005,MATCH(D507,'Items'!$A$6:$A$1005,0)),"MISSING ID")</x:f>
        <x:v>T1</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t="n">
        <x:f>IF(OR(C507="Ingredient candidate",C507="Consumed input",C507="Contained input",C507="Transform input"),IF(F507="T0",0,IF(F507="T1",1,IF(F507="T2",2,IF(F507="T3",3,IF(F507="T4",4,-1))))),-1)</x:f>
        <x:v>1</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T3</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t="n">
        <x:f>IF(OR(C508="Ingredient candidate",C508="Consumed input",C508="Contained input",C508="Transform input"),IF(F508="T0",0,IF(F508="T1",1,IF(F508="T2",2,IF(F508="T3",3,IF(F508="T4",4,-1))))),-1)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t="n">
        <x:f>IF(OR(C509="Ingredient candidate",C509="Consumed input",C509="Contained input",C509="Transform input"),IF(F509="T0",0,IF(F509="T1",1,IF(F509="T2",2,IF(F509="T3",3,IF(F509="T4",4,-1))))),-1)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abrasive grit</x:v>
      </x:c>
      <x:c r="F510" s="4" t="str">
        <x:f>IFERROR(INDEX('Items'!$C$6:$C$1005,MATCH(D510,'Items'!$A$6:$A$1005,0)),"MISSING ID")</x:f>
        <x:v>T1</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t="n">
        <x:f>IF(OR(C510="Ingredient candidate",C510="Consumed input",C510="Contained input",C510="Transform input"),IF(F510="T0",0,IF(F510="T1",1,IF(F510="T2",2,IF(F510="T3",3,IF(F510="T4",4,-1))))),-1)</x:f>
        <x:v>1</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T3</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t="n">
        <x:f>IF(OR(C511="Ingredient candidate",C511="Consumed input",C511="Contained input",C511="Transform input"),IF(F511="T0",0,IF(F511="T1",1,IF(F511="T2",2,IF(F511="T3",3,IF(F511="T4",4,-1))))),-1)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t="n">
        <x:f>IF(OR(C512="Ingredient candidate",C512="Consumed input",C512="Contained input",C512="Transform input"),IF(F512="T0",0,IF(F512="T1",1,IF(F512="T2",2,IF(F512="T3",3,IF(F512="T4",4,-1))))),-1)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abrasive grit</x:v>
      </x:c>
      <x:c r="F513" s="4" t="str">
        <x:f>IFERROR(INDEX('Items'!$C$6:$C$1005,MATCH(D513,'Items'!$A$6:$A$1005,0)),"MISSING ID")</x:f>
        <x:v>T1</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t="n">
        <x:f>IF(OR(C513="Ingredient candidate",C513="Consumed input",C513="Contained input",C513="Transform input"),IF(F513="T0",0,IF(F513="T1",1,IF(F513="T2",2,IF(F513="T3",3,IF(F513="T4",4,-1))))),-1)</x:f>
        <x:v>1</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T3</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t="n">
        <x:f>IF(OR(C514="Ingredient candidate",C514="Consumed input",C514="Contained input",C514="Transform input"),IF(F514="T0",0,IF(F514="T1",1,IF(F514="T2",2,IF(F514="T3",3,IF(F514="T4",4,-1))))),-1)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t="n">
        <x:f>IF(OR(C515="Ingredient candidate",C515="Consumed input",C515="Contained input",C515="Transform input"),IF(F515="T0",0,IF(F515="T1",1,IF(F515="T2",2,IF(F515="T3",3,IF(F515="T4",4,-1))))),-1)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abrasive grit</x:v>
      </x:c>
      <x:c r="F516" s="4" t="str">
        <x:f>IFERROR(INDEX('Items'!$C$6:$C$1005,MATCH(D516,'Items'!$A$6:$A$1005,0)),"MISSING ID")</x:f>
        <x:v>T1</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t="n">
        <x:f>IF(OR(C516="Ingredient candidate",C516="Consumed input",C516="Contained input",C516="Transform input"),IF(F516="T0",0,IF(F516="T1",1,IF(F516="T2",2,IF(F516="T3",3,IF(F516="T4",4,-1))))),-1)</x:f>
        <x:v>1</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T3</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t="n">
        <x:f>IF(OR(C517="Ingredient candidate",C517="Consumed input",C517="Contained input",C517="Transform input"),IF(F517="T0",0,IF(F517="T1",1,IF(F517="T2",2,IF(F517="T3",3,IF(F517="T4",4,-1))))),-1)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t="n">
        <x:f>IF(OR(C518="Ingredient candidate",C518="Consumed input",C518="Contained input",C518="Transform input"),IF(F518="T0",0,IF(F518="T1",1,IF(F518="T2",2,IF(F518="T3",3,IF(F518="T4",4,-1))))),-1)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abrasive grit</x:v>
      </x:c>
      <x:c r="F519" s="4" t="str">
        <x:f>IFERROR(INDEX('Items'!$C$6:$C$1005,MATCH(D519,'Items'!$A$6:$A$1005,0)),"MISSING ID")</x:f>
        <x:v>T1</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t="n">
        <x:f>IF(OR(C519="Ingredient candidate",C519="Consumed input",C519="Contained input",C519="Transform input"),IF(F519="T0",0,IF(F519="T1",1,IF(F519="T2",2,IF(F519="T3",3,IF(F519="T4",4,-1))))),-1)</x:f>
        <x:v>1</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T3</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t="n">
        <x:f>IF(OR(C520="Ingredient candidate",C520="Consumed input",C520="Contained input",C520="Transform input"),IF(F520="T0",0,IF(F520="T1",1,IF(F520="T2",2,IF(F520="T3",3,IF(F520="T4",4,-1))))),-1)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t="n">
        <x:f>IF(OR(C521="Ingredient candidate",C521="Consumed input",C521="Contained input",C521="Transform input"),IF(F521="T0",0,IF(F521="T1",1,IF(F521="T2",2,IF(F521="T3",3,IF(F521="T4",4,-1))))),-1)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abrasive grit</x:v>
      </x:c>
      <x:c r="F522" s="4" t="str">
        <x:f>IFERROR(INDEX('Items'!$C$6:$C$1005,MATCH(D522,'Items'!$A$6:$A$1005,0)),"MISSING ID")</x:f>
        <x:v>T1</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t="n">
        <x:f>IF(OR(C522="Ingredient candidate",C522="Consumed input",C522="Contained input",C522="Transform input"),IF(F522="T0",0,IF(F522="T1",1,IF(F522="T2",2,IF(F522="T3",3,IF(F522="T4",4,-1))))),-1)</x:f>
        <x:v>1</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T3</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t="n">
        <x:f>IF(OR(C523="Ingredient candidate",C523="Consumed input",C523="Contained input",C523="Transform input"),IF(F523="T0",0,IF(F523="T1",1,IF(F523="T2",2,IF(F523="T3",3,IF(F523="T4",4,-1))))),-1)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T3</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t="n">
        <x:f>IF(OR(C524="Ingredient candidate",C524="Consumed input",C524="Contained input",C524="Transform input"),IF(F524="T0",0,IF(F524="T1",1,IF(F524="T2",2,IF(F524="T3",3,IF(F524="T4",4,-1))))),-1)</x:f>
        <x:v>3</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Insulated conductor stock</x:v>
      </x:c>
      <x:c r="F525" s="4" t="str">
        <x:f>IFERROR(INDEX('Items'!$C$6:$C$1005,MATCH(D525,'Items'!$A$6:$A$1005,0)),"MISSING ID")</x:f>
        <x:v>T3</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t="n">
        <x:f>IF(OR(C525="Ingredient candidate",C525="Consumed input",C525="Contained input",C525="Transform input"),IF(F525="T0",0,IF(F525="T1",1,IF(F525="T2",2,IF(F525="T3",3,IF(F525="T4",4,-1))))),-1)</x:f>
        <x:v>3</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sealing sheet</x:v>
      </x:c>
      <x:c r="F526" s="4" t="str">
        <x:f>IFERROR(INDEX('Items'!$C$6:$C$1005,MATCH(D526,'Items'!$A$6:$A$1005,0)),"MISSING ID")</x:f>
        <x:v>T3</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t="n">
        <x:f>IF(OR(C526="Ingredient candidate",C526="Consumed input",C526="Contained input",C526="Transform input"),IF(F526="T0",0,IF(F526="T1",1,IF(F526="T2",2,IF(F526="T3",3,IF(F526="T4",4,-1))))),-1)</x:f>
        <x:v>3</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T4</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t="n">
        <x:f>IF(OR(C527="Ingredient candidate",C527="Consumed input",C527="Contained input",C527="Transform input"),IF(F527="T0",0,IF(F527="T1",1,IF(F527="T2",2,IF(F527="T3",3,IF(F527="T4",4,-1))))),-1)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Processing agents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t="n">
        <x:f>IF(OR(C536="Ingredient candidate",C536="Consumed input",C536="Contained input",C536="Transform input"),IF(F536="T0",0,IF(F536="T1",1,IF(F536="T2",2,IF(F536="T3",3,IF(F536="T4",4,-1))))),-1)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fraction</x:v>
      </x:c>
      <x:c r="F537" s="4" t="str">
        <x:f>IFERROR(INDEX('Items'!$C$6:$C$1005,MATCH(D537,'Items'!$A$6:$A$1005,0)),"MISSING ID")</x:f>
        <x:v>T1</x:v>
      </x:c>
      <x:c r="G537" s="4" t="str">
        <x:f>IFERROR(INDEX('Items'!$D$6:$D$1005,MATCH(D537,'Items'!$A$6:$A$1005,0)),"MISSING ID")</x:f>
        <x:v>Processing agents</x:v>
      </x:c>
      <x:c r="H537" s="4" t="str">
        <x:f>IFERROR(INDEX('Items'!$X$6:$X$1005,MATCH(D537,'Items'!$A$6:$A$1005,0)),"MISSING ID")</x:f>
        <x:v>Chemical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t="n">
        <x:f>IF(OR(C537="Ingredient candidate",C537="Consumed input",C537="Contained input",C537="Transform input"),IF(F537="T0",0,IF(F537="T1",1,IF(F537="T2",2,IF(F537="T3",3,IF(F537="T4",4,-1))))),-1)</x:f>
        <x:v>1</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Processing agents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t="n">
        <x:f>IF(OR(C538="Ingredient candidate",C538="Consumed input",C538="Contained input",C538="Transform input"),IF(F538="T0",0,IF(F538="T1",1,IF(F538="T2",2,IF(F538="T3",3,IF(F538="T4",4,-1))))),-1)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Processing agents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t="n">
        <x:f>IF(OR(C539="Ingredient candidate",C539="Consumed input",C539="Contained input",C539="Transform input"),IF(F539="T0",0,IF(F539="T1",1,IF(F539="T2",2,IF(F539="T3",3,IF(F539="T4",4,-1))))),-1)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T1</x:v>
      </x:c>
      <x:c r="G540" s="4" t="str">
        <x:f>IFERROR(INDEX('Items'!$D$6:$D$1005,MATCH(D540,'Items'!$A$6:$A$1005,0)),"MISSING ID")</x:f>
        <x:v>Processing agents</x:v>
      </x:c>
      <x:c r="H540" s="4" t="str">
        <x:f>IFERROR(INDEX('Items'!$X$6:$X$1005,MATCH(D540,'Items'!$A$6:$A$1005,0)),"MISSING ID")</x:f>
        <x:v>Chemical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t="n">
        <x:f>IF(OR(C540="Ingredient candidate",C540="Consumed input",C540="Contained input",C540="Transform input"),IF(F540="T0",0,IF(F540="T1",1,IF(F540="T2",2,IF(F540="T3",3,IF(F540="T4",4,-1))))),-1)</x:f>
        <x:v>1</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Processing agents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t="n">
        <x:f>IF(OR(C541="Ingredient candidate",C541="Consumed input",C541="Contained input",C541="Transform input"),IF(F541="T0",0,IF(F541="T1",1,IF(F541="T2",2,IF(F541="T3",3,IF(F541="T4",4,-1))))),-1)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Processing agents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t="n">
        <x:f>IF(OR(C542="Ingredient candidate",C542="Consumed input",C542="Contained input",C542="Transform input"),IF(F542="T0",0,IF(F542="T1",1,IF(F542="T2",2,IF(F542="T3",3,IF(F542="T4",4,-1))))),-1)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Processing agents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t="n">
        <x:f>IF(OR(C543="Ingredient candidate",C543="Consumed input",C543="Contained input",C543="Transform input"),IF(F543="T0",0,IF(F543="T1",1,IF(F543="T2",2,IF(F543="T3",3,IF(F543="T4",4,-1))))),-1)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grade</x:v>
      </x:c>
      <x:c r="F544" s="4" t="str">
        <x:f>IFERROR(INDEX('Items'!$C$6:$C$1005,MATCH(D544,'Items'!$A$6:$A$1005,0)),"MISSING ID")</x:f>
        <x:v>T1</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t="n">
        <x:f>IF(OR(C544="Ingredient candidate",C544="Consumed input",C544="Contained input",C544="Transform input"),IF(F544="T0",0,IF(F544="T1",1,IF(F544="T2",2,IF(F544="T3",3,IF(F544="T4",4,-1))))),-1)</x:f>
        <x:v>1</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T2</x:v>
      </x:c>
      <x:c r="G545" s="4" t="str">
        <x:f>IFERROR(INDEX('Items'!$D$6:$D$1005,MATCH(D545,'Items'!$A$6:$A$1005,0)),"MISSING ID")</x:f>
        <x:v>Processing agents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t="n">
        <x:f>IF(OR(C545="Ingredient candidate",C545="Consumed input",C545="Contained input",C545="Transform input"),IF(F545="T0",0,IF(F545="T1",1,IF(F545="T2",2,IF(F545="T3",3,IF(F545="T4",4,-1))))),-1)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stock</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t="n">
        <x:f>IF(OR(C546="Ingredient candidate",C546="Consumed input",C546="Contained input",C546="Transform input"),IF(F546="T0",0,IF(F546="T1",1,IF(F546="T2",2,IF(F546="T3",3,IF(F546="T4",4,-1))))),-1)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stock</x:v>
      </x:c>
      <x:c r="F547" s="4" t="str">
        <x:f>IFERROR(INDEX('Items'!$C$6:$C$1005,MATCH(D547,'Items'!$A$6:$A$1005,0)),"MISSING ID")</x:f>
        <x:v>T3</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t="n">
        <x:f>IF(OR(C547="Ingredient candidate",C547="Consumed input",C547="Contained input",C547="Transform input"),IF(F547="T0",0,IF(F547="T1",1,IF(F547="T2",2,IF(F547="T3",3,IF(F547="T4",4,-1))))),-1)</x:f>
        <x:v>3</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Prepared bronze bearing stock</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t="n">
        <x:f>IF(OR(C548="Ingredient candidate",C548="Consumed input",C548="Contained input",C548="Transform input"),IF(F548="T0",0,IF(F548="T1",1,IF(F548="T2",2,IF(F548="T3",3,IF(F548="T4",4,-1))))),-1)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Tools</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t="n">
        <x:f>IF(OR(C549="Ingredient candidate",C549="Consumed input",C549="Contained input",C549="Transform input"),IF(F549="T0",0,IF(F549="T1",1,IF(F549="T2",2,IF(F549="T3",3,IF(F549="T4",4,-1))))),-1)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t="n">
        <x:f>IF(OR(C550="Ingredient candidate",C550="Consumed input",C550="Contained input",C550="Transform input"),IF(F550="T0",0,IF(F550="T1",1,IF(F550="T2",2,IF(F550="T3",3,IF(F550="T4",4,-1))))),-1)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Processed hide material</x:v>
      </x:c>
      <x:c r="F551" s="4" t="str">
        <x:f>IFERROR(INDEX('Items'!$C$6:$C$1005,MATCH(D551,'Items'!$A$6:$A$1005,0)),"MISSING ID")</x:f>
        <x:v>T1</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t="n">
        <x:f>IF(OR(C551="Ingredient candidate",C551="Consumed input",C551="Contained input",C551="Transform input"),IF(F551="T0",0,IF(F551="T1",1,IF(F551="T2",2,IF(F551="T3",3,IF(F551="T4",4,-1))))),-1)</x:f>
        <x:v>1</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Tools</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t="n">
        <x:f>IF(OR(C552="Ingredient candidate",C552="Consumed input",C552="Contained input",C552="Transform input"),IF(F552="T0",0,IF(F552="T1",1,IF(F552="T2",2,IF(F552="T3",3,IF(F552="T4",4,-1))))),-1)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T3</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t="n">
        <x:f>IF(OR(C553="Ingredient candidate",C553="Consumed input",C553="Contained input",C553="Transform input"),IF(F553="T0",0,IF(F553="T1",1,IF(F553="T2",2,IF(F553="T3",3,IF(F553="T4",4,-1))))),-1)</x:f>
        <x:v>3</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stock</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t="n">
        <x:f>IF(OR(C554="Ingredient candidate",C554="Consumed input",C554="Contained input",C554="Transform input"),IF(F554="T0",0,IF(F554="T1",1,IF(F554="T2",2,IF(F554="T3",3,IF(F554="T4",4,-1))))),-1)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t="n">
        <x:f>IF(OR(C555="Ingredient candidate",C555="Consumed input",C555="Contained input",C555="Transform input"),IF(F555="T0",0,IF(F555="T1",1,IF(F555="T2",2,IF(F555="T3",3,IF(F555="T4",4,-1))))),-1)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T2</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t="n">
        <x:f>IF(OR(C556="Ingredient candidate",C556="Consumed input",C556="Contained input",C556="Transform input"),IF(F556="T0",0,IF(F556="T1",1,IF(F556="T2",2,IF(F556="T3",3,IF(F556="T4",4,-1))))),-1)</x:f>
        <x:v>2</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Tools</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t="n">
        <x:f>IF(OR(C557="Ingredient candidate",C557="Consumed input",C557="Contained input",C557="Transform input"),IF(F557="T0",0,IF(F557="T1",1,IF(F557="T2",2,IF(F557="T3",3,IF(F557="T4",4,-1))))),-1)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stock</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t="n">
        <x:f>IF(OR(C558="Ingredient candidate",C558="Consumed input",C558="Contained input",C558="Transform input"),IF(F558="T0",0,IF(F558="T1",1,IF(F558="T2",2,IF(F558="T3",3,IF(F558="T4",4,-1))))),-1)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stock</x:v>
      </x:c>
      <x:c r="F559" s="4" t="str">
        <x:f>IFERROR(INDEX('Items'!$C$6:$C$1005,MATCH(D559,'Items'!$A$6:$A$1005,0)),"MISSING ID")</x:f>
        <x:v>T3</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t="n">
        <x:f>IF(OR(C559="Ingredient candidate",C559="Consumed input",C559="Contained input",C559="Transform input"),IF(F559="T0",0,IF(F559="T1",1,IF(F559="T2",2,IF(F559="T3",3,IF(F559="T4",4,-1))))),-1)</x:f>
        <x:v>3</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T3</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t="n">
        <x:f>IF(OR(C560="Ingredient candidate",C560="Consumed input",C560="Contained input",C560="Transform input"),IF(F560="T0",0,IF(F560="T1",1,IF(F560="T2",2,IF(F560="T3",3,IF(F560="T4",4,-1))))),-1)</x:f>
        <x:v>3</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t="n">
        <x:f>IF(OR(C561="Ingredient candidate",C561="Consumed input",C561="Contained input",C561="Transform input"),IF(F561="T0",0,IF(F561="T1",1,IF(F561="T2",2,IF(F561="T3",3,IF(F561="T4",4,-1))))),-1)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t="n">
        <x:f>IF(OR(C562="Ingredient candidate",C562="Consumed input",C562="Contained input",C562="Transform input"),IF(F562="T0",0,IF(F562="T1",1,IF(F562="T2",2,IF(F562="T3",3,IF(F562="T4",4,-1))))),-1)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t="n">
        <x:f>IF(OR(C563="Ingredient candidate",C563="Consumed input",C563="Contained input",C563="Transform input"),IF(F563="T0",0,IF(F563="T1",1,IF(F563="T2",2,IF(F563="T3",3,IF(F563="T4",4,-1))))),-1)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T3</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t="n">
        <x:f>IF(OR(C564="Ingredient candidate",C564="Consumed input",C564="Contained input",C564="Transform input"),IF(F564="T0",0,IF(F564="T1",1,IF(F564="T2",2,IF(F564="T3",3,IF(F564="T4",4,-1))))),-1)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t="n">
        <x:f>IF(OR(C565="Ingredient candidate",C565="Consumed input",C565="Contained input",C565="Transform input"),IF(F565="T0",0,IF(F565="T1",1,IF(F565="T2",2,IF(F565="T3",3,IF(F565="T4",4,-1))))),-1)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T3</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t="n">
        <x:f>IF(OR(C566="Ingredient candidate",C566="Consumed input",C566="Contained input",C566="Transform input"),IF(F566="T0",0,IF(F566="T1",1,IF(F566="T2",2,IF(F566="T3",3,IF(F566="T4",4,-1))))),-1)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t="n">
        <x:f>IF(OR(C567="Ingredient candidate",C567="Consumed input",C567="Contained input",C567="Transform input"),IF(F567="T0",0,IF(F567="T1",1,IF(F567="T2",2,IF(F567="T3",3,IF(F567="T4",4,-1))))),-1)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T3</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t="n">
        <x:f>IF(OR(C568="Ingredient candidate",C568="Consumed input",C568="Contained input",C568="Transform input"),IF(F568="T0",0,IF(F568="T1",1,IF(F568="T2",2,IF(F568="T3",3,IF(F568="T4",4,-1))))),-1)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t="n">
        <x:f>IF(OR(C569="Ingredient candidate",C569="Consumed input",C569="Contained input",C569="Transform input"),IF(F569="T0",0,IF(F569="T1",1,IF(F569="T2",2,IF(F569="T3",3,IF(F569="T4",4,-1))))),-1)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T3</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t="n">
        <x:f>IF(OR(C570="Ingredient candidate",C570="Consumed input",C570="Contained input",C570="Transform input"),IF(F570="T0",0,IF(F570="T1",1,IF(F570="T2",2,IF(F570="T3",3,IF(F570="T4",4,-1))))),-1)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t="n">
        <x:f>IF(OR(C571="Ingredient candidate",C571="Consumed input",C571="Contained input",C571="Transform input"),IF(F571="T0",0,IF(F571="T1",1,IF(F571="T2",2,IF(F571="T3",3,IF(F571="T4",4,-1))))),-1)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T3</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t="n">
        <x:f>IF(OR(C572="Ingredient candidate",C572="Consumed input",C572="Contained input",C572="Transform input"),IF(F572="T0",0,IF(F572="T1",1,IF(F572="T2",2,IF(F572="T3",3,IF(F572="T4",4,-1))))),-1)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Worked iron stock</x:v>
      </x:c>
      <x:c r="F573" s="4" t="str">
        <x:f>IFERROR(INDEX('Items'!$C$6:$C$1005,MATCH(D573,'Items'!$A$6:$A$1005,0)),"MISSING ID")</x:f>
        <x:v>T2</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t="n">
        <x:f>IF(OR(C573="Ingredient candidate",C573="Consumed input",C573="Contained input",C573="Transform input"),IF(F573="T0",0,IF(F573="T1",1,IF(F573="T2",2,IF(F573="T3",3,IF(F573="T4",4,-1))))),-1)</x:f>
        <x:v>2</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T3</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t="n">
        <x:f>IF(OR(C574="Ingredient candidate",C574="Consumed input",C574="Contained input",C574="Transform input"),IF(F574="T0",0,IF(F574="T1",1,IF(F574="T2",2,IF(F574="T3",3,IF(F574="T4",4,-1))))),-1)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Worked iron stock</x:v>
      </x:c>
      <x:c r="F575" s="4" t="str">
        <x:f>IFERROR(INDEX('Items'!$C$6:$C$1005,MATCH(D575,'Items'!$A$6:$A$1005,0)),"MISSING ID")</x:f>
        <x:v>T2</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t="n">
        <x:f>IF(OR(C575="Ingredient candidate",C575="Consumed input",C575="Contained input",C575="Transform input"),IF(F575="T0",0,IF(F575="T1",1,IF(F575="T2",2,IF(F575="T3",3,IF(F575="T4",4,-1))))),-1)</x:f>
        <x:v>2</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T3</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t="n">
        <x:f>IF(OR(C576="Ingredient candidate",C576="Consumed input",C576="Contained input",C576="Transform input"),IF(F576="T0",0,IF(F576="T1",1,IF(F576="T2",2,IF(F576="T3",3,IF(F576="T4",4,-1))))),-1)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Worked iron stock</x:v>
      </x:c>
      <x:c r="F577" s="4" t="str">
        <x:f>IFERROR(INDEX('Items'!$C$6:$C$1005,MATCH(D577,'Items'!$A$6:$A$1005,0)),"MISSING ID")</x:f>
        <x:v>T2</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t="n">
        <x:f>IF(OR(C577="Ingredient candidate",C577="Consumed input",C577="Contained input",C577="Transform input"),IF(F577="T0",0,IF(F577="T1",1,IF(F577="T2",2,IF(F577="T3",3,IF(F577="T4",4,-1))))),-1)</x:f>
        <x:v>2</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T3</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t="n">
        <x:f>IF(OR(C578="Ingredient candidate",C578="Consumed input",C578="Contained input",C578="Transform input"),IF(F578="T0",0,IF(F578="T1",1,IF(F578="T2",2,IF(F578="T3",3,IF(F578="T4",4,-1))))),-1)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Worked iron stock</x:v>
      </x:c>
      <x:c r="F579" s="4" t="str">
        <x:f>IFERROR(INDEX('Items'!$C$6:$C$1005,MATCH(D579,'Items'!$A$6:$A$1005,0)),"MISSING ID")</x:f>
        <x:v>T2</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t="n">
        <x:f>IF(OR(C579="Ingredient candidate",C579="Consumed input",C579="Contained input",C579="Transform input"),IF(F579="T0",0,IF(F579="T1",1,IF(F579="T2",2,IF(F579="T3",3,IF(F579="T4",4,-1))))),-1)</x:f>
        <x:v>2</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T3</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t="n">
        <x:f>IF(OR(C580="Ingredient candidate",C580="Consumed input",C580="Contained input",C580="Transform input"),IF(F580="T0",0,IF(F580="T1",1,IF(F580="T2",2,IF(F580="T3",3,IF(F580="T4",4,-1))))),-1)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Worked iron stock</x:v>
      </x:c>
      <x:c r="F581" s="4" t="str">
        <x:f>IFERROR(INDEX('Items'!$C$6:$C$1005,MATCH(D581,'Items'!$A$6:$A$1005,0)),"MISSING ID")</x:f>
        <x:v>T2</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t="n">
        <x:f>IF(OR(C581="Ingredient candidate",C581="Consumed input",C581="Contained input",C581="Transform input"),IF(F581="T0",0,IF(F581="T1",1,IF(F581="T2",2,IF(F581="T3",3,IF(F581="T4",4,-1))))),-1)</x:f>
        <x:v>2</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T3</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t="n">
        <x:f>IF(OR(C582="Ingredient candidate",C582="Consumed input",C582="Contained input",C582="Transform input"),IF(F582="T0",0,IF(F582="T1",1,IF(F582="T2",2,IF(F582="T3",3,IF(F582="T4",4,-1))))),-1)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Worked iron stock</x:v>
      </x:c>
      <x:c r="F583" s="4" t="str">
        <x:f>IFERROR(INDEX('Items'!$C$6:$C$1005,MATCH(D583,'Items'!$A$6:$A$1005,0)),"MISSING ID")</x:f>
        <x:v>T2</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t="n">
        <x:f>IF(OR(C583="Ingredient candidate",C583="Consumed input",C583="Contained input",C583="Transform input"),IF(F583="T0",0,IF(F583="T1",1,IF(F583="T2",2,IF(F583="T3",3,IF(F583="T4",4,-1))))),-1)</x:f>
        <x:v>2</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Prepared bronze bearing stock</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t="n">
        <x:f>IF(OR(C584="Ingredient candidate",C584="Consumed input",C584="Contained input",C584="Transform input"),IF(F584="T0",0,IF(F584="T1",1,IF(F584="T2",2,IF(F584="T3",3,IF(F584="T4",4,-1))))),-1)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T3</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t="n">
        <x:f>IF(OR(C585="Ingredient candidate",C585="Consumed input",C585="Contained input",C585="Transform input"),IF(F585="T0",0,IF(F585="T1",1,IF(F585="T2",2,IF(F585="T3",3,IF(F585="T4",4,-1))))),-1)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Worked iron stock</x:v>
      </x:c>
      <x:c r="F586" s="4" t="str">
        <x:f>IFERROR(INDEX('Items'!$C$6:$C$1005,MATCH(D586,'Items'!$A$6:$A$1005,0)),"MISSING ID")</x:f>
        <x:v>T2</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t="n">
        <x:f>IF(OR(C586="Ingredient candidate",C586="Consumed input",C586="Contained input",C586="Transform input"),IF(F586="T0",0,IF(F586="T1",1,IF(F586="T2",2,IF(F586="T3",3,IF(F586="T4",4,-1))))),-1)</x:f>
        <x:v>2</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abrasive grit</x:v>
      </x:c>
      <x:c r="F587" s="4" t="str">
        <x:f>IFERROR(INDEX('Items'!$C$6:$C$1005,MATCH(D587,'Items'!$A$6:$A$1005,0)),"MISSING ID")</x:f>
        <x:v>T1</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t="n">
        <x:f>IF(OR(C587="Ingredient candidate",C587="Consumed input",C587="Contained input",C587="Transform input"),IF(F587="T0",0,IF(F587="T1",1,IF(F587="T2",2,IF(F587="T3",3,IF(F587="T4",4,-1))))),-1)</x:f>
        <x:v>1</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T3</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t="n">
        <x:f>IF(OR(C588="Ingredient candidate",C588="Consumed input",C588="Contained input",C588="Transform input"),IF(F588="T0",0,IF(F588="T1",1,IF(F588="T2",2,IF(F588="T3",3,IF(F588="T4",4,-1))))),-1)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T3</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t="n">
        <x:f>IF(OR(C589="Ingredient candidate",C589="Consumed input",C589="Contained input",C589="Transform input"),IF(F589="T0",0,IF(F589="T1",1,IF(F589="T2",2,IF(F589="T3",3,IF(F589="T4",4,-1))))),-1)</x:f>
        <x:v>3</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stock</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t="n">
        <x:f>IF(OR(C590="Ingredient candidate",C590="Consumed input",C590="Contained input",C590="Transform input"),IF(F590="T0",0,IF(F590="T1",1,IF(F590="T2",2,IF(F590="T3",3,IF(F590="T4",4,-1))))),-1)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T3</x:v>
      </x:c>
      <x:c r="G591" s="4" t="str">
        <x:f>IFERROR(INDEX('Items'!$D$6:$D$1005,MATCH(D591,'Items'!$A$6:$A$1005,0)),"MISSING ID")</x:f>
        <x:v>Processing agents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t="n">
        <x:f>IF(OR(C591="Ingredient candidate",C591="Consumed input",C591="Contained input",C591="Transform input"),IF(F591="T0",0,IF(F591="T1",1,IF(F591="T2",2,IF(F591="T3",3,IF(F591="T4",4,-1))))),-1)</x:f>
        <x:v>3</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T4</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t="n">
        <x:f>IF(OR(C592="Ingredient candidate",C592="Consumed input",C592="Contained input",C592="Transform input"),IF(F592="T0",0,IF(F592="T1",1,IF(F592="T2",2,IF(F592="T3",3,IF(F592="T4",4,-1))))),-1)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t="n">
        <x:f>IF(OR(C593="Ingredient candidate",C593="Consumed input",C593="Contained input",C593="Transform input"),IF(F593="T0",0,IF(F593="T1",1,IF(F593="T2",2,IF(F593="T3",3,IF(F593="T4",4,-1))))),-1)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abrasive grit</x:v>
      </x:c>
      <x:c r="F594" s="4" t="str">
        <x:f>IFERROR(INDEX('Items'!$C$6:$C$1005,MATCH(D594,'Items'!$A$6:$A$1005,0)),"MISSING ID")</x:f>
        <x:v>T1</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t="n">
        <x:f>IF(OR(C594="Ingredient candidate",C594="Consumed input",C594="Contained input",C594="Transform input"),IF(F594="T0",0,IF(F594="T1",1,IF(F594="T2",2,IF(F594="T3",3,IF(F594="T4",4,-1))))),-1)</x:f>
        <x:v>1</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T3</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t="n">
        <x:f>IF(OR(C595="Ingredient candidate",C595="Consumed input",C595="Contained input",C595="Transform input"),IF(F595="T0",0,IF(F595="T1",1,IF(F595="T2",2,IF(F595="T3",3,IF(F595="T4",4,-1))))),-1)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 sheet</x:v>
      </x:c>
      <x:c r="F596" s="4" t="str">
        <x:f>IFERROR(INDEX('Items'!$C$6:$C$1005,MATCH(D596,'Items'!$A$6:$A$1005,0)),"MISSING ID")</x:f>
        <x:v>T2</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t="n">
        <x:f>IF(OR(C596="Ingredient candidate",C596="Consumed input",C596="Contained input",C596="Transform input"),IF(F596="T0",0,IF(F596="T1",1,IF(F596="T2",2,IF(F596="T3",3,IF(F596="T4",4,-1))))),-1)</x:f>
        <x:v>2</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Processing agents</x:v>
      </x:c>
      <x:c r="H597" s="4" t="str">
        <x:f>IFERROR(INDEX('Items'!$X$6:$X$1005,MATCH(D597,'Items'!$A$6:$A$1005,0)),"MISSING ID")</x:f>
        <x:v>Chemical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t="n">
        <x:f>IF(OR(C597="Ingredient candidate",C597="Consumed input",C597="Contained input",C597="Transform input"),IF(F597="T0",0,IF(F597="T1",1,IF(F597="T2",2,IF(F597="T3",3,IF(F597="T4",4,-1))))),-1)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T3</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t="n">
        <x:f>IF(OR(C598="Ingredient candidate",C598="Consumed input",C598="Contained input",C598="Transform input"),IF(F598="T0",0,IF(F598="T1",1,IF(F598="T2",2,IF(F598="T3",3,IF(F598="T4",4,-1))))),-1)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t="n">
        <x:f>IF(OR(C599="Ingredient candidate",C599="Consumed input",C599="Contained input",C599="Transform input"),IF(F599="T0",0,IF(F599="T1",1,IF(F599="T2",2,IF(F599="T3",3,IF(F599="T4",4,-1))))),-1)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Prepared bronze bearing stock</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t="n">
        <x:f>IF(OR(C600="Ingredient candidate",C600="Consumed input",C600="Contained input",C600="Transform input"),IF(F600="T0",0,IF(F600="T1",1,IF(F600="T2",2,IF(F600="T3",3,IF(F600="T4",4,-1))))),-1)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T3</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t="n">
        <x:f>IF(OR(C601="Ingredient candidate",C601="Consumed input",C601="Contained input",C601="Transform input"),IF(F601="T0",0,IF(F601="T1",1,IF(F601="T2",2,IF(F601="T3",3,IF(F601="T4",4,-1))))),-1)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stock</x:v>
      </x:c>
      <x:c r="F602" s="4" t="str">
        <x:f>IFERROR(INDEX('Items'!$C$6:$C$1005,MATCH(D602,'Items'!$A$6:$A$1005,0)),"MISSING ID")</x:f>
        <x:v>T3</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t="n">
        <x:f>IF(OR(C602="Ingredient candidate",C602="Consumed input",C602="Contained input",C602="Transform input"),IF(F602="T0",0,IF(F602="T1",1,IF(F602="T2",2,IF(F602="T3",3,IF(F602="T4",4,-1))))),-1)</x:f>
        <x:v>3</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sealing sheet</x:v>
      </x:c>
      <x:c r="F603" s="4" t="str">
        <x:f>IFERROR(INDEX('Items'!$C$6:$C$1005,MATCH(D603,'Items'!$A$6:$A$1005,0)),"MISSING ID")</x:f>
        <x:v>T3</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t="n">
        <x:f>IF(OR(C603="Ingredient candidate",C603="Consumed input",C603="Contained input",C603="Transform input"),IF(F603="T0",0,IF(F603="T1",1,IF(F603="T2",2,IF(F603="T3",3,IF(F603="T4",4,-1))))),-1)</x:f>
        <x:v>3</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t="n">
        <x:f>IF(OR(C604="Ingredient candidate",C604="Consumed input",C604="Contained input",C604="Transform input"),IF(F604="T0",0,IF(F604="T1",1,IF(F604="T2",2,IF(F604="T3",3,IF(F604="T4",4,-1))))),-1)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T4</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t="n">
        <x:f>IF(OR(C605="Ingredient candidate",C605="Consumed input",C605="Contained input",C605="Transform input"),IF(F605="T0",0,IF(F605="T1",1,IF(F605="T2",2,IF(F605="T3",3,IF(F605="T4",4,-1))))),-1)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t="n">
        <x:f>IF(OR(C610="Ingredient candidate",C610="Consumed input",C610="Contained input",C610="Transform input"),IF(F610="T0",0,IF(F610="T1",1,IF(F610="T2",2,IF(F610="T3",3,IF(F610="T4",4,-1))))),-1)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Prepared bronze bearing stock</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t="n">
        <x:f>IF(OR(C611="Ingredient candidate",C611="Consumed input",C611="Contained input",C611="Transform input"),IF(F611="T0",0,IF(F611="T1",1,IF(F611="T2",2,IF(F611="T3",3,IF(F611="T4",4,-1))))),-1)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Processing agents</x:v>
      </x:c>
      <x:c r="H612" s="4" t="str">
        <x:f>IFERROR(INDEX('Items'!$X$6:$X$1005,MATCH(D612,'Items'!$A$6:$A$1005,0)),"MISSING ID")</x:f>
        <x:v>Chemical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t="n">
        <x:f>IF(OR(C612="Ingredient candidate",C612="Consumed input",C612="Contained input",C612="Transform input"),IF(F612="T0",0,IF(F612="T1",1,IF(F612="T2",2,IF(F612="T3",3,IF(F612="T4",4,-1))))),-1)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T3</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t="n">
        <x:f>IF(OR(C613="Ingredient candidate",C613="Consumed input",C613="Contained input",C613="Transform input"),IF(F613="T0",0,IF(F613="T1",1,IF(F613="T2",2,IF(F613="T3",3,IF(F613="T4",4,-1))))),-1)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t="n">
        <x:f>IF(OR(C614="Ingredient candidate",C614="Consumed input",C614="Contained input",C614="Transform input"),IF(F614="T0",0,IF(F614="T1",1,IF(F614="T2",2,IF(F614="T3",3,IF(F614="T4",4,-1))))),-1)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abrasive grit</x:v>
      </x:c>
      <x:c r="F615" s="4" t="str">
        <x:f>IFERROR(INDEX('Items'!$C$6:$C$1005,MATCH(D615,'Items'!$A$6:$A$1005,0)),"MISSING ID")</x:f>
        <x:v>T1</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t="n">
        <x:f>IF(OR(C615="Ingredient candidate",C615="Consumed input",C615="Contained input",C615="Transform input"),IF(F615="T0",0,IF(F615="T1",1,IF(F615="T2",2,IF(F615="T3",3,IF(F615="T4",4,-1))))),-1)</x:f>
        <x:v>1</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T3</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t="n">
        <x:f>IF(OR(C616="Ingredient candidate",C616="Consumed input",C616="Contained input",C616="Transform input"),IF(F616="T0",0,IF(F616="T1",1,IF(F616="T2",2,IF(F616="T3",3,IF(F616="T4",4,-1))))),-1)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t="n">
        <x:f>IF(OR(C617="Ingredient candidate",C617="Consumed input",C617="Contained input",C617="Transform input"),IF(F617="T0",0,IF(F617="T1",1,IF(F617="T2",2,IF(F617="T3",3,IF(F617="T4",4,-1))))),-1)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abrasive grit</x:v>
      </x:c>
      <x:c r="F618" s="4" t="str">
        <x:f>IFERROR(INDEX('Items'!$C$6:$C$1005,MATCH(D618,'Items'!$A$6:$A$1005,0)),"MISSING ID")</x:f>
        <x:v>T1</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t="n">
        <x:f>IF(OR(C618="Ingredient candidate",C618="Consumed input",C618="Contained input",C618="Transform input"),IF(F618="T0",0,IF(F618="T1",1,IF(F618="T2",2,IF(F618="T3",3,IF(F618="T4",4,-1))))),-1)</x:f>
        <x:v>1</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T3</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t="n">
        <x:f>IF(OR(C619="Ingredient candidate",C619="Consumed input",C619="Contained input",C619="Transform input"),IF(F619="T0",0,IF(F619="T1",1,IF(F619="T2",2,IF(F619="T3",3,IF(F619="T4",4,-1))))),-1)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Prepared bronze bearing stock</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t="n">
        <x:f>IF(OR(C620="Ingredient candidate",C620="Consumed input",C620="Contained input",C620="Transform input"),IF(F620="T0",0,IF(F620="T1",1,IF(F620="T2",2,IF(F620="T3",3,IF(F620="T4",4,-1))))),-1)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abrasive grit</x:v>
      </x:c>
      <x:c r="F621" s="4" t="str">
        <x:f>IFERROR(INDEX('Items'!$C$6:$C$1005,MATCH(D621,'Items'!$A$6:$A$1005,0)),"MISSING ID")</x:f>
        <x:v>T1</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t="n">
        <x:f>IF(OR(C621="Ingredient candidate",C621="Consumed input",C621="Contained input",C621="Transform input"),IF(F621="T0",0,IF(F621="T1",1,IF(F621="T2",2,IF(F621="T3",3,IF(F621="T4",4,-1))))),-1)</x:f>
        <x:v>1</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T3</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t="n">
        <x:f>IF(OR(C622="Ingredient candidate",C622="Consumed input",C622="Contained input",C622="Transform input"),IF(F622="T0",0,IF(F622="T1",1,IF(F622="T2",2,IF(F622="T3",3,IF(F622="T4",4,-1))))),-1)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T3</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t="n">
        <x:f>IF(OR(C623="Ingredient candidate",C623="Consumed input",C623="Contained input",C623="Transform input"),IF(F623="T0",0,IF(F623="T1",1,IF(F623="T2",2,IF(F623="T3",3,IF(F623="T4",4,-1))))),-1)</x:f>
        <x:v>3</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t="n">
        <x:f>IF(OR(C624="Ingredient candidate",C624="Consumed input",C624="Contained input",C624="Transform input"),IF(F624="T0",0,IF(F624="T1",1,IF(F624="T2",2,IF(F624="T3",3,IF(F624="T4",4,-1))))),-1)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Prepared bronze bearing stock</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t="n">
        <x:f>IF(OR(C625="Ingredient candidate",C625="Consumed input",C625="Contained input",C625="Transform input"),IF(F625="T0",0,IF(F625="T1",1,IF(F625="T2",2,IF(F625="T3",3,IF(F625="T4",4,-1))))),-1)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T4</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t="n">
        <x:f>IF(OR(C626="Ingredient candidate",C626="Consumed input",C626="Contained input",C626="Transform input"),IF(F626="T0",0,IF(F626="T1",1,IF(F626="T2",2,IF(F626="T3",3,IF(F626="T4",4,-1))))),-1)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t="n">
        <x:f>IF(OR(C627="Ingredient candidate",C627="Consumed input",C627="Contained input",C627="Transform input"),IF(F627="T0",0,IF(F627="T1",1,IF(F627="T2",2,IF(F627="T3",3,IF(F627="T4",4,-1))))),-1)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Prepared bronze bearing stock</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t="n">
        <x:f>IF(OR(C628="Ingredient candidate",C628="Consumed input",C628="Contained input",C628="Transform input"),IF(F628="T0",0,IF(F628="T1",1,IF(F628="T2",2,IF(F628="T3",3,IF(F628="T4",4,-1))))),-1)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T3</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t="n">
        <x:f>IF(OR(C629="Ingredient candidate",C629="Consumed input",C629="Contained input",C629="Transform input"),IF(F629="T0",0,IF(F629="T1",1,IF(F629="T2",2,IF(F629="T3",3,IF(F629="T4",4,-1))))),-1)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stock</x:v>
      </x:c>
      <x:c r="F630" s="4" t="str">
        <x:f>IFERROR(INDEX('Items'!$C$6:$C$1005,MATCH(D630,'Items'!$A$6:$A$1005,0)),"MISSING ID")</x:f>
        <x:v>T3</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t="n">
        <x:f>IF(OR(C630="Ingredient candidate",C630="Consumed input",C630="Contained input",C630="Transform input"),IF(F630="T0",0,IF(F630="T1",1,IF(F630="T2",2,IF(F630="T3",3,IF(F630="T4",4,-1))))),-1)</x:f>
        <x:v>3</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T3</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t="n">
        <x:f>IF(OR(C631="Ingredient candidate",C631="Consumed input",C631="Contained input",C631="Transform input"),IF(F631="T0",0,IF(F631="T1",1,IF(F631="T2",2,IF(F631="T3",3,IF(F631="T4",4,-1))))),-1)</x:f>
        <x:v>3</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t="n">
        <x:f>IF(OR(C632="Ingredient candidate",C632="Consumed input",C632="Contained input",C632="Transform input"),IF(F632="T0",0,IF(F632="T1",1,IF(F632="T2",2,IF(F632="T3",3,IF(F632="T4",4,-1))))),-1)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T3</x:v>
      </x:c>
      <x:c r="G633" s="4" t="str">
        <x:f>IFERROR(INDEX('Items'!$D$6:$D$1005,MATCH(D633,'Items'!$A$6:$A$1005,0)),"MISSING ID")</x:f>
        <x:v>Processing agents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t="n">
        <x:f>IF(OR(C633="Ingredient candidate",C633="Consumed input",C633="Contained input",C633="Transform input"),IF(F633="T0",0,IF(F633="T1",1,IF(F633="T2",2,IF(F633="T3",3,IF(F633="T4",4,-1))))),-1)</x:f>
        <x:v>3</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T4</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t="n">
        <x:f>IF(OR(C634="Ingredient candidate",C634="Consumed input",C634="Contained input",C634="Transform input"),IF(F634="T0",0,IF(F634="T1",1,IF(F634="T2",2,IF(F634="T3",3,IF(F634="T4",4,-1))))),-1)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t="n">
        <x:f>IF(OR(C635="Ingredient candidate",C635="Consumed input",C635="Contained input",C635="Transform input"),IF(F635="T0",0,IF(F635="T1",1,IF(F635="T2",2,IF(F635="T3",3,IF(F635="T4",4,-1))))),-1)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Processing agents</x:v>
      </x:c>
      <x:c r="H636" s="4" t="str">
        <x:f>IFERROR(INDEX('Items'!$X$6:$X$1005,MATCH(D636,'Items'!$A$6:$A$1005,0)),"MISSING ID")</x:f>
        <x:v>Chemical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t="n">
        <x:f>IF(OR(C636="Ingredient candidate",C636="Consumed input",C636="Contained input",C636="Transform input"),IF(F636="T0",0,IF(F636="T1",1,IF(F636="T2",2,IF(F636="T3",3,IF(F636="T4",4,-1))))),-1)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T3</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t="n">
        <x:f>IF(OR(C637="Ingredient candidate",C637="Consumed input",C637="Contained input",C637="Transform input"),IF(F637="T0",0,IF(F637="T1",1,IF(F637="T2",2,IF(F637="T3",3,IF(F637="T4",4,-1))))),-1)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stock</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t="n">
        <x:f>IF(OR(C638="Ingredient candidate",C638="Consumed input",C638="Contained input",C638="Transform input"),IF(F638="T0",0,IF(F638="T1",1,IF(F638="T2",2,IF(F638="T3",3,IF(F638="T4",4,-1))))),-1)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Prepared bronze bearing stock</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t="n">
        <x:f>IF(OR(C639="Ingredient candidate",C639="Consumed input",C639="Contained input",C639="Transform input"),IF(F639="T0",0,IF(F639="T1",1,IF(F639="T2",2,IF(F639="T3",3,IF(F639="T4",4,-1))))),-1)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stock</x:v>
      </x:c>
      <x:c r="F640" s="4" t="str">
        <x:f>IFERROR(INDEX('Items'!$C$6:$C$1005,MATCH(D640,'Items'!$A$6:$A$1005,0)),"MISSING ID")</x:f>
        <x:v>T3</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t="n">
        <x:f>IF(OR(C640="Ingredient candidate",C640="Consumed input",C640="Contained input",C640="Transform input"),IF(F640="T0",0,IF(F640="T1",1,IF(F640="T2",2,IF(F640="T3",3,IF(F640="T4",4,-1))))),-1)</x:f>
        <x:v>3</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T4</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t="n">
        <x:f>IF(OR(C641="Ingredient candidate",C641="Consumed input",C641="Contained input",C641="Transform input"),IF(F641="T0",0,IF(F641="T1",1,IF(F641="T2",2,IF(F641="T3",3,IF(F641="T4",4,-1))))),-1)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stock</x:v>
      </x:c>
      <x:c r="F642" s="4" t="str">
        <x:f>IFERROR(INDEX('Items'!$C$6:$C$1005,MATCH(D642,'Items'!$A$6:$A$1005,0)),"MISSING ID")</x:f>
        <x:v>T3</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t="n">
        <x:f>IF(OR(C642="Ingredient candidate",C642="Consumed input",C642="Contained input",C642="Transform input"),IF(F642="T0",0,IF(F642="T1",1,IF(F642="T2",2,IF(F642="T3",3,IF(F642="T4",4,-1))))),-1)</x:f>
        <x:v>3</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t="n">
        <x:f>IF(OR(C643="Ingredient candidate",C643="Consumed input",C643="Contained input",C643="Transform input"),IF(F643="T0",0,IF(F643="T1",1,IF(F643="T2",2,IF(F643="T3",3,IF(F643="T4",4,-1))))),-1)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Prepared bronze bearing stock</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t="n">
        <x:f>IF(OR(C644="Ingredient candidate",C644="Consumed input",C644="Contained input",C644="Transform input"),IF(F644="T0",0,IF(F644="T1",1,IF(F644="T2",2,IF(F644="T3",3,IF(F644="T4",4,-1))))),-1)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T4</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t="n">
        <x:f>IF(OR(C645="Ingredient candidate",C645="Consumed input",C645="Contained input",C645="Transform input"),IF(F645="T0",0,IF(F645="T1",1,IF(F645="T2",2,IF(F645="T3",3,IF(F645="T4",4,-1))))),-1)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t="n">
        <x:f>IF(OR(C646="Ingredient candidate",C646="Consumed input",C646="Contained input",C646="Transform input"),IF(F646="T0",0,IF(F646="T1",1,IF(F646="T2",2,IF(F646="T3",3,IF(F646="T4",4,-1))))),-1)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t="n">
        <x:f>IF(OR(C647="Ingredient candidate",C647="Consumed input",C647="Contained input",C647="Transform input"),IF(F647="T0",0,IF(F647="T1",1,IF(F647="T2",2,IF(F647="T3",3,IF(F647="T4",4,-1))))),-1)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t="n">
        <x:f>IF(OR(C648="Ingredient candidate",C648="Consumed input",C648="Contained input",C648="Transform input"),IF(F648="T0",0,IF(F648="T1",1,IF(F648="T2",2,IF(F648="T3",3,IF(F648="T4",4,-1))))),-1)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t="n">
        <x:f>IF(OR(C649="Ingredient candidate",C649="Consumed input",C649="Contained input",C649="Transform input"),IF(F649="T0",0,IF(F649="T1",1,IF(F649="T2",2,IF(F649="T3",3,IF(F649="T4",4,-1))))),-1)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Mica composite sheet</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t="n">
        <x:f>IF(OR(C650="Ingredient candidate",C650="Consumed input",C650="Contained input",C650="Transform input"),IF(F650="T0",0,IF(F650="T1",1,IF(F650="T2",2,IF(F650="T3",3,IF(F650="T4",4,-1))))),-1)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Processing agents</x:v>
      </x:c>
      <x:c r="H651" s="4" t="str">
        <x:f>IFERROR(INDEX('Items'!$X$6:$X$1005,MATCH(D651,'Items'!$A$6:$A$1005,0)),"MISSING ID")</x:f>
        <x:v>Chemical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t="n">
        <x:f>IF(OR(C651="Ingredient candidate",C651="Consumed input",C651="Contained input",C651="Transform input"),IF(F651="T0",0,IF(F651="T1",1,IF(F651="T2",2,IF(F651="T3",3,IF(F651="T4",4,-1))))),-1)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t="n">
        <x:f>IF(OR(C652="Ingredient candidate",C652="Consumed input",C652="Contained input",C652="Transform input"),IF(F652="T0",0,IF(F652="T1",1,IF(F652="T2",2,IF(F652="T3",3,IF(F652="T4",4,-1))))),-1)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Prepared electrical insulation stock</x:v>
      </x:c>
      <x:c r="F653" s="4" t="str">
        <x:f>IFERROR(INDEX('Items'!$C$6:$C$1005,MATCH(D653,'Items'!$A$6:$A$1005,0)),"MISSING ID")</x:f>
        <x:v>T3</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t="n">
        <x:f>IF(OR(C653="Ingredient candidate",C653="Consumed input",C653="Contained input",C653="Transform input"),IF(F653="T0",0,IF(F653="T1",1,IF(F653="T2",2,IF(F653="T3",3,IF(F653="T4",4,-1))))),-1)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T1</x:v>
      </x:c>
      <x:c r="G654" s="4" t="str">
        <x:f>IFERROR(INDEX('Items'!$D$6:$D$1005,MATCH(D654,'Items'!$A$6:$A$1005,0)),"MISSING ID")</x:f>
        <x:v>Processing agents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t="n">
        <x:f>IF(OR(C654="Ingredient candidate",C654="Consumed input",C654="Contained input",C654="Transform input"),IF(F654="T0",0,IF(F654="T1",1,IF(F654="T2",2,IF(F654="T3",3,IF(F654="T4",4,-1))))),-1)</x:f>
        <x:v>1</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fraction</x:v>
      </x:c>
      <x:c r="F655" s="4" t="str">
        <x:f>IFERROR(INDEX('Items'!$C$6:$C$1005,MATCH(D655,'Items'!$A$6:$A$1005,0)),"MISSING ID")</x:f>
        <x:v>T1</x:v>
      </x:c>
      <x:c r="G655" s="4" t="str">
        <x:f>IFERROR(INDEX('Items'!$D$6:$D$1005,MATCH(D655,'Items'!$A$6:$A$1005,0)),"MISSING ID")</x:f>
        <x:v>Processing agents</x:v>
      </x:c>
      <x:c r="H655" s="4" t="str">
        <x:f>IFERROR(INDEX('Items'!$X$6:$X$1005,MATCH(D655,'Items'!$A$6:$A$1005,0)),"MISSING ID")</x:f>
        <x:v>Chemical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t="n">
        <x:f>IF(OR(C655="Ingredient candidate",C655="Consumed input",C655="Contained input",C655="Transform input"),IF(F655="T0",0,IF(F655="T1",1,IF(F655="T2",2,IF(F655="T3",3,IF(F655="T4",4,-1))))),-1)</x:f>
        <x:v>1</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Processing agents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t="n">
        <x:f>IF(OR(C656="Ingredient candidate",C656="Consumed input",C656="Contained input",C656="Transform input"),IF(F656="T0",0,IF(F656="T1",1,IF(F656="T2",2,IF(F656="T3",3,IF(F656="T4",4,-1))))),-1)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T1</x:v>
      </x:c>
      <x:c r="G657" s="4" t="str">
        <x:f>IFERROR(INDEX('Items'!$D$6:$D$1005,MATCH(D657,'Items'!$A$6:$A$1005,0)),"MISSING ID")</x:f>
        <x:v>Processing agents</x:v>
      </x:c>
      <x:c r="H657" s="4" t="str">
        <x:f>IFERROR(INDEX('Items'!$X$6:$X$1005,MATCH(D657,'Items'!$A$6:$A$1005,0)),"MISSING ID")</x:f>
        <x:v>Chemical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t="n">
        <x:f>IF(OR(C657="Ingredient candidate",C657="Consumed input",C657="Contained input",C657="Transform input"),IF(F657="T0",0,IF(F657="T1",1,IF(F657="T2",2,IF(F657="T3",3,IF(F657="T4",4,-1))))),-1)</x:f>
        <x:v>1</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fraction</x:v>
      </x:c>
      <x:c r="F658" s="4" t="str">
        <x:f>IFERROR(INDEX('Items'!$C$6:$C$1005,MATCH(D658,'Items'!$A$6:$A$1005,0)),"MISSING ID")</x:f>
        <x:v>T1</x:v>
      </x:c>
      <x:c r="G658" s="4" t="str">
        <x:f>IFERROR(INDEX('Items'!$D$6:$D$1005,MATCH(D658,'Items'!$A$6:$A$1005,0)),"MISSING ID")</x:f>
        <x:v>Processing agents</x:v>
      </x:c>
      <x:c r="H658" s="4" t="str">
        <x:f>IFERROR(INDEX('Items'!$X$6:$X$1005,MATCH(D658,'Items'!$A$6:$A$1005,0)),"MISSING ID")</x:f>
        <x:v>Chemical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t="n">
        <x:f>IF(OR(C658="Ingredient candidate",C658="Consumed input",C658="Contained input",C658="Transform input"),IF(F658="T0",0,IF(F658="T1",1,IF(F658="T2",2,IF(F658="T3",3,IF(F658="T4",4,-1))))),-1)</x:f>
        <x:v>1</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x:v>
      </x:c>
      <x:c r="F659" s="4" t="str">
        <x:f>IFERROR(INDEX('Items'!$C$6:$C$1005,MATCH(D659,'Items'!$A$6:$A$1005,0)),"MISSING ID")</x:f>
        <x:v>T1</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t="n">
        <x:f>IF(OR(C659="Ingredient candidate",C659="Consumed input",C659="Contained input",C659="Transform input"),IF(F659="T0",0,IF(F659="T1",1,IF(F659="T2",2,IF(F659="T3",3,IF(F659="T4",4,-1))))),-1)</x:f>
        <x:v>1</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Processing agents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t="n">
        <x:f>IF(OR(C660="Ingredient candidate",C660="Consumed input",C660="Contained input",C660="Transform input"),IF(F660="T0",0,IF(F660="T1",1,IF(F660="T2",2,IF(F660="T3",3,IF(F660="T4",4,-1))))),-1)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t="n">
        <x:f>IF(OR(C661="Ingredient candidate",C661="Consumed input",C661="Contained input",C661="Transform input"),IF(F661="T0",0,IF(F661="T1",1,IF(F661="T2",2,IF(F661="T3",3,IF(F661="T4",4,-1))))),-1)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T0</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t="n">
        <x:f>IF(OR(C662="Ingredient candidate",C662="Consumed input",C662="Contained input",C662="Transform input"),IF(F662="T0",0,IF(F662="T1",1,IF(F662="T2",2,IF(F662="T3",3,IF(F662="T4",4,-1))))),-1)</x:f>
        <x:v>0</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T1</x:v>
      </x:c>
      <x:c r="G663" s="4" t="str">
        <x:f>IFERROR(INDEX('Items'!$D$6:$D$1005,MATCH(D663,'Items'!$A$6:$A$1005,0)),"MISSING ID")</x:f>
        <x:v>Processing agents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t="n">
        <x:f>IF(OR(C663="Ingredient candidate",C663="Consumed input",C663="Contained input",C663="Transform input"),IF(F663="T0",0,IF(F663="T1",1,IF(F663="T2",2,IF(F663="T3",3,IF(F663="T4",4,-1))))),-1)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T0</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t="n">
        <x:f>IF(OR(C664="Ingredient candidate",C664="Consumed input",C664="Contained input",C664="Transform input"),IF(F664="T0",0,IF(F664="T1",1,IF(F664="T2",2,IF(F664="T3",3,IF(F664="T4",4,-1))))),-1)</x:f>
        <x:v>0</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Assayed Iron Growth feedstock</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t="n">
        <x:f>IF(OR(C665="Ingredient candidate",C665="Consumed input",C665="Contained input",C665="Transform input"),IF(F665="T0",0,IF(F665="T1",1,IF(F665="T2",2,IF(F665="T3",3,IF(F665="T4",4,-1))))),-1)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Assayed Iron Growth feedstock</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t="n">
        <x:f>IF(OR(C666="Ingredient candidate",C666="Consumed input",C666="Contained input",C666="Transform input"),IF(F666="T0",0,IF(F666="T1",1,IF(F666="T2",2,IF(F666="T3",3,IF(F666="T4",4,-1))))),-1)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T1</x:v>
      </x:c>
      <x:c r="G667" s="4" t="str">
        <x:f>IFERROR(INDEX('Items'!$D$6:$D$1005,MATCH(D667,'Items'!$A$6:$A$1005,0)),"MISSING ID")</x:f>
        <x:v>Processing agents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t="n">
        <x:f>IF(OR(C667="Ingredient candidate",C667="Consumed input",C667="Contained input",C667="Transform input"),IF(F667="T0",0,IF(F667="T1",1,IF(F667="T2",2,IF(F667="T3",3,IF(F667="T4",4,-1))))),-1)</x:f>
        <x:v>1</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Manganese-bearing alloy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t="n">
        <x:f>IF(OR(C668="Ingredient candidate",C668="Consumed input",C668="Contained input",C668="Transform input"),IF(F668="T0",0,IF(F668="T1",1,IF(F668="T2",2,IF(F668="T3",3,IF(F668="T4",4,-1))))),-1)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Canister-grade Growth alloy stock</x:v>
      </x:c>
      <x:c r="F669" s="4" t="str">
        <x:f>IFERROR(INDEX('Items'!$C$6:$C$1005,MATCH(D669,'Items'!$A$6:$A$1005,0)),"MISSING ID")</x:f>
        <x:v>T2</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t="n">
        <x:f>IF(OR(C669="Ingredient candidate",C669="Consumed input",C669="Contained input",C669="Transform input"),IF(F669="T0",0,IF(F669="T1",1,IF(F669="T2",2,IF(F669="T3",3,IF(F669="T4",4,-1))))),-1)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Canister-grade Growth alloy stock</x:v>
      </x:c>
      <x:c r="F670" s="4" t="str">
        <x:f>IFERROR(INDEX('Items'!$C$6:$C$1005,MATCH(D670,'Items'!$A$6:$A$1005,0)),"MISSING ID")</x:f>
        <x:v>T2</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t="n">
        <x:f>IF(OR(C670="Ingredient candidate",C670="Consumed input",C670="Contained input",C670="Transform input"),IF(F670="T0",0,IF(F670="T1",1,IF(F670="T2",2,IF(F670="T3",3,IF(F670="T4",4,-1))))),-1)</x:f>
        <x:v>2</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abrasive grit</x:v>
      </x:c>
      <x:c r="F671" s="4" t="str">
        <x:f>IFERROR(INDEX('Items'!$C$6:$C$1005,MATCH(D671,'Items'!$A$6:$A$1005,0)),"MISSING ID")</x:f>
        <x:v>T1</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t="n">
        <x:f>IF(OR(C671="Ingredient candidate",C671="Consumed input",C671="Contained input",C671="Transform input"),IF(F671="T0",0,IF(F671="T1",1,IF(F671="T2",2,IF(F671="T3",3,IF(F671="T4",4,-1))))),-1)</x:f>
        <x:v>1</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T3</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t="n">
        <x:f>IF(OR(C672="Ingredient candidate",C672="Consumed input",C672="Contained input",C672="Transform input"),IF(F672="T0",0,IF(F672="T1",1,IF(F672="T2",2,IF(F672="T3",3,IF(F672="T4",4,-1))))),-1)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T3</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t="n">
        <x:f>IF(OR(C673="Ingredient candidate",C673="Consumed input",C673="Contained input",C673="Transform input"),IF(F673="T0",0,IF(F673="T1",1,IF(F673="T2",2,IF(F673="T3",3,IF(F673="T4",4,-1))))),-1)</x:f>
        <x:v>3</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T3</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t="n">
        <x:f>IF(OR(C674="Ingredient candidate",C674="Consumed input",C674="Contained input",C674="Transform input"),IF(F674="T0",0,IF(F674="T1",1,IF(F674="T2",2,IF(F674="T3",3,IF(F674="T4",4,-1))))),-1)</x:f>
        <x:v>3</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Prepared bronze bearing stock</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t="n">
        <x:f>IF(OR(C675="Ingredient candidate",C675="Consumed input",C675="Contained input",C675="Transform input"),IF(F675="T0",0,IF(F675="T1",1,IF(F675="T2",2,IF(F675="T3",3,IF(F675="T4",4,-1))))),-1)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T4</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t="n">
        <x:f>IF(OR(C676="Ingredient candidate",C676="Consumed input",C676="Contained input",C676="Transform input"),IF(F676="T0",0,IF(F676="T1",1,IF(F676="T2",2,IF(F676="T3",3,IF(F676="T4",4,-1))))),-1)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T0</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t="n">
        <x:f>IF(OR(C677="Ingredient candidate",C677="Consumed input",C677="Contained input",C677="Transform input"),IF(F677="T0",0,IF(F677="T1",1,IF(F677="T2",2,IF(F677="T3",3,IF(F677="T4",4,-1))))),-1)</x:f>
        <x:v>0</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T1</x:v>
      </x:c>
      <x:c r="G678" s="4" t="str">
        <x:f>IFERROR(INDEX('Items'!$D$6:$D$1005,MATCH(D678,'Items'!$A$6:$A$1005,0)),"MISSING ID")</x:f>
        <x:v>Processing agents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t="n">
        <x:f>IF(OR(C678="Ingredient candidate",C678="Consumed input",C678="Contained input",C678="Transform input"),IF(F678="T0",0,IF(F678="T1",1,IF(F678="T2",2,IF(F678="T3",3,IF(F678="T4",4,-1))))),-1)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T0</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t="n">
        <x:f>IF(OR(C679="Ingredient candidate",C679="Consumed input",C679="Contained input",C679="Transform input"),IF(F679="T0",0,IF(F679="T1",1,IF(F679="T2",2,IF(F679="T3",3,IF(F679="T4",4,-1))))),-1)</x:f>
        <x:v>0</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T0</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t="n">
        <x:f>IF(OR(C680="Ingredient candidate",C680="Consumed input",C680="Contained input",C680="Transform input"),IF(F680="T0",0,IF(F680="T1",1,IF(F680="T2",2,IF(F680="T3",3,IF(F680="T4",4,-1))))),-1)</x:f>
        <x:v>0</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T1</x:v>
      </x:c>
      <x:c r="G681" s="4" t="str">
        <x:f>IFERROR(INDEX('Items'!$D$6:$D$1005,MATCH(D681,'Items'!$A$6:$A$1005,0)),"MISSING ID")</x:f>
        <x:v>Processing agents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t="n">
        <x:f>IF(OR(C681="Ingredient candidate",C681="Consumed input",C681="Contained input",C681="Transform input"),IF(F681="T0",0,IF(F681="T1",1,IF(F681="T2",2,IF(F681="T3",3,IF(F681="T4",4,-1))))),-1)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t="n">
        <x:f>IF(OR(C682="Ingredient candidate",C682="Consumed input",C682="Contained input",C682="Transform input"),IF(F682="T0",0,IF(F682="T1",1,IF(F682="T2",2,IF(F682="T3",3,IF(F682="T4",4,-1))))),-1)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T1</x:v>
      </x:c>
      <x:c r="G683" s="4" t="str">
        <x:f>IFERROR(INDEX('Items'!$D$6:$D$1005,MATCH(D683,'Items'!$A$6:$A$1005,0)),"MISSING ID")</x:f>
        <x:v>Processing agents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t="n">
        <x:f>IF(OR(C683="Ingredient candidate",C683="Consumed input",C683="Contained input",C683="Transform input"),IF(F683="T0",0,IF(F683="T1",1,IF(F683="T2",2,IF(F683="T3",3,IF(F683="T4",4,-1))))),-1)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t="n">
        <x:f>IF(OR(C684="Ingredient candidate",C684="Consumed input",C684="Contained input",C684="Transform input"),IF(F684="T0",0,IF(F684="T1",1,IF(F684="T2",2,IF(F684="T3",3,IF(F684="T4",4,-1))))),-1)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T1</x:v>
      </x:c>
      <x:c r="G685" s="4" t="str">
        <x:f>IFERROR(INDEX('Items'!$D$6:$D$1005,MATCH(D685,'Items'!$A$6:$A$1005,0)),"MISSING ID")</x:f>
        <x:v>Processing agents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t="n">
        <x:f>IF(OR(C685="Ingredient candidate",C685="Consumed input",C685="Contained input",C685="Transform input"),IF(F685="T0",0,IF(F685="T1",1,IF(F685="T2",2,IF(F685="T3",3,IF(F685="T4",4,-1))))),-1)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t="n">
        <x:f>IF(OR(C686="Ingredient candidate",C686="Consumed input",C686="Contained input",C686="Transform input"),IF(F686="T0",0,IF(F686="T1",1,IF(F686="T2",2,IF(F686="T3",3,IF(F686="T4",4,-1))))),-1)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T1</x:v>
      </x:c>
      <x:c r="G687" s="4" t="str">
        <x:f>IFERROR(INDEX('Items'!$D$6:$D$1005,MATCH(D687,'Items'!$A$6:$A$1005,0)),"MISSING ID")</x:f>
        <x:v>Processing agents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t="n">
        <x:f>IF(OR(C687="Ingredient candidate",C687="Consumed input",C687="Contained input",C687="Transform input"),IF(F687="T0",0,IF(F687="T1",1,IF(F687="T2",2,IF(F687="T3",3,IF(F687="T4",4,-1))))),-1)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T1</x:v>
      </x:c>
      <x:c r="G688" s="4" t="str">
        <x:f>IFERROR(INDEX('Items'!$D$6:$D$1005,MATCH(D688,'Items'!$A$6:$A$1005,0)),"MISSING ID")</x:f>
        <x:v>Processing agents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t="n">
        <x:f>IF(OR(C688="Ingredient candidate",C688="Consumed input",C688="Contained input",C688="Transform input"),IF(F688="T0",0,IF(F688="T1",1,IF(F688="T2",2,IF(F688="T3",3,IF(F688="T4",4,-1))))),-1)</x:f>
        <x:v>1</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T1</x:v>
      </x:c>
      <x:c r="G689" s="4" t="str">
        <x:f>IFERROR(INDEX('Items'!$D$6:$D$1005,MATCH(D689,'Items'!$A$6:$A$1005,0)),"MISSING ID")</x:f>
        <x:v>Processing agents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t="n">
        <x:f>IF(OR(C689="Ingredient candidate",C689="Consumed input",C689="Contained input",C689="Transform input"),IF(F689="T0",0,IF(F689="T1",1,IF(F689="T2",2,IF(F689="T3",3,IF(F689="T4",4,-1))))),-1)</x:f>
        <x:v>1</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fraction</x:v>
      </x:c>
      <x:c r="F690" s="4" t="str">
        <x:f>IFERROR(INDEX('Items'!$C$6:$C$1005,MATCH(D690,'Items'!$A$6:$A$1005,0)),"MISSING ID")</x:f>
        <x:v>T1</x:v>
      </x:c>
      <x:c r="G690" s="4" t="str">
        <x:f>IFERROR(INDEX('Items'!$D$6:$D$1005,MATCH(D690,'Items'!$A$6:$A$1005,0)),"MISSING ID")</x:f>
        <x:v>Processing agents</x:v>
      </x:c>
      <x:c r="H690" s="4" t="str">
        <x:f>IFERROR(INDEX('Items'!$X$6:$X$1005,MATCH(D690,'Items'!$A$6:$A$1005,0)),"MISSING ID")</x:f>
        <x:v>Chemical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t="n">
        <x:f>IF(OR(C690="Ingredient candidate",C690="Consumed input",C690="Contained input",C690="Transform input"),IF(F690="T0",0,IF(F690="T1",1,IF(F690="T2",2,IF(F690="T3",3,IF(F690="T4",4,-1))))),-1)</x:f>
        <x:v>1</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T2</x:v>
      </x:c>
      <x:c r="G691" s="4" t="str">
        <x:f>IFERROR(INDEX('Items'!$D$6:$D$1005,MATCH(D691,'Items'!$A$6:$A$1005,0)),"MISSING ID")</x:f>
        <x:v>Processing agents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t="n">
        <x:f>IF(OR(C691="Ingredient candidate",C691="Consumed input",C691="Contained input",C691="Transform input"),IF(F691="T0",0,IF(F691="T1",1,IF(F691="T2",2,IF(F691="T3",3,IF(F691="T4",4,-1))))),-1)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T1</x:v>
      </x:c>
      <x:c r="G692" s="4" t="str">
        <x:f>IFERROR(INDEX('Items'!$D$6:$D$1005,MATCH(D692,'Items'!$A$6:$A$1005,0)),"MISSING ID")</x:f>
        <x:v>Processing agents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t="n">
        <x:f>IF(OR(C692="Ingredient candidate",C692="Consumed input",C692="Contained input",C692="Transform input"),IF(F692="T0",0,IF(F692="T1",1,IF(F692="T2",2,IF(F692="T3",3,IF(F692="T4",4,-1))))),-1)</x:f>
        <x:v>1</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t="n">
        <x:f>IF(OR(C693="Ingredient candidate",C693="Consumed input",C693="Contained input",C693="Transform input"),IF(F693="T0",0,IF(F693="T1",1,IF(F693="T2",2,IF(F693="T3",3,IF(F693="T4",4,-1))))),-1)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fraction</x:v>
      </x:c>
      <x:c r="F694" s="4" t="str">
        <x:f>IFERROR(INDEX('Items'!$C$6:$C$1005,MATCH(D694,'Items'!$A$6:$A$1005,0)),"MISSING ID")</x:f>
        <x:v>T1</x:v>
      </x:c>
      <x:c r="G694" s="4" t="str">
        <x:f>IFERROR(INDEX('Items'!$D$6:$D$1005,MATCH(D694,'Items'!$A$6:$A$1005,0)),"MISSING ID")</x:f>
        <x:v>Processing agents</x:v>
      </x:c>
      <x:c r="H694" s="4" t="str">
        <x:f>IFERROR(INDEX('Items'!$X$6:$X$1005,MATCH(D694,'Items'!$A$6:$A$1005,0)),"MISSING ID")</x:f>
        <x:v>Chemical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t="n">
        <x:f>IF(OR(C694="Ingredient candidate",C694="Consumed input",C694="Contained input",C694="Transform input"),IF(F694="T0",0,IF(F694="T1",1,IF(F694="T2",2,IF(F694="T3",3,IF(F694="T4",4,-1))))),-1)</x:f>
        <x:v>1</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T2</x:v>
      </x:c>
      <x:c r="G695" s="4" t="str">
        <x:f>IFERROR(INDEX('Items'!$D$6:$D$1005,MATCH(D695,'Items'!$A$6:$A$1005,0)),"MISSING ID")</x:f>
        <x:v>Processing agents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t="n">
        <x:f>IF(OR(C695="Ingredient candidate",C695="Consumed input",C695="Contained input",C695="Transform input"),IF(F695="T0",0,IF(F695="T1",1,IF(F695="T2",2,IF(F695="T3",3,IF(F695="T4",4,-1))))),-1)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T0</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t="n">
        <x:f>IF(OR(C696="Ingredient candidate",C696="Consumed input",C696="Contained input",C696="Transform input"),IF(F696="T0",0,IF(F696="T1",1,IF(F696="T2",2,IF(F696="T3",3,IF(F696="T4",4,-1))))),-1)</x:f>
        <x:v>0</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t="n">
        <x:f>IF(OR(C697="Ingredient candidate",C697="Consumed input",C697="Contained input",C697="Transform input"),IF(F697="T0",0,IF(F697="T1",1,IF(F697="T2",2,IF(F697="T3",3,IF(F697="T4",4,-1))))),-1)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T1</x:v>
      </x:c>
      <x:c r="G698" s="4" t="str">
        <x:f>IFERROR(INDEX('Items'!$D$6:$D$1005,MATCH(D698,'Items'!$A$6:$A$1005,0)),"MISSING ID")</x:f>
        <x:v>Processing agents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t="n">
        <x:f>IF(OR(C698="Ingredient candidate",C698="Consumed input",C698="Contained input",C698="Transform input"),IF(F698="T0",0,IF(F698="T1",1,IF(F698="T2",2,IF(F698="T3",3,IF(F698="T4",4,-1))))),-1)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t="n">
        <x:f>IF(OR(C699="Ingredient candidate",C699="Consumed input",C699="Contained input",C699="Transform input"),IF(F699="T0",0,IF(F699="T1",1,IF(F699="T2",2,IF(F699="T3",3,IF(F699="T4",4,-1))))),-1)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T1</x:v>
      </x:c>
      <x:c r="G700" s="4" t="str">
        <x:f>IFERROR(INDEX('Items'!$D$6:$D$1005,MATCH(D700,'Items'!$A$6:$A$1005,0)),"MISSING ID")</x:f>
        <x:v>Processing agents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t="n">
        <x:f>IF(OR(C700="Ingredient candidate",C700="Consumed input",C700="Contained input",C700="Transform input"),IF(F700="T0",0,IF(F700="T1",1,IF(F700="T2",2,IF(F700="T3",3,IF(F700="T4",4,-1))))),-1)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T0</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t="n">
        <x:f>IF(OR(C701="Ingredient candidate",C701="Consumed input",C701="Contained input",C701="Transform input"),IF(F701="T0",0,IF(F701="T1",1,IF(F701="T2",2,IF(F701="T3",3,IF(F701="T4",4,-1))))),-1)</x:f>
        <x:v>0</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Dried electroactive-fiber reinforcement stock</x:v>
      </x:c>
      <x:c r="F702" s="4" t="str">
        <x:f>IFERROR(INDEX('Items'!$C$6:$C$1005,MATCH(D702,'Items'!$A$6:$A$1005,0)),"MISSING ID")</x:f>
        <x:v>T1</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t="n">
        <x:f>IF(OR(C702="Ingredient candidate",C702="Consumed input",C702="Contained input",C702="Transform input"),IF(F702="T0",0,IF(F702="T1",1,IF(F702="T2",2,IF(F702="T3",3,IF(F702="T4",4,-1))))),-1)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Coarse Aggregate</x:v>
      </x:c>
      <x:c r="F703" s="4" t="str">
        <x:f>IFERROR(INDEX('Items'!$C$6:$C$1005,MATCH(D703,'Items'!$A$6:$A$1005,0)),"MISSING ID")</x:f>
        <x:v>T1</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t="n">
        <x:f>IF(OR(C703="Ingredient candidate",C703="Consumed input",C703="Contained input",C703="Transform input"),IF(F703="T0",0,IF(F703="T1",1,IF(F703="T2",2,IF(F703="T3",3,IF(F703="T4",4,-1))))),-1)</x:f>
        <x:v>1</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Iron-rich mineral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t="n">
        <x:f>IF(OR(C704="Ingredient candidate",C704="Consumed input",C704="Contained input",C704="Transform input"),IF(F704="T0",0,IF(F704="T1",1,IF(F704="T2",2,IF(F704="T3",3,IF(F704="T4",4,-1))))),-1)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process salts</x:v>
      </x:c>
      <x:c r="F705" s="4" t="str">
        <x:f>IFERROR(INDEX('Items'!$C$6:$C$1005,MATCH(D705,'Items'!$A$6:$A$1005,0)),"MISSING ID")</x:f>
        <x:v>T1</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t="n">
        <x:f>IF(OR(C705="Ingredient candidate",C705="Consumed input",C705="Contained input",C705="Transform input"),IF(F705="T0",0,IF(F705="T1",1,IF(F705="T2",2,IF(F705="T3",3,IF(F705="T4",4,-1))))),-1)</x:f>
        <x:v>1</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t="n">
        <x:f>IF(OR(C706="Ingredient candidate",C706="Consumed input",C706="Contained input",C706="Transform input"),IF(F706="T0",0,IF(F706="T1",1,IF(F706="T2",2,IF(F706="T3",3,IF(F706="T4",4,-1))))),-1)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T2</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t="n">
        <x:f>IF(OR(C707="Ingredient candidate",C707="Consumed input",C707="Contained input",C707="Transform input"),IF(F707="T0",0,IF(F707="T1",1,IF(F707="T2",2,IF(F707="T3",3,IF(F707="T4",4,-1))))),-1)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t="str">
        <x:v>design.lore.beetle_liner.in.1</x:v>
      </x:c>
      <x:c r="B710" s="4" t="str">
        <x:v>design.lore.beetle_liner</x:v>
      </x:c>
      <x:c r="C710" s="4" t="str">
        <x:v>Ingredient candidate</x:v>
      </x:c>
      <x:c r="D710" s="4" t="str">
        <x:v>proposal.branch.mica_sheet</x:v>
      </x:c>
      <x:c r="E710" s="4" t="str">
        <x:f>IFERROR(INDEX('Items'!$B$6:$B$1005,MATCH(D710,'Items'!$A$6:$A$1005,0)),"MISSING ID")</x:f>
        <x:v>Mica composite sheet</x:v>
      </x:c>
      <x:c r="F710" s="4" t="str">
        <x:f>IFERROR(INDEX('Items'!$C$6:$C$1005,MATCH(D710,'Items'!$A$6:$A$1005,0)),"MISSING ID")</x:f>
        <x:v>T2</x:v>
      </x:c>
      <x:c r="G710" s="4" t="str">
        <x:f>IFERROR(INDEX('Items'!$D$6:$D$1005,MATCH(D710,'Items'!$A$6:$A$1005,0)),"MISSING ID")</x:f>
        <x:v>Manufactured stock</x:v>
      </x:c>
      <x:c r="H710" s="4" t="str">
        <x:f>IFERROR(INDEX('Items'!$X$6:$X$1005,MATCH(D710,'Items'!$A$6:$A$1005,0)),"MISSING ID")</x:f>
        <x:v>Processed material</x:v>
      </x:c>
      <x:c r="I710" s="4"/>
      <x:c r="J710" s="4" t="str">
        <x:v>Unspecified</x:v>
      </x:c>
      <x:c r="K710" s="4" t="str">
        <x:f>IFERROR(INDEX('Crafting recipes'!$D$6:$D$1005,MATCH(B710,'Crafting recipes'!$A$6:$A$1005,0)),"MISSING ID")</x:f>
        <x:v>Proposal</x:v>
      </x:c>
      <x:c r="L710" s="4" t="str">
        <x:f>IFERROR(INDEX('Items'!$AD$6:$AD$1005,MATCH(D710,'Items'!$A$6:$A$1005,0)),"MISSING ID")</x:f>
        <x:v>Proposal</x:v>
      </x:c>
      <x:c r="M710" s="4" t="str">
        <x:f>IFERROR(INDEX('Crafting recipes'!$E$6:$E$1005,MATCH(B710,'Crafting recipes'!$A$6:$A$1005,0)),"MISSING ID")</x:f>
        <x:v>Partial proposal</x:v>
      </x:c>
      <x:c r="N710" s="4" t="str">
        <x:v>Candidate process/hardware relationship; quantity and service compatibility remain open.</x:v>
      </x:c>
      <x:c r="O710" s="4" t="str">
        <x:v>Lore-coherence game proposal; selected WLD source proposals at f6f98515c005dc3c73cccd9cbc031691745740c6.</x:v>
      </x:c>
      <x:c r="P710" s="4" t="n">
        <x:f>IF(OR(C710="Ingredient candidate",C710="Consumed input",C710="Contained input",C710="Transform input"),IF(F710="T0",0,IF(F710="T1",1,IF(F710="T2",2,IF(F710="T3",3,IF(F710="T4",4,-1))))),-1)</x:f>
        <x:v>2</x:v>
      </x:c>
      <x:c r="Q710" s="4" t="n">
        <x:f>IF(AND(OR(C710="Ingredient candidate",C710="Consumed input",C710="Contained input",C710="Transform input"),P710=-1),1,0)</x:f>
        <x:v>0</x:v>
      </x:c>
    </x:row>
    <x:row r="711" ht="115" customHeight="1">
      <x:c r="A711" s="4" t="str">
        <x:v>design.lore.beetle_liner.in.2</x:v>
      </x:c>
      <x:c r="B711" s="4" t="str">
        <x:v>design.lore.beetle_liner</x:v>
      </x:c>
      <x:c r="C711" s="4" t="str">
        <x:v>Ingredient candidate</x:v>
      </x:c>
      <x:c r="D711" s="4" t="str">
        <x:v>proposal.branch.husk_sheet</x:v>
      </x:c>
      <x:c r="E711" s="4" t="str">
        <x:f>IFERROR(INDEX('Items'!$B$6:$B$1005,MATCH(D711,'Items'!$A$6:$A$1005,0)),"MISSING ID")</x:f>
        <x:v>Bonded husk sheet</x:v>
      </x:c>
      <x:c r="F711" s="4" t="str">
        <x:f>IFERROR(INDEX('Items'!$C$6:$C$1005,MATCH(D711,'Items'!$A$6:$A$1005,0)),"MISSING ID")</x:f>
        <x:v>T2</x:v>
      </x:c>
      <x:c r="G711" s="4" t="str">
        <x:f>IFERROR(INDEX('Items'!$D$6:$D$1005,MATCH(D711,'Items'!$A$6:$A$1005,0)),"MISSING ID")</x:f>
        <x:v>Manufactured stock</x:v>
      </x:c>
      <x:c r="H711" s="4" t="str">
        <x:f>IFERROR(INDEX('Items'!$X$6:$X$1005,MATCH(D711,'Items'!$A$6:$A$1005,0)),"MISSING ID")</x:f>
        <x:v>Processed material</x:v>
      </x:c>
      <x:c r="I711" s="4"/>
      <x:c r="J711" s="4" t="str">
        <x:v>Unspecified</x:v>
      </x:c>
      <x:c r="K711" s="4" t="str">
        <x:f>IFERROR(INDEX('Crafting recipes'!$D$6:$D$1005,MATCH(B711,'Crafting recipes'!$A$6:$A$1005,0)),"MISSING ID")</x:f>
        <x:v>Proposal</x:v>
      </x:c>
      <x:c r="L711" s="4" t="str">
        <x:f>IFERROR(INDEX('Items'!$AD$6:$AD$1005,MATCH(D711,'Items'!$A$6:$A$1005,0)),"MISSING ID")</x:f>
        <x:v>Proposal</x:v>
      </x:c>
      <x:c r="M711" s="4" t="str">
        <x:f>IFERROR(INDEX('Crafting recipes'!$E$6:$E$1005,MATCH(B711,'Crafting recipes'!$A$6:$A$1005,0)),"MISSING ID")</x:f>
        <x:v>Partial proposal</x:v>
      </x:c>
      <x:c r="N711" s="4" t="str">
        <x:v>Candidate process/hardware relationship; quantity and service compatibility remain open.</x:v>
      </x:c>
      <x:c r="O711" s="4" t="str">
        <x:v>Lore-coherence game proposal; selected WLD source proposals at f6f98515c005dc3c73cccd9cbc031691745740c6.</x:v>
      </x:c>
      <x:c r="P711" s="4" t="n">
        <x:f>IF(OR(C711="Ingredient candidate",C711="Consumed input",C711="Contained input",C711="Transform input"),IF(F711="T0",0,IF(F711="T1",1,IF(F711="T2",2,IF(F711="T3",3,IF(F711="T4",4,-1))))),-1)</x:f>
        <x:v>2</x:v>
      </x:c>
      <x:c r="Q711" s="4" t="n">
        <x:f>IF(AND(OR(C711="Ingredient candidate",C711="Consumed input",C711="Contained input",C711="Transform input"),P711=-1),1,0)</x:f>
        <x:v>0</x:v>
      </x:c>
    </x:row>
    <x:row r="712" ht="115" customHeight="1">
      <x:c r="A712" s="4" t="str">
        <x:v>design.lore.beetle_liner.in.3</x:v>
      </x:c>
      <x:c r="B712" s="4" t="str">
        <x:v>design.lore.beetle_liner</x:v>
      </x:c>
      <x:c r="C712" s="4" t="str">
        <x:v>Ingredient candidate</x:v>
      </x:c>
      <x:c r="D712" s="4" t="str">
        <x:v>proposal.branch.flex_bond</x:v>
      </x:c>
      <x:c r="E712" s="4" t="str">
        <x:f>IFERROR(INDEX('Items'!$B$6:$B$1005,MATCH(D712,'Items'!$A$6:$A$1005,0)),"MISSING ID")</x:f>
        <x:v>Flexible membrane-bonding compound</x:v>
      </x:c>
      <x:c r="F712" s="4" t="str">
        <x:f>IFERROR(INDEX('Items'!$C$6:$C$1005,MATCH(D712,'Items'!$A$6:$A$1005,0)),"MISSING ID")</x:f>
        <x:v>T2</x:v>
      </x:c>
      <x:c r="G712" s="4" t="str">
        <x:f>IFERROR(INDEX('Items'!$D$6:$D$1005,MATCH(D712,'Items'!$A$6:$A$1005,0)),"MISSING ID")</x:f>
        <x:v>Processing agents</x:v>
      </x:c>
      <x:c r="H712" s="4" t="str">
        <x:f>IFERROR(INDEX('Items'!$X$6:$X$1005,MATCH(D712,'Items'!$A$6:$A$1005,0)),"MISSING ID")</x:f>
        <x:v>Chemical material</x:v>
      </x:c>
      <x:c r="I712" s="4"/>
      <x:c r="J712" s="4" t="str">
        <x:v>Unspecified</x:v>
      </x:c>
      <x:c r="K712" s="4" t="str">
        <x:f>IFERROR(INDEX('Crafting recipes'!$D$6:$D$1005,MATCH(B712,'Crafting recipes'!$A$6:$A$1005,0)),"MISSING ID")</x:f>
        <x:v>Proposal</x:v>
      </x:c>
      <x:c r="L712" s="4" t="str">
        <x:f>IFERROR(INDEX('Items'!$AD$6:$AD$1005,MATCH(D712,'Items'!$A$6:$A$1005,0)),"MISSING ID")</x:f>
        <x:v>Proposal</x:v>
      </x:c>
      <x:c r="M712" s="4" t="str">
        <x:f>IFERROR(INDEX('Crafting recipes'!$E$6:$E$1005,MATCH(B712,'Crafting recipes'!$A$6:$A$1005,0)),"MISSING ID")</x:f>
        <x:v>Partial proposal</x:v>
      </x:c>
      <x:c r="N712" s="4" t="str">
        <x:v>Candidate process/hardware relationship; quantity and service compatibility remain open.</x:v>
      </x:c>
      <x:c r="O712" s="4" t="str">
        <x:v>Lore-coherence game proposal; selected WLD source proposals at f6f98515c005dc3c73cccd9cbc031691745740c6.</x:v>
      </x:c>
      <x:c r="P712" s="4" t="n">
        <x:f>IF(OR(C712="Ingredient candidate",C712="Consumed input",C712="Contained input",C712="Transform input"),IF(F712="T0",0,IF(F712="T1",1,IF(F712="T2",2,IF(F712="T3",3,IF(F712="T4",4,-1))))),-1)</x:f>
        <x:v>2</x:v>
      </x:c>
      <x:c r="Q712" s="4" t="n">
        <x:f>IF(AND(OR(C712="Ingredient candidate",C712="Consumed input",C712="Contained input",C712="Transform input"),P712=-1),1,0)</x:f>
        <x:v>0</x:v>
      </x:c>
    </x:row>
    <x:row r="713" ht="115" customHeight="1">
      <x:c r="A713" s="4" t="str">
        <x:v>design.lore.beetle_liner.out</x:v>
      </x:c>
      <x:c r="B713" s="4" t="str">
        <x:v>design.lore.beetle_liner</x:v>
      </x:c>
      <x:c r="C713" s="4" t="str">
        <x:v>Output</x:v>
      </x:c>
      <x:c r="D713" s="4" t="str">
        <x:v>proposal.lore.beetle_liner</x:v>
      </x:c>
      <x:c r="E713" s="4" t="str">
        <x:f>IFERROR(INDEX('Items'!$B$6:$B$1005,MATCH(D713,'Items'!$A$6:$A$1005,0)),"MISSING ID")</x:f>
        <x:v>Insulating beetle-harness liner</x:v>
      </x:c>
      <x:c r="F713" s="4" t="str">
        <x:f>IFERROR(INDEX('Items'!$C$6:$C$1005,MATCH(D713,'Items'!$A$6:$A$1005,0)),"MISSING ID")</x:f>
        <x:v>T3</x:v>
      </x:c>
      <x:c r="G713" s="4" t="str">
        <x:f>IFERROR(INDEX('Items'!$D$6:$D$1005,MATCH(D713,'Items'!$A$6:$A$1005,0)),"MISSING ID")</x:f>
        <x:v>Crafting components</x:v>
      </x:c>
      <x:c r="H713" s="4" t="str">
        <x:f>IFERROR(INDEX('Items'!$X$6:$X$1005,MATCH(D713,'Items'!$A$6:$A$1005,0)),"MISSING ID")</x:f>
        <x:v>Crafting component</x:v>
      </x:c>
      <x:c r="I713" s="4"/>
      <x:c r="J713" s="4" t="str">
        <x:v>Unspecified</x:v>
      </x:c>
      <x:c r="K713" s="4" t="str">
        <x:f>IFERROR(INDEX('Crafting recipes'!$D$6:$D$1005,MATCH(B713,'Crafting recipes'!$A$6:$A$1005,0)),"MISSING ID")</x:f>
        <x:v>Proposal</x:v>
      </x:c>
      <x:c r="L713" s="4" t="str">
        <x:f>IFERROR(INDEX('Items'!$AD$6:$AD$1005,MATCH(D713,'Items'!$A$6:$A$1005,0)),"MISSING ID")</x:f>
        <x:v>Proposal</x:v>
      </x:c>
      <x:c r="M713" s="4" t="str">
        <x:f>IFERROR(INDEX('Crafting recipes'!$E$6:$E$1005,MATCH(B713,'Crafting recipes'!$A$6:$A$1005,0)),"MISSING ID")</x:f>
        <x:v>Partial proposal</x:v>
      </x:c>
      <x:c r="N713" s="4" t="str">
        <x:v>Candidate process/hardware relationship; quantity and service compatibility remain open.</x:v>
      </x:c>
      <x:c r="O713" s="4" t="str">
        <x:v>Lore-coherence game proposal; selected WLD source proposals at f6f98515c005dc3c73cccd9cbc031691745740c6.</x:v>
      </x:c>
      <x:c r="P713" s="4" t="n">
        <x:f>IF(OR(C713="Ingredient candidate",C713="Consumed input",C713="Contained input",C713="Transform input"),IF(F713="T0",0,IF(F713="T1",1,IF(F713="T2",2,IF(F713="T3",3,IF(F713="T4",4,-1))))),-1)</x:f>
        <x:v>-1</x:v>
      </x:c>
      <x:c r="Q713" s="4" t="n">
        <x:f>IF(AND(OR(C713="Ingredient candidate",C713="Consumed input",C713="Contained input",C713="Transform input"),P713=-1),1,0)</x:f>
        <x:v>0</x:v>
      </x:c>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T2</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t="n">
        <x:f>IF(OR(C714="Ingredient candidate",C714="Consumed input",C714="Contained input",C714="Transform input"),IF(F714="T0",0,IF(F714="T1",1,IF(F714="T2",2,IF(F714="T3",3,IF(F714="T4",4,-1))))),-1)</x:f>
        <x:v>2</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Worked iron stock</x:v>
      </x:c>
      <x:c r="F715" s="4" t="str">
        <x:f>IFERROR(INDEX('Items'!$C$6:$C$1005,MATCH(D715,'Items'!$A$6:$A$1005,0)),"MISSING ID")</x:f>
        <x:v>T2</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t="n">
        <x:f>IF(OR(C715="Ingredient candidate",C715="Consumed input",C715="Contained input",C715="Transform input"),IF(F715="T0",0,IF(F715="T1",1,IF(F715="T2",2,IF(F715="T3",3,IF(F715="T4",4,-1))))),-1)</x:f>
        <x:v>2</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Not applicable</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t="n">
        <x:f>IF(OR(C716="Ingredient candidate",C716="Consumed input",C716="Contained input",C716="Transform input"),IF(F716="T0",0,IF(F716="T1",1,IF(F716="T2",2,IF(F716="T3",3,IF(F716="T4",4,-1))))),-1)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Smelted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t="n">
        <x:f>IF(OR(C717="Ingredient candidate",C717="Consumed input",C717="Contained input",C717="Transform input"),IF(F717="T0",0,IF(F717="T1",1,IF(F717="T2",2,IF(F717="T3",3,IF(F717="T4",4,-1))))),-1)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T1</x:v>
      </x:c>
      <x:c r="G718" s="4" t="str">
        <x:f>IFERROR(INDEX('Items'!$D$6:$D$1005,MATCH(D718,'Items'!$A$6:$A$1005,0)),"MISSING ID")</x:f>
        <x:v>Processing agents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t="n">
        <x:f>IF(OR(C718="Ingredient candidate",C718="Consumed input",C718="Contained input",C718="Transform input"),IF(F718="T0",0,IF(F718="T1",1,IF(F718="T2",2,IF(F718="T3",3,IF(F718="T4",4,-1))))),-1)</x:f>
        <x:v>1</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conductor stock</x:v>
      </x:c>
      <x:c r="F719" s="4" t="str">
        <x:f>IFERROR(INDEX('Items'!$C$6:$C$1005,MATCH(D719,'Items'!$A$6:$A$1005,0)),"MISSING ID")</x:f>
        <x:v>T2</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t="n">
        <x:f>IF(OR(C719="Ingredient candidate",C719="Consumed input",C719="Contained input",C719="Transform input"),IF(F719="T0",0,IF(F719="T1",1,IF(F719="T2",2,IF(F719="T3",3,IF(F719="T4",4,-1))))),-1)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Smelted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t="n">
        <x:f>IF(OR(C720="Ingredient candidate",C720="Consumed input",C720="Contained input",C720="Transform input"),IF(F720="T0",0,IF(F720="T1",1,IF(F720="T2",2,IF(F720="T3",3,IF(F720="T4",4,-1))))),-1)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T2</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t="n">
        <x:f>IF(OR(C721="Ingredient candidate",C721="Consumed input",C721="Contained input",C721="Transform input"),IF(F721="T0",0,IF(F721="T1",1,IF(F721="T2",2,IF(F721="T3",3,IF(F721="T4",4,-1))))),-1)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conductor stock</x:v>
      </x:c>
      <x:c r="F722" s="4" t="str">
        <x:f>IFERROR(INDEX('Items'!$C$6:$C$1005,MATCH(D722,'Items'!$A$6:$A$1005,0)),"MISSING ID")</x:f>
        <x:v>T2</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t="n">
        <x:f>IF(OR(C722="Ingredient candidate",C722="Consumed input",C722="Contained input",C722="Transform input"),IF(F722="T0",0,IF(F722="T1",1,IF(F722="T2",2,IF(F722="T3",3,IF(F722="T4",4,-1))))),-1)</x:f>
        <x:v>2</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T2</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t="n">
        <x:f>IF(OR(C723="Ingredient candidate",C723="Consumed input",C723="Contained input",C723="Transform input"),IF(F723="T0",0,IF(F723="T1",1,IF(F723="T2",2,IF(F723="T3",3,IF(F723="T4",4,-1))))),-1)</x:f>
        <x:v>2</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t="n">
        <x:f>IF(OR(C724="Ingredient candidate",C724="Consumed input",C724="Contained input",C724="Transform input"),IF(F724="T0",0,IF(F724="T1",1,IF(F724="T2",2,IF(F724="T3",3,IF(F724="T4",4,-1))))),-1)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T3</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t="n">
        <x:f>IF(OR(C725="Ingredient candidate",C725="Consumed input",C725="Contained input",C725="Transform input"),IF(F725="T0",0,IF(F725="T1",1,IF(F725="T2",2,IF(F725="T3",3,IF(F725="T4",4,-1))))),-1)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Smelted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t="n">
        <x:f>IF(OR(C726="Ingredient candidate",C726="Consumed input",C726="Contained input",C726="Transform input"),IF(F726="T0",0,IF(F726="T1",1,IF(F726="T2",2,IF(F726="T3",3,IF(F726="T4",4,-1))))),-1)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Rough iron rivet stock</x:v>
      </x:c>
      <x:c r="F727" s="4" t="str">
        <x:f>IFERROR(INDEX('Items'!$C$6:$C$1005,MATCH(D727,'Items'!$A$6:$A$1005,0)),"MISSING ID")</x:f>
        <x:v>T2</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t="n">
        <x:f>IF(OR(C727="Ingredient candidate",C727="Consumed input",C727="Contained input",C727="Transform input"),IF(F727="T0",0,IF(F727="T1",1,IF(F727="T2",2,IF(F727="T3",3,IF(F727="T4",4,-1))))),-1)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t="n">
        <x:f>IF(OR(C728="Ingredient candidate",C728="Consumed input",C728="Contained input",C728="Transform input"),IF(F728="T0",0,IF(F728="T1",1,IF(F728="T2",2,IF(F728="T3",3,IF(F728="T4",4,-1))))),-1)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Rough iron rivet stock</x:v>
      </x:c>
      <x:c r="F729" s="4" t="str">
        <x:f>IFERROR(INDEX('Items'!$C$6:$C$1005,MATCH(D729,'Items'!$A$6:$A$1005,0)),"MISSING ID")</x:f>
        <x:v>T2</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t="n">
        <x:f>IF(OR(C729="Ingredient candidate",C729="Consumed input",C729="Contained input",C729="Transform input"),IF(F729="T0",0,IF(F729="T1",1,IF(F729="T2",2,IF(F729="T3",3,IF(F729="T4",4,-1))))),-1)</x:f>
        <x:v>2</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abrasive grit</x:v>
      </x:c>
      <x:c r="F730" s="4" t="str">
        <x:f>IFERROR(INDEX('Items'!$C$6:$C$1005,MATCH(D730,'Items'!$A$6:$A$1005,0)),"MISSING ID")</x:f>
        <x:v>T1</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t="n">
        <x:f>IF(OR(C730="Ingredient candidate",C730="Consumed input",C730="Contained input",C730="Transform input"),IF(F730="T0",0,IF(F730="T1",1,IF(F730="T2",2,IF(F730="T3",3,IF(F730="T4",4,-1))))),-1)</x:f>
        <x:v>1</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T3</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t="n">
        <x:f>IF(OR(C731="Ingredient candidate",C731="Consumed input",C731="Contained input",C731="Transform input"),IF(F731="T0",0,IF(F731="T1",1,IF(F731="T2",2,IF(F731="T3",3,IF(F731="T4",4,-1))))),-1)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Prepared bronze bearing stock</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t="n">
        <x:f>IF(OR(C732="Ingredient candidate",C732="Consumed input",C732="Contained input",C732="Transform input"),IF(F732="T0",0,IF(F732="T1",1,IF(F732="T2",2,IF(F732="T3",3,IF(F732="T4",4,-1))))),-1)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t="n">
        <x:f>IF(OR(C733="Ingredient candidate",C733="Consumed input",C733="Contained input",C733="Transform input"),IF(F733="T0",0,IF(F733="T1",1,IF(F733="T2",2,IF(F733="T3",3,IF(F733="T4",4,-1))))),-1)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abrasive grit</x:v>
      </x:c>
      <x:c r="F734" s="4" t="str">
        <x:f>IFERROR(INDEX('Items'!$C$6:$C$1005,MATCH(D734,'Items'!$A$6:$A$1005,0)),"MISSING ID")</x:f>
        <x:v>T1</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t="n">
        <x:f>IF(OR(C734="Ingredient candidate",C734="Consumed input",C734="Contained input",C734="Transform input"),IF(F734="T0",0,IF(F734="T1",1,IF(F734="T2",2,IF(F734="T3",3,IF(F734="T4",4,-1))))),-1)</x:f>
        <x:v>1</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T3</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t="n">
        <x:f>IF(OR(C735="Ingredient candidate",C735="Consumed input",C735="Contained input",C735="Transform input"),IF(F735="T0",0,IF(F735="T1",1,IF(F735="T2",2,IF(F735="T3",3,IF(F735="T4",4,-1))))),-1)</x:f>
        <x:v>-1</x:v>
      </x:c>
      <x:c r="Q735" s="4" t="n">
        <x:f>IF(AND(OR(C735="Ingredient candidate",C735="Consumed input",C735="Contained input",C735="Transform input"),P735=-1),1,0)</x:f>
        <x:v>0</x:v>
      </x:c>
    </x:row>
    <x:row r="736" ht="115" customHeight="1">
      <x:c r="A736" s="4" t="str">
        <x:v>design.lore.assay_packet.in.1</x:v>
      </x:c>
      <x:c r="B736" s="4" t="str">
        <x:v>design.lore.assay_packet</x:v>
      </x:c>
      <x:c r="C736" s="4" t="str">
        <x:v>Ingredient candidate</x:v>
      </x:c>
      <x:c r="D736" s="4" t="str">
        <x:v>proposal.lore.mature_growth</x:v>
      </x:c>
      <x:c r="E736" s="4" t="str">
        <x:f>IFERROR(INDEX('Items'!$B$6:$B$1005,MATCH(D736,'Items'!$A$6:$A$1005,0)),"MISSING ID")</x:f>
        <x:v>Mature formation Iron Growth pieces</x:v>
      </x:c>
      <x:c r="F736" s="4" t="str">
        <x:f>IFERROR(INDEX('Items'!$C$6:$C$1005,MATCH(D736,'Items'!$A$6:$A$1005,0)),"MISSING ID")</x:f>
        <x:v>T0</x:v>
      </x:c>
      <x:c r="G736" s="4" t="str">
        <x:f>IFERROR(INDEX('Items'!$D$6:$D$1005,MATCH(D736,'Items'!$A$6:$A$1005,0)),"MISSING ID")</x:f>
        <x:v>Mineral resources</x:v>
      </x:c>
      <x:c r="H736" s="4" t="str">
        <x:f>IFERROR(INDEX('Items'!$X$6:$X$1005,MATCH(D736,'Items'!$A$6:$A$1005,0)),"MISSING ID")</x:f>
        <x:v>Raw material</x:v>
      </x:c>
      <x:c r="I736" s="4"/>
      <x:c r="J736" s="4" t="str">
        <x:v>Unspecified</x:v>
      </x:c>
      <x:c r="K736" s="4" t="str">
        <x:f>IFERROR(INDEX('Crafting recipes'!$D$6:$D$1005,MATCH(B736,'Crafting recipes'!$A$6:$A$1005,0)),"MISSING ID")</x:f>
        <x:v>Proposal</x:v>
      </x:c>
      <x:c r="L736" s="4" t="str">
        <x:f>IFERROR(INDEX('Items'!$AD$6:$AD$1005,MATCH(D736,'Items'!$A$6:$A$1005,0)),"MISSING ID")</x:f>
        <x:v>Proposal</x:v>
      </x:c>
      <x:c r="M736" s="4" t="str">
        <x:f>IFERROR(INDEX('Crafting recipes'!$E$6:$E$1005,MATCH(B736,'Crafting recipes'!$A$6:$A$1005,0)),"MISSING ID")</x:f>
        <x:v>Partial proposal</x:v>
      </x:c>
      <x:c r="N736" s="4" t="str">
        <x:v>Candidate process/hardware relationship; quantity and service compatibility remain open.</x:v>
      </x:c>
      <x:c r="O736" s="4" t="str">
        <x:v>Lore-coherence game proposal; selected WLD source proposals at f6f98515c005dc3c73cccd9cbc031691745740c6.</x:v>
      </x:c>
      <x:c r="P736" s="4" t="n">
        <x:f>IF(OR(C736="Ingredient candidate",C736="Consumed input",C736="Contained input",C736="Transform input"),IF(F736="T0",0,IF(F736="T1",1,IF(F736="T2",2,IF(F736="T3",3,IF(F736="T4",4,-1))))),-1)</x:f>
        <x:v>0</x:v>
      </x:c>
      <x:c r="Q736" s="4" t="n">
        <x:f>IF(AND(OR(C736="Ingredient candidate",C736="Consumed input",C736="Contained input",C736="Transform input"),P736=-1),1,0)</x:f>
        <x:v>0</x:v>
      </x:c>
    </x:row>
    <x:row r="737" ht="115" customHeight="1">
      <x:c r="A737" s="4" t="str">
        <x:v>design.lore.assay_packet.in.2</x:v>
      </x:c>
      <x:c r="B737" s="4" t="str">
        <x:v>design.lore.assay_packet</x:v>
      </x:c>
      <x:c r="C737" s="4" t="str">
        <x:v>Ingredient candidate</x:v>
      </x:c>
      <x:c r="D737" s="4" t="str">
        <x:v>proposal.bio.husk_paper</x:v>
      </x:c>
      <x:c r="E737" s="4" t="str">
        <x:f>IFERROR(INDEX('Items'!$B$6:$B$1005,MATCH(D737,'Items'!$A$6:$A$1005,0)),"MISSING ID")</x:f>
        <x:v>Husk-fiber paper</x:v>
      </x:c>
      <x:c r="F737" s="4" t="str">
        <x:f>IFERROR(INDEX('Items'!$C$6:$C$1005,MATCH(D737,'Items'!$A$6:$A$1005,0)),"MISSING ID")</x:f>
        <x:v>T2</x:v>
      </x:c>
      <x:c r="G737" s="4" t="str">
        <x:f>IFERROR(INDEX('Items'!$D$6:$D$1005,MATCH(D737,'Items'!$A$6:$A$1005,0)),"MISSING ID")</x:f>
        <x:v>Crafting components</x:v>
      </x:c>
      <x:c r="H737" s="4" t="str">
        <x:f>IFERROR(INDEX('Items'!$X$6:$X$1005,MATCH(D737,'Items'!$A$6:$A$1005,0)),"MISSING ID")</x:f>
        <x:v>Processed material</x:v>
      </x:c>
      <x:c r="I737" s="4"/>
      <x:c r="J737" s="4" t="str">
        <x:v>Unspecified</x:v>
      </x:c>
      <x:c r="K737" s="4" t="str">
        <x:f>IFERROR(INDEX('Crafting recipes'!$D$6:$D$1005,MATCH(B737,'Crafting recipes'!$A$6:$A$1005,0)),"MISSING ID")</x:f>
        <x:v>Proposal</x:v>
      </x:c>
      <x:c r="L737" s="4" t="str">
        <x:f>IFERROR(INDEX('Items'!$AD$6:$AD$1005,MATCH(D737,'Items'!$A$6:$A$1005,0)),"MISSING ID")</x:f>
        <x:v>Author direction</x:v>
      </x:c>
      <x:c r="M737" s="4" t="str">
        <x:f>IFERROR(INDEX('Crafting recipes'!$E$6:$E$1005,MATCH(B737,'Crafting recipes'!$A$6:$A$1005,0)),"MISSING ID")</x:f>
        <x:v>Partial proposal</x:v>
      </x:c>
      <x:c r="N737" s="4" t="str">
        <x:v>Candidate process/hardware relationship; quantity and service compatibility remain open.</x:v>
      </x:c>
      <x:c r="O737" s="4" t="str">
        <x:v>Lore-coherence game proposal; selected WLD source proposals at f6f98515c005dc3c73cccd9cbc031691745740c6.</x:v>
      </x:c>
      <x:c r="P737" s="4" t="n">
        <x:f>IF(OR(C737="Ingredient candidate",C737="Consumed input",C737="Contained input",C737="Transform input"),IF(F737="T0",0,IF(F737="T1",1,IF(F737="T2",2,IF(F737="T3",3,IF(F737="T4",4,-1))))),-1)</x:f>
        <x:v>2</x:v>
      </x:c>
      <x:c r="Q737" s="4" t="n">
        <x:f>IF(AND(OR(C737="Ingredient candidate",C737="Consumed input",C737="Contained input",C737="Transform input"),P737=-1),1,0)</x:f>
        <x:v>0</x:v>
      </x:c>
    </x:row>
    <x:row r="738" ht="115" customHeight="1">
      <x:c r="A738" s="4" t="str">
        <x:v>design.lore.assay_packet.out</x:v>
      </x:c>
      <x:c r="B738" s="4" t="str">
        <x:v>design.lore.assay_packet</x:v>
      </x:c>
      <x:c r="C738" s="4" t="str">
        <x:v>Output</x:v>
      </x:c>
      <x:c r="D738" s="4" t="str">
        <x:v>proposal.lore.assay_packet</x:v>
      </x:c>
      <x:c r="E738" s="4" t="str">
        <x:f>IFERROR(INDEX('Items'!$B$6:$B$1005,MATCH(D738,'Items'!$A$6:$A$1005,0)),"MISSING ID")</x:f>
        <x:v>Growth assay reference packet</x:v>
      </x:c>
      <x:c r="F738" s="4" t="str">
        <x:f>IFERROR(INDEX('Items'!$C$6:$C$1005,MATCH(D738,'Items'!$A$6:$A$1005,0)),"MISSING ID")</x:f>
        <x:v>Not applicable</x:v>
      </x:c>
      <x:c r="G738" s="4" t="str">
        <x:f>IFERROR(INDEX('Items'!$D$6:$D$1005,MATCH(D738,'Items'!$A$6:$A$1005,0)),"MISSING ID")</x:f>
        <x:v>Field supplies</x:v>
      </x:c>
      <x:c r="H738" s="4" t="str">
        <x:f>IFERROR(INDEX('Items'!$X$6:$X$1005,MATCH(D738,'Items'!$A$6:$A$1005,0)),"MISSING ID")</x:f>
        <x:v>Assay sample</x:v>
      </x:c>
      <x:c r="I738" s="4"/>
      <x:c r="J738" s="4" t="str">
        <x:v>Unspecified</x:v>
      </x:c>
      <x:c r="K738" s="4" t="str">
        <x:f>IFERROR(INDEX('Crafting recipes'!$D$6:$D$1005,MATCH(B738,'Crafting recipes'!$A$6:$A$1005,0)),"MISSING ID")</x:f>
        <x:v>Proposal</x:v>
      </x:c>
      <x:c r="L738" s="4" t="str">
        <x:f>IFERROR(INDEX('Items'!$AD$6:$AD$1005,MATCH(D738,'Items'!$A$6:$A$1005,0)),"MISSING ID")</x:f>
        <x:v>Proposal</x:v>
      </x:c>
      <x:c r="M738" s="4" t="str">
        <x:f>IFERROR(INDEX('Crafting recipes'!$E$6:$E$1005,MATCH(B738,'Crafting recipes'!$A$6:$A$1005,0)),"MISSING ID")</x:f>
        <x:v>Partial proposal</x:v>
      </x:c>
      <x:c r="N738" s="4" t="str">
        <x:v>Candidate process/hardware relationship; quantity and service compatibility remain open.</x:v>
      </x:c>
      <x:c r="O738" s="4" t="str">
        <x:v>Lore-coherence game proposal; selected WLD source proposals at f6f98515c005dc3c73cccd9cbc031691745740c6.</x:v>
      </x:c>
      <x:c r="P738" s="4" t="n">
        <x:f>IF(OR(C738="Ingredient candidate",C738="Consumed input",C738="Contained input",C738="Transform input"),IF(F738="T0",0,IF(F738="T1",1,IF(F738="T2",2,IF(F738="T3",3,IF(F738="T4",4,-1))))),-1)</x:f>
        <x:v>-1</x:v>
      </x:c>
      <x:c r="Q738" s="4" t="n">
        <x:f>IF(AND(OR(C738="Ingredient candidate",C738="Consumed input",C738="Contained input",C738="Transform input"),P738=-1),1,0)</x:f>
        <x:v>0</x:v>
      </x:c>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T1</x:v>
      </x:c>
      <x:c r="G739" s="4" t="str">
        <x:f>IFERROR(INDEX('Items'!$D$6:$D$1005,MATCH(D739,'Items'!$A$6:$A$1005,0)),"MISSING ID")</x:f>
        <x:v>Processing agents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t="n">
        <x:f>IF(OR(C739="Ingredient candidate",C739="Consumed input",C739="Contained input",C739="Transform input"),IF(F739="T0",0,IF(F739="T1",1,IF(F739="T2",2,IF(F739="T3",3,IF(F739="T4",4,-1))))),-1)</x:f>
        <x:v>1</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x:v>
      </x:c>
      <x:c r="F740" s="4" t="str">
        <x:f>IFERROR(INDEX('Items'!$C$6:$C$1005,MATCH(D740,'Items'!$A$6:$A$1005,0)),"MISSING ID")</x:f>
        <x:v>T1</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t="n">
        <x:f>IF(OR(C740="Ingredient candidate",C740="Consumed input",C740="Contained input",C740="Transform input"),IF(F740="T0",0,IF(F740="T1",1,IF(F740="T2",2,IF(F740="T3",3,IF(F740="T4",4,-1))))),-1)</x:f>
        <x:v>1</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Processing agents</x:v>
      </x:c>
      <x:c r="H741" s="4" t="str">
        <x:f>IFERROR(INDEX('Items'!$X$6:$X$1005,MATCH(D741,'Items'!$A$6:$A$1005,0)),"MISSING ID")</x:f>
        <x:v>Chemical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t="n">
        <x:f>IF(OR(C741="Ingredient candidate",C741="Consumed input",C741="Contained input",C741="Transform input"),IF(F741="T0",0,IF(F741="T1",1,IF(F741="T2",2,IF(F741="T3",3,IF(F741="T4",4,-1))))),-1)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T1</x:v>
      </x:c>
      <x:c r="G742" s="4" t="str">
        <x:f>IFERROR(INDEX('Items'!$D$6:$D$1005,MATCH(D742,'Items'!$A$6:$A$1005,0)),"MISSING ID")</x:f>
        <x:v>Processing agents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t="n">
        <x:f>IF(OR(C742="Ingredient candidate",C742="Consumed input",C742="Contained input",C742="Transform input"),IF(F742="T0",0,IF(F742="T1",1,IF(F742="T2",2,IF(F742="T3",3,IF(F742="T4",4,-1))))),-1)</x:f>
        <x:v>1</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fraction</x:v>
      </x:c>
      <x:c r="F743" s="4" t="str">
        <x:f>IFERROR(INDEX('Items'!$C$6:$C$1005,MATCH(D743,'Items'!$A$6:$A$1005,0)),"MISSING ID")</x:f>
        <x:v>T1</x:v>
      </x:c>
      <x:c r="G743" s="4" t="str">
        <x:f>IFERROR(INDEX('Items'!$D$6:$D$1005,MATCH(D743,'Items'!$A$6:$A$1005,0)),"MISSING ID")</x:f>
        <x:v>Processing agents</x:v>
      </x:c>
      <x:c r="H743" s="4" t="str">
        <x:f>IFERROR(INDEX('Items'!$X$6:$X$1005,MATCH(D743,'Items'!$A$6:$A$1005,0)),"MISSING ID")</x:f>
        <x:v>Chemical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t="n">
        <x:f>IF(OR(C743="Ingredient candidate",C743="Consumed input",C743="Contained input",C743="Transform input"),IF(F743="T0",0,IF(F743="T1",1,IF(F743="T2",2,IF(F743="T3",3,IF(F743="T4",4,-1))))),-1)</x:f>
        <x:v>1</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T2</x:v>
      </x:c>
      <x:c r="G744" s="4" t="str">
        <x:f>IFERROR(INDEX('Items'!$D$6:$D$1005,MATCH(D744,'Items'!$A$6:$A$1005,0)),"MISSING ID")</x:f>
        <x:v>Processing agents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t="n">
        <x:f>IF(OR(C744="Ingredient candidate",C744="Consumed input",C744="Contained input",C744="Transform input"),IF(F744="T0",0,IF(F744="T1",1,IF(F744="T2",2,IF(F744="T3",3,IF(F744="T4",4,-1))))),-1)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T2</x:v>
      </x:c>
      <x:c r="G745" s="4" t="str">
        <x:f>IFERROR(INDEX('Items'!$D$6:$D$1005,MATCH(D745,'Items'!$A$6:$A$1005,0)),"MISSING ID")</x:f>
        <x:v>Processing agents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t="n">
        <x:f>IF(OR(C745="Ingredient candidate",C745="Consumed input",C745="Contained input",C745="Transform input"),IF(F745="T0",0,IF(F745="T1",1,IF(F745="T2",2,IF(F745="T3",3,IF(F745="T4",4,-1))))),-1)</x:f>
        <x:v>2</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Mica composite sheet</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t="n">
        <x:f>IF(OR(C746="Ingredient candidate",C746="Consumed input",C746="Contained input",C746="Transform input"),IF(F746="T0",0,IF(F746="T1",1,IF(F746="T2",2,IF(F746="T3",3,IF(F746="T4",4,-1))))),-1)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t="n">
        <x:f>IF(OR(C747="Ingredient candidate",C747="Consumed input",C747="Contained input",C747="Transform input"),IF(F747="T0",0,IF(F747="T1",1,IF(F747="T2",2,IF(F747="T3",3,IF(F747="T4",4,-1))))),-1)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Prepared electrical insulation stock</x:v>
      </x:c>
      <x:c r="F748" s="4" t="str">
        <x:f>IFERROR(INDEX('Items'!$C$6:$C$1005,MATCH(D748,'Items'!$A$6:$A$1005,0)),"MISSING ID")</x:f>
        <x:v>T3</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t="n">
        <x:f>IF(OR(C748="Ingredient candidate",C748="Consumed input",C748="Contained input",C748="Transform input"),IF(F748="T0",0,IF(F748="T1",1,IF(F748="T2",2,IF(F748="T3",3,IF(F748="T4",4,-1))))),-1)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T3</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t="n">
        <x:f>IF(OR(C749="Ingredient candidate",C749="Consumed input",C749="Contained input",C749="Transform input"),IF(F749="T0",0,IF(F749="T1",1,IF(F749="T2",2,IF(F749="T3",3,IF(F749="T4",4,-1))))),-1)</x:f>
        <x:v>3</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Prepared electrical insulation stock</x:v>
      </x:c>
      <x:c r="F750" s="4" t="str">
        <x:f>IFERROR(INDEX('Items'!$C$6:$C$1005,MATCH(D750,'Items'!$A$6:$A$1005,0)),"MISSING ID")</x:f>
        <x:v>T3</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t="n">
        <x:f>IF(OR(C750="Ingredient candidate",C750="Consumed input",C750="Contained input",C750="Transform input"),IF(F750="T0",0,IF(F750="T1",1,IF(F750="T2",2,IF(F750="T3",3,IF(F750="T4",4,-1))))),-1)</x:f>
        <x:v>3</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T3</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t="n">
        <x:f>IF(OR(C751="Ingredient candidate",C751="Consumed input",C751="Contained input",C751="Transform input"),IF(F751="T0",0,IF(F751="T1",1,IF(F751="T2",2,IF(F751="T3",3,IF(F751="T4",4,-1))))),-1)</x:f>
        <x:v>3</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T4</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t="n">
        <x:f>IF(OR(C752="Ingredient candidate",C752="Consumed input",C752="Contained input",C752="Transform input"),IF(F752="T0",0,IF(F752="T1",1,IF(F752="T2",2,IF(F752="T3",3,IF(F752="T4",4,-1))))),-1)</x:f>
        <x:v>-1</x:v>
      </x:c>
      <x:c r="Q752" s="4" t="n">
        <x:f>IF(AND(OR(C752="Ingredient candidate",C752="Consumed input",C752="Contained input",C752="Transform input"),P752=-1),1,0)</x:f>
        <x:v>0</x:v>
      </x:c>
    </x:row>
    <x:row r="753" ht="115" customHeight="1">
      <x:c r="A753" s="4" t="str">
        <x:v>design.lore.legger_fastener_pack.in.1</x:v>
      </x:c>
      <x:c r="B753" s="4" t="str">
        <x:v>design.lore.legger_fastener_pack</x:v>
      </x:c>
      <x:c r="C753" s="4" t="str">
        <x:v>Ingredient candidate</x:v>
      </x:c>
      <x:c r="D753" s="4" t="str">
        <x:v>proposal.lore.fastener_set</x:v>
      </x:c>
      <x:c r="E753" s="4" t="str">
        <x:f>IFERROR(INDEX('Items'!$B$6:$B$1005,MATCH(D753,'Items'!$A$6:$A$1005,0)),"MISSING ID")</x:f>
        <x:v>Matched metal fastener set</x:v>
      </x:c>
      <x:c r="F753" s="4" t="str">
        <x:f>IFERROR(INDEX('Items'!$C$6:$C$1005,MATCH(D753,'Items'!$A$6:$A$1005,0)),"MISSING ID")</x:f>
        <x:v>T3</x:v>
      </x:c>
      <x:c r="G753" s="4" t="str">
        <x:f>IFERROR(INDEX('Items'!$D$6:$D$1005,MATCH(D753,'Items'!$A$6:$A$1005,0)),"MISSING ID")</x:f>
        <x:v>Crafting components</x:v>
      </x:c>
      <x:c r="H753" s="4" t="str">
        <x:f>IFERROR(INDEX('Items'!$X$6:$X$1005,MATCH(D753,'Items'!$A$6:$A$1005,0)),"MISSING ID")</x:f>
        <x:v>Crafting component</x:v>
      </x:c>
      <x:c r="I753" s="4"/>
      <x:c r="J753" s="4" t="str">
        <x:v>Unspecified</x:v>
      </x:c>
      <x:c r="K753" s="4" t="str">
        <x:f>IFERROR(INDEX('Crafting recipes'!$D$6:$D$1005,MATCH(B753,'Crafting recipes'!$A$6:$A$1005,0)),"MISSING ID")</x:f>
        <x:v>Proposal</x:v>
      </x:c>
      <x:c r="L753" s="4" t="str">
        <x:f>IFERROR(INDEX('Items'!$AD$6:$AD$1005,MATCH(D753,'Items'!$A$6:$A$1005,0)),"MISSING ID")</x:f>
        <x:v>Proposal</x:v>
      </x:c>
      <x:c r="M753" s="4" t="str">
        <x:f>IFERROR(INDEX('Crafting recipes'!$E$6:$E$1005,MATCH(B753,'Crafting recipes'!$A$6:$A$1005,0)),"MISSING ID")</x:f>
        <x:v>Partial proposal</x:v>
      </x:c>
      <x:c r="N753" s="4" t="str">
        <x:v>Candidate process/hardware relationship; quantity and service compatibility remain open.</x:v>
      </x:c>
      <x:c r="O753" s="4" t="str">
        <x:v>Lore-coherence game proposal; selected WLD source proposals at f6f98515c005dc3c73cccd9cbc031691745740c6.</x:v>
      </x:c>
      <x:c r="P753" s="4" t="n">
        <x:f>IF(OR(C753="Ingredient candidate",C753="Consumed input",C753="Contained input",C753="Transform input"),IF(F753="T0",0,IF(F753="T1",1,IF(F753="T2",2,IF(F753="T3",3,IF(F753="T4",4,-1))))),-1)</x:f>
        <x:v>3</x:v>
      </x:c>
      <x:c r="Q753" s="4" t="n">
        <x:f>IF(AND(OR(C753="Ingredient candidate",C753="Consumed input",C753="Contained input",C753="Transform input"),P753=-1),1,0)</x:f>
        <x:v>0</x:v>
      </x:c>
    </x:row>
    <x:row r="754" ht="115" customHeight="1">
      <x:c r="A754" s="4" t="str">
        <x:v>design.lore.legger_fastener_pack.in.2</x:v>
      </x:c>
      <x:c r="B754" s="4" t="str">
        <x:v>design.lore.legger_fastener_pack</x:v>
      </x:c>
      <x:c r="C754" s="4" t="str">
        <x:v>Ingredient candidate</x:v>
      </x:c>
      <x:c r="D754" s="4" t="str">
        <x:v>proposal.bio.husk_paper</x:v>
      </x:c>
      <x:c r="E754" s="4" t="str">
        <x:f>IFERROR(INDEX('Items'!$B$6:$B$1005,MATCH(D754,'Items'!$A$6:$A$1005,0)),"MISSING ID")</x:f>
        <x:v>Husk-fiber paper</x:v>
      </x:c>
      <x:c r="F754" s="4" t="str">
        <x:f>IFERROR(INDEX('Items'!$C$6:$C$1005,MATCH(D754,'Items'!$A$6:$A$1005,0)),"MISSING ID")</x:f>
        <x:v>T2</x:v>
      </x:c>
      <x:c r="G754" s="4" t="str">
        <x:f>IFERROR(INDEX('Items'!$D$6:$D$1005,MATCH(D754,'Items'!$A$6:$A$1005,0)),"MISSING ID")</x:f>
        <x:v>Crafting components</x:v>
      </x:c>
      <x:c r="H754" s="4" t="str">
        <x:f>IFERROR(INDEX('Items'!$X$6:$X$1005,MATCH(D754,'Items'!$A$6:$A$1005,0)),"MISSING ID")</x:f>
        <x:v>Processed material</x:v>
      </x:c>
      <x:c r="I754" s="4"/>
      <x:c r="J754" s="4" t="str">
        <x:v>Unspecified</x:v>
      </x:c>
      <x:c r="K754" s="4" t="str">
        <x:f>IFERROR(INDEX('Crafting recipes'!$D$6:$D$1005,MATCH(B754,'Crafting recipes'!$A$6:$A$1005,0)),"MISSING ID")</x:f>
        <x:v>Proposal</x:v>
      </x:c>
      <x:c r="L754" s="4" t="str">
        <x:f>IFERROR(INDEX('Items'!$AD$6:$AD$1005,MATCH(D754,'Items'!$A$6:$A$1005,0)),"MISSING ID")</x:f>
        <x:v>Author direction</x:v>
      </x:c>
      <x:c r="M754" s="4" t="str">
        <x:f>IFERROR(INDEX('Crafting recipes'!$E$6:$E$1005,MATCH(B754,'Crafting recipes'!$A$6:$A$1005,0)),"MISSING ID")</x:f>
        <x:v>Partial proposal</x:v>
      </x:c>
      <x:c r="N754" s="4" t="str">
        <x:v>Candidate process/hardware relationship; quantity and service compatibility remain open.</x:v>
      </x:c>
      <x:c r="O754" s="4" t="str">
        <x:v>Lore-coherence game proposal; selected WLD source proposals at f6f98515c005dc3c73cccd9cbc031691745740c6.</x:v>
      </x:c>
      <x:c r="P754" s="4" t="n">
        <x:f>IF(OR(C754="Ingredient candidate",C754="Consumed input",C754="Contained input",C754="Transform input"),IF(F754="T0",0,IF(F754="T1",1,IF(F754="T2",2,IF(F754="T3",3,IF(F754="T4",4,-1))))),-1)</x:f>
        <x:v>2</x:v>
      </x:c>
      <x:c r="Q754" s="4" t="n">
        <x:f>IF(AND(OR(C754="Ingredient candidate",C754="Consumed input",C754="Contained input",C754="Transform input"),P754=-1),1,0)</x:f>
        <x:v>0</x:v>
      </x:c>
    </x:row>
    <x:row r="755" ht="115" customHeight="1">
      <x:c r="A755" s="4" t="str">
        <x:v>design.lore.legger_fastener_pack.out</x:v>
      </x:c>
      <x:c r="B755" s="4" t="str">
        <x:v>design.lore.legger_fastener_pack</x:v>
      </x:c>
      <x:c r="C755" s="4" t="str">
        <x:v>Output</x:v>
      </x:c>
      <x:c r="D755" s="4" t="str">
        <x:v>proposal.legger.fastener_pack</x:v>
      </x:c>
      <x:c r="E755" s="4" t="str">
        <x:f>IFERROR(INDEX('Items'!$B$6:$B$1005,MATCH(D755,'Items'!$A$6:$A$1005,0)),"MISSING ID")</x:f>
        <x:v>Legger service fastener pack</x:v>
      </x:c>
      <x:c r="F755" s="4" t="str">
        <x:f>IFERROR(INDEX('Items'!$C$6:$C$1005,MATCH(D755,'Items'!$A$6:$A$1005,0)),"MISSING ID")</x:f>
        <x:v>Not applicable</x:v>
      </x:c>
      <x:c r="G755" s="4" t="str">
        <x:f>IFERROR(INDEX('Items'!$D$6:$D$1005,MATCH(D755,'Items'!$A$6:$A$1005,0)),"MISSING ID")</x:f>
        <x:v>Field supplies</x:v>
      </x:c>
      <x:c r="H755" s="4" t="str">
        <x:f>IFERROR(INDEX('Items'!$X$6:$X$1005,MATCH(D755,'Items'!$A$6:$A$1005,0)),"MISSING ID")</x:f>
        <x:v>Service kit</x:v>
      </x:c>
      <x:c r="I755" s="4"/>
      <x:c r="J755" s="4" t="str">
        <x:v>Unspecified</x:v>
      </x:c>
      <x:c r="K755" s="4" t="str">
        <x:f>IFERROR(INDEX('Crafting recipes'!$D$6:$D$1005,MATCH(B755,'Crafting recipes'!$A$6:$A$1005,0)),"MISSING ID")</x:f>
        <x:v>Proposal</x:v>
      </x:c>
      <x:c r="L755" s="4" t="str">
        <x:f>IFERROR(INDEX('Items'!$AD$6:$AD$1005,MATCH(D755,'Items'!$A$6:$A$1005,0)),"MISSING ID")</x:f>
        <x:v>Proposal</x:v>
      </x:c>
      <x:c r="M755" s="4" t="str">
        <x:f>IFERROR(INDEX('Crafting recipes'!$E$6:$E$1005,MATCH(B755,'Crafting recipes'!$A$6:$A$1005,0)),"MISSING ID")</x:f>
        <x:v>Partial proposal</x:v>
      </x:c>
      <x:c r="N755" s="4" t="str">
        <x:v>Candidate process/hardware relationship; quantity and service compatibility remain open.</x:v>
      </x:c>
      <x:c r="O755" s="4" t="str">
        <x:v>Lore-coherence game proposal; selected WLD source proposals at f6f98515c005dc3c73cccd9cbc031691745740c6.</x:v>
      </x:c>
      <x:c r="P755" s="4" t="n">
        <x:f>IF(OR(C755="Ingredient candidate",C755="Consumed input",C755="Contained input",C755="Transform input"),IF(F755="T0",0,IF(F755="T1",1,IF(F755="T2",2,IF(F755="T3",3,IF(F755="T4",4,-1))))),-1)</x:f>
        <x:v>-1</x:v>
      </x:c>
      <x:c r="Q755" s="4" t="n">
        <x:f>IF(AND(OR(C755="Ingredient candidate",C755="Consumed input",C755="Contained input",C755="Transform input"),P755=-1),1,0)</x:f>
        <x:v>0</x:v>
      </x:c>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T3</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t="n">
        <x:f>IF(OR(C756="Ingredient candidate",C756="Consumed input",C756="Contained input",C756="Transform input"),IF(F756="T0",0,IF(F756="T1",1,IF(F756="T2",2,IF(F756="T3",3,IF(F756="T4",4,-1))))),-1)</x:f>
        <x:v>3</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T3</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t="n">
        <x:f>IF(OR(C757="Ingredient candidate",C757="Consumed input",C757="Contained input",C757="Transform input"),IF(F757="T0",0,IF(F757="T1",1,IF(F757="T2",2,IF(F757="T3",3,IF(F757="T4",4,-1))))),-1)</x:f>
        <x:v>3</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T3</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t="n">
        <x:f>IF(OR(C758="Ingredient candidate",C758="Consumed input",C758="Contained input",C758="Transform input"),IF(F758="T0",0,IF(F758="T1",1,IF(F758="T2",2,IF(F758="T3",3,IF(F758="T4",4,-1))))),-1)</x:f>
        <x:v>3</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T3</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t="n">
        <x:f>IF(OR(C759="Ingredient candidate",C759="Consumed input",C759="Contained input",C759="Transform input"),IF(F759="T0",0,IF(F759="T1",1,IF(F759="T2",2,IF(F759="T3",3,IF(F759="T4",4,-1))))),-1)</x:f>
        <x:v>3</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T3</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t="n">
        <x:f>IF(OR(C760="Ingredient candidate",C760="Consumed input",C760="Contained input",C760="Transform input"),IF(F760="T0",0,IF(F760="T1",1,IF(F760="T2",2,IF(F760="T3",3,IF(F760="T4",4,-1))))),-1)</x:f>
        <x:v>3</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T3</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t="n">
        <x:f>IF(OR(C761="Ingredient candidate",C761="Consumed input",C761="Contained input",C761="Transform input"),IF(F761="T0",0,IF(F761="T1",1,IF(F761="T2",2,IF(F761="T3",3,IF(F761="T4",4,-1))))),-1)</x:f>
        <x:v>3</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T3</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t="n">
        <x:f>IF(OR(C762="Ingredient candidate",C762="Consumed input",C762="Contained input",C762="Transform input"),IF(F762="T0",0,IF(F762="T1",1,IF(F762="T2",2,IF(F762="T3",3,IF(F762="T4",4,-1))))),-1)</x:f>
        <x:v>3</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T3</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t="n">
        <x:f>IF(OR(C763="Ingredient candidate",C763="Consumed input",C763="Contained input",C763="Transform input"),IF(F763="T0",0,IF(F763="T1",1,IF(F763="T2",2,IF(F763="T3",3,IF(F763="T4",4,-1))))),-1)</x:f>
        <x:v>3</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T3</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t="n">
        <x:f>IF(OR(C764="Ingredient candidate",C764="Consumed input",C764="Contained input",C764="Transform input"),IF(F764="T0",0,IF(F764="T1",1,IF(F764="T2",2,IF(F764="T3",3,IF(F764="T4",4,-1))))),-1)</x:f>
        <x:v>3</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T3</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t="n">
        <x:f>IF(OR(C765="Ingredient candidate",C765="Consumed input",C765="Contained input",C765="Transform input"),IF(F765="T0",0,IF(F765="T1",1,IF(F765="T2",2,IF(F765="T3",3,IF(F765="T4",4,-1))))),-1)</x:f>
        <x:v>3</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T3</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t="n">
        <x:f>IF(OR(C766="Ingredient candidate",C766="Consumed input",C766="Contained input",C766="Transform input"),IF(F766="T0",0,IF(F766="T1",1,IF(F766="T2",2,IF(F766="T3",3,IF(F766="T4",4,-1))))),-1)</x:f>
        <x:v>3</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T3</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t="n">
        <x:f>IF(OR(C767="Ingredient candidate",C767="Consumed input",C767="Contained input",C767="Transform input"),IF(F767="T0",0,IF(F767="T1",1,IF(F767="T2",2,IF(F767="T3",3,IF(F767="T4",4,-1))))),-1)</x:f>
        <x:v>3</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T3</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t="n">
        <x:f>IF(OR(C768="Ingredient candidate",C768="Consumed input",C768="Contained input",C768="Transform input"),IF(F768="T0",0,IF(F768="T1",1,IF(F768="T2",2,IF(F768="T3",3,IF(F768="T4",4,-1))))),-1)</x:f>
        <x:v>3</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T3</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t="n">
        <x:f>IF(OR(C769="Ingredient candidate",C769="Consumed input",C769="Contained input",C769="Transform input"),IF(F769="T0",0,IF(F769="T1",1,IF(F769="T2",2,IF(F769="T3",3,IF(F769="T4",4,-1))))),-1)</x:f>
        <x:v>3</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T3</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t="n">
        <x:f>IF(OR(C770="Ingredient candidate",C770="Consumed input",C770="Contained input",C770="Transform input"),IF(F770="T0",0,IF(F770="T1",1,IF(F770="T2",2,IF(F770="T3",3,IF(F770="T4",4,-1))))),-1)</x:f>
        <x:v>3</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T3</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t="n">
        <x:f>IF(OR(C771="Ingredient candidate",C771="Consumed input",C771="Contained input",C771="Transform input"),IF(F771="T0",0,IF(F771="T1",1,IF(F771="T2",2,IF(F771="T3",3,IF(F771="T4",4,-1))))),-1)</x:f>
        <x:v>3</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T3</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t="n">
        <x:f>IF(OR(C772="Ingredient candidate",C772="Consumed input",C772="Contained input",C772="Transform input"),IF(F772="T0",0,IF(F772="T1",1,IF(F772="T2",2,IF(F772="T3",3,IF(F772="T4",4,-1))))),-1)</x:f>
        <x:v>3</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T3</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t="n">
        <x:f>IF(OR(C773="Ingredient candidate",C773="Consumed input",C773="Contained input",C773="Transform input"),IF(F773="T0",0,IF(F773="T1",1,IF(F773="T2",2,IF(F773="T3",3,IF(F773="T4",4,-1))))),-1)</x:f>
        <x:v>3</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Rough iron rivet stock</x:v>
      </x:c>
      <x:c r="F774" s="4" t="str">
        <x:f>IFERROR(INDEX('Items'!$C$6:$C$1005,MATCH(D774,'Items'!$A$6:$A$1005,0)),"MISSING ID")</x:f>
        <x:v>T2</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t="n">
        <x:f>IF(OR(C774="Ingredient candidate",C774="Consumed input",C774="Contained input",C774="Transform input"),IF(F774="T0",0,IF(F774="T1",1,IF(F774="T2",2,IF(F774="T3",3,IF(F774="T4",4,-1))))),-1)</x:f>
        <x:v>2</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Rough iron rivet stock</x:v>
      </x:c>
      <x:c r="F775" s="4" t="str">
        <x:f>IFERROR(INDEX('Items'!$C$6:$C$1005,MATCH(D775,'Items'!$A$6:$A$1005,0)),"MISSING ID")</x:f>
        <x:v>T2</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t="n">
        <x:f>IF(OR(C775="Ingredient candidate",C775="Consumed input",C775="Contained input",C775="Transform input"),IF(F775="T0",0,IF(F775="T1",1,IF(F775="T2",2,IF(F775="T3",3,IF(F775="T4",4,-1))))),-1)</x:f>
        <x:v>2</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Rough iron rivet stock</x:v>
      </x:c>
      <x:c r="F776" s="4" t="str">
        <x:f>IFERROR(INDEX('Items'!$C$6:$C$1005,MATCH(D776,'Items'!$A$6:$A$1005,0)),"MISSING ID")</x:f>
        <x:v>T2</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t="n">
        <x:f>IF(OR(C776="Ingredient candidate",C776="Consumed input",C776="Contained input",C776="Transform input"),IF(F776="T0",0,IF(F776="T1",1,IF(F776="T2",2,IF(F776="T3",3,IF(F776="T4",4,-1))))),-1)</x:f>
        <x:v>2</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T0</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t="n">
        <x:f>IF(OR(C777="Ingredient candidate",C777="Consumed input",C777="Contained input",C777="Transform input"),IF(F777="T0",0,IF(F777="T1",1,IF(F777="T2",2,IF(F777="T3",3,IF(F777="T4",4,-1))))),-1)</x:f>
        <x:v>0</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Sorted nickel alloying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t="n">
        <x:f>IF(OR(C778="Ingredient candidate",C778="Consumed input",C778="Contained input",C778="Transform input"),IF(F778="T0",0,IF(F778="T1",1,IF(F778="T2",2,IF(F778="T3",3,IF(F778="T4",4,-1))))),-1)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T0</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t="n">
        <x:f>IF(OR(C779="Ingredient candidate",C779="Consumed input",C779="Contained input",C779="Transform input"),IF(F779="T0",0,IF(F779="T1",1,IF(F779="T2",2,IF(F779="T3",3,IF(F779="T4",4,-1))))),-1)</x:f>
        <x:v>0</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Sorted tin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t="n">
        <x:f>IF(OR(C780="Ingredient candidate",C780="Consumed input",C780="Contained input",C780="Transform input"),IF(F780="T0",0,IF(F780="T1",1,IF(F780="T2",2,IF(F780="T3",3,IF(F780="T4",4,-1))))),-1)</x:f>
        <x:v>-1</x:v>
      </x:c>
      <x:c r="Q780" s="4" t="n">
        <x:f>IF(AND(OR(C780="Ingredient candidate",C780="Consumed input",C780="Contained input",C780="Transform input"),P780=-1),1,0)</x:f>
        <x:v>0</x:v>
      </x:c>
    </x:row>
    <x:row r="781" ht="64" customHeight="1">
      <x:c r="A781" s="4" t="str">
        <x:v>design.collection.prepared_kaolin_body_stock.in.1</x:v>
      </x:c>
      <x:c r="B781" s="4" t="str">
        <x:v>design.collection.prepared_kaolin_body_stock</x:v>
      </x:c>
      <x:c r="C781" s="4" t="str">
        <x:v>Ingredient candidate</x:v>
      </x:c>
      <x:c r="D781" s="4" t="str">
        <x:v>proposal.collection.kaolin_pocket_clay</x:v>
      </x:c>
      <x:c r="E781" s="4" t="str">
        <x:f>IFERROR(INDEX('Items'!$B$6:$B$1005,MATCH(D781,'Items'!$A$6:$A$1005,0)),"MISSING ID")</x:f>
        <x:v>Kaolin pocket clay</x:v>
      </x:c>
      <x:c r="F781" s="4" t="str">
        <x:f>IFERROR(INDEX('Items'!$C$6:$C$1005,MATCH(D781,'Items'!$A$6:$A$1005,0)),"MISSING ID")</x:f>
        <x:v>T0</x:v>
      </x:c>
      <x:c r="G781" s="4" t="str">
        <x:f>IFERROR(INDEX('Items'!$D$6:$D$1005,MATCH(D781,'Items'!$A$6:$A$1005,0)),"MISSING ID")</x:f>
        <x:v>Mineral resources</x:v>
      </x:c>
      <x:c r="H781" s="4" t="str">
        <x:f>IFERROR(INDEX('Items'!$X$6:$X$1005,MATCH(D781,'Items'!$A$6:$A$1005,0)),"MISSING ID")</x:f>
        <x:v>Raw material</x:v>
      </x:c>
      <x:c r="I781" s="4"/>
      <x:c r="J781" s="4" t="str">
        <x:v>Unspecified</x:v>
      </x:c>
      <x:c r="K781" s="4" t="str">
        <x:f>IFERROR(INDEX('Crafting recipes'!$D$6:$D$1005,MATCH(B781,'Crafting recipes'!$A$6:$A$1005,0)),"MISSING ID")</x:f>
        <x:v>Proposal</x:v>
      </x:c>
      <x:c r="L781" s="4" t="str">
        <x:f>IFERROR(INDEX('Items'!$AD$6:$AD$1005,MATCH(D781,'Items'!$A$6:$A$1005,0)),"MISSING ID")</x:f>
        <x:v>Proposal</x:v>
      </x:c>
      <x:c r="M781" s="4" t="str">
        <x:f>IFERROR(INDEX('Crafting recipes'!$E$6:$E$1005,MATCH(B781,'Crafting recipes'!$A$6:$A$1005,0)),"MISSING ID")</x:f>
        <x:v>Partial proposal</x:v>
      </x:c>
      <x:c r="N781" s="4" t="str">
        <x:v>Candidate source or part only. Quantity, grade and method remain open.</x:v>
      </x:c>
      <x:c r="O781" s="4" t="str">
        <x:v>Collection expansion, October 15, 2026. New game proposal.</x:v>
      </x:c>
      <x:c r="P781" s="4" t="n">
        <x:f>IF(OR(C781="Ingredient candidate",C781="Consumed input",C781="Contained input",C781="Transform input"),IF(F781="T0",0,IF(F781="T1",1,IF(F781="T2",2,IF(F781="T3",3,IF(F781="T4",4,-1))))),-1)</x:f>
        <x:v>0</x:v>
      </x:c>
      <x:c r="Q781" s="4" t="n">
        <x:f>IF(AND(OR(C781="Ingredient candidate",C781="Consumed input",C781="Contained input",C781="Transform input"),P781=-1),1,0)</x:f>
        <x:v>0</x:v>
      </x:c>
    </x:row>
    <x:row r="782" ht="64" customHeight="1">
      <x:c r="A782" s="4" t="str">
        <x:v>design.collection.prepared_kaolin_body_stock.in.2</x:v>
      </x:c>
      <x:c r="B782" s="4" t="str">
        <x:v>design.collection.prepared_kaolin_body_stock</x:v>
      </x:c>
      <x:c r="C782" s="4" t="str">
        <x:v>Ingredient candidate</x:v>
      </x:c>
      <x:c r="D782" s="4" t="str">
        <x:v>proposal.ceramic.body_feed</x:v>
      </x:c>
      <x:c r="E782" s="4" t="str">
        <x:f>IFERROR(INDEX('Items'!$B$6:$B$1005,MATCH(D782,'Items'!$A$6:$A$1005,0)),"MISSING ID")</x:f>
        <x:v>Prepared ceramic body feed</x:v>
      </x:c>
      <x:c r="F782" s="4" t="str">
        <x:f>IFERROR(INDEX('Items'!$C$6:$C$1005,MATCH(D782,'Items'!$A$6:$A$1005,0)),"MISSING ID")</x:f>
        <x:v>T1</x:v>
      </x:c>
      <x:c r="G782" s="4" t="str">
        <x:f>IFERROR(INDEX('Items'!$D$6:$D$1005,MATCH(D782,'Items'!$A$6:$A$1005,0)),"MISSING ID")</x:f>
        <x:v>Manufactured stock</x:v>
      </x:c>
      <x:c r="H782" s="4" t="str">
        <x:f>IFERROR(INDEX('Items'!$X$6:$X$1005,MATCH(D782,'Items'!$A$6:$A$1005,0)),"MISSING ID")</x:f>
        <x:v>Processed material</x:v>
      </x:c>
      <x:c r="I782" s="4"/>
      <x:c r="J782" s="4" t="str">
        <x:v>Unspecified</x:v>
      </x:c>
      <x:c r="K782" s="4" t="str">
        <x:f>IFERROR(INDEX('Crafting recipes'!$D$6:$D$1005,MATCH(B782,'Crafting recipes'!$A$6:$A$1005,0)),"MISSING ID")</x:f>
        <x:v>Proposal</x:v>
      </x:c>
      <x:c r="L782" s="4" t="str">
        <x:f>IFERROR(INDEX('Items'!$AD$6:$AD$1005,MATCH(D782,'Items'!$A$6:$A$1005,0)),"MISSING ID")</x:f>
        <x:v>Proposal</x:v>
      </x:c>
      <x:c r="M782" s="4" t="str">
        <x:f>IFERROR(INDEX('Crafting recipes'!$E$6:$E$1005,MATCH(B782,'Crafting recipes'!$A$6:$A$1005,0)),"MISSING ID")</x:f>
        <x:v>Partial proposal</x:v>
      </x:c>
      <x:c r="N782" s="4" t="str">
        <x:v>Candidate source or part only. Quantity, grade and method remain open.</x:v>
      </x:c>
      <x:c r="O782" s="4" t="str">
        <x:v>Collection expansion, October 15, 2026. New game proposal.</x:v>
      </x:c>
      <x:c r="P782" s="4" t="n">
        <x:f>IF(OR(C782="Ingredient candidate",C782="Consumed input",C782="Contained input",C782="Transform input"),IF(F782="T0",0,IF(F782="T1",1,IF(F782="T2",2,IF(F782="T3",3,IF(F782="T4",4,-1))))),-1)</x:f>
        <x:v>1</x:v>
      </x:c>
      <x:c r="Q782" s="4" t="n">
        <x:f>IF(AND(OR(C782="Ingredient candidate",C782="Consumed input",C782="Contained input",C782="Transform input"),P782=-1),1,0)</x:f>
        <x:v>0</x:v>
      </x:c>
    </x:row>
    <x:row r="783" ht="64" customHeight="1">
      <x:c r="A783" s="4" t="str">
        <x:v>design.collection.prepared_kaolin_body_stock.out</x:v>
      </x:c>
      <x:c r="B783" s="4" t="str">
        <x:v>design.collection.prepared_kaolin_body_stock</x:v>
      </x:c>
      <x:c r="C783" s="4" t="str">
        <x:v>Output</x:v>
      </x:c>
      <x:c r="D783" s="4" t="str">
        <x:v>proposal.collection.prepared_kaolin_body_stock</x:v>
      </x:c>
      <x:c r="E783" s="4" t="str">
        <x:f>IFERROR(INDEX('Items'!$B$6:$B$1005,MATCH(D783,'Items'!$A$6:$A$1005,0)),"MISSING ID")</x:f>
        <x:v>Prepared kaolin body stock</x:v>
      </x:c>
      <x:c r="F783" s="4" t="str">
        <x:f>IFERROR(INDEX('Items'!$C$6:$C$1005,MATCH(D783,'Items'!$A$6:$A$1005,0)),"MISSING ID")</x:f>
        <x:v>T2</x:v>
      </x:c>
      <x:c r="G783" s="4" t="str">
        <x:f>IFERROR(INDEX('Items'!$D$6:$D$1005,MATCH(D783,'Items'!$A$6:$A$1005,0)),"MISSING ID")</x:f>
        <x:v>Manufactured stock</x:v>
      </x:c>
      <x:c r="H783" s="4" t="str">
        <x:f>IFERROR(INDEX('Items'!$X$6:$X$1005,MATCH(D783,'Items'!$A$6:$A$1005,0)),"MISSING ID")</x:f>
        <x:v>Processed material</x:v>
      </x:c>
      <x:c r="I783" s="4"/>
      <x:c r="J783" s="4" t="str">
        <x:v>Unspecified</x:v>
      </x:c>
      <x:c r="K783" s="4" t="str">
        <x:f>IFERROR(INDEX('Crafting recipes'!$D$6:$D$1005,MATCH(B783,'Crafting recipes'!$A$6:$A$1005,0)),"MISSING ID")</x:f>
        <x:v>Proposal</x:v>
      </x:c>
      <x:c r="L783" s="4" t="str">
        <x:f>IFERROR(INDEX('Items'!$AD$6:$AD$1005,MATCH(D783,'Items'!$A$6:$A$1005,0)),"MISSING ID")</x:f>
        <x:v>Proposal</x:v>
      </x:c>
      <x:c r="M783" s="4" t="str">
        <x:f>IFERROR(INDEX('Crafting recipes'!$E$6:$E$1005,MATCH(B783,'Crafting recipes'!$A$6:$A$1005,0)),"MISSING ID")</x:f>
        <x:v>Partial proposal</x:v>
      </x:c>
      <x:c r="N783" s="4" t="str">
        <x:v>Candidate source or part only. Quantity, grade and method remain open.</x:v>
      </x:c>
      <x:c r="O783" s="4" t="str">
        <x:v>Collection expansion, October 15, 2026. New game proposal.</x:v>
      </x:c>
      <x:c r="P783" s="4" t="n">
        <x:f>IF(OR(C783="Ingredient candidate",C783="Consumed input",C783="Contained input",C783="Transform input"),IF(F783="T0",0,IF(F783="T1",1,IF(F783="T2",2,IF(F783="T3",3,IF(F783="T4",4,-1))))),-1)</x:f>
        <x:v>-1</x:v>
      </x:c>
      <x:c r="Q783" s="4" t="n">
        <x:f>IF(AND(OR(C783="Ingredient candidate",C783="Consumed input",C783="Contained input",C783="Transform input"),P783=-1),1,0)</x:f>
        <x:v>0</x:v>
      </x:c>
    </x:row>
    <x:row r="784" ht="64" customHeight="1">
      <x:c r="A784" s="4" t="str">
        <x:v>design.collection.graded_magnesite_refractory_meal.in.1</x:v>
      </x:c>
      <x:c r="B784" s="4" t="str">
        <x:v>design.collection.graded_magnesite_refractory_meal</x:v>
      </x:c>
      <x:c r="C784" s="4" t="str">
        <x:v>Ingredient candidate</x:v>
      </x:c>
      <x:c r="D784" s="4" t="str">
        <x:v>proposal.collection.magnesite_nodules</x:v>
      </x:c>
      <x:c r="E784" s="4" t="str">
        <x:f>IFERROR(INDEX('Items'!$B$6:$B$1005,MATCH(D784,'Items'!$A$6:$A$1005,0)),"MISSING ID")</x:f>
        <x:v>Magnesite nodules</x:v>
      </x:c>
      <x:c r="F784" s="4" t="str">
        <x:f>IFERROR(INDEX('Items'!$C$6:$C$1005,MATCH(D784,'Items'!$A$6:$A$1005,0)),"MISSING ID")</x:f>
        <x:v>T0</x:v>
      </x:c>
      <x:c r="G784" s="4" t="str">
        <x:f>IFERROR(INDEX('Items'!$D$6:$D$1005,MATCH(D784,'Items'!$A$6:$A$1005,0)),"MISSING ID")</x:f>
        <x:v>Mineral resources</x:v>
      </x:c>
      <x:c r="H784" s="4" t="str">
        <x:f>IFERROR(INDEX('Items'!$X$6:$X$1005,MATCH(D784,'Items'!$A$6:$A$1005,0)),"MISSING ID")</x:f>
        <x:v>Raw material</x:v>
      </x:c>
      <x:c r="I784" s="4"/>
      <x:c r="J784" s="4" t="str">
        <x:v>Unspecified</x:v>
      </x:c>
      <x:c r="K784" s="4" t="str">
        <x:f>IFERROR(INDEX('Crafting recipes'!$D$6:$D$1005,MATCH(B784,'Crafting recipes'!$A$6:$A$1005,0)),"MISSING ID")</x:f>
        <x:v>Proposal</x:v>
      </x:c>
      <x:c r="L784" s="4" t="str">
        <x:f>IFERROR(INDEX('Items'!$AD$6:$AD$1005,MATCH(D784,'Items'!$A$6:$A$1005,0)),"MISSING ID")</x:f>
        <x:v>Proposal</x:v>
      </x:c>
      <x:c r="M784" s="4" t="str">
        <x:f>IFERROR(INDEX('Crafting recipes'!$E$6:$E$1005,MATCH(B784,'Crafting recipes'!$A$6:$A$1005,0)),"MISSING ID")</x:f>
        <x:v>Partial proposal</x:v>
      </x:c>
      <x:c r="N784" s="4" t="str">
        <x:v>Candidate source or part only. Quantity, grade and method remain open.</x:v>
      </x:c>
      <x:c r="O784" s="4" t="str">
        <x:v>Collection expansion, October 15, 2026. New game proposal.</x:v>
      </x:c>
      <x:c r="P784" s="4" t="n">
        <x:f>IF(OR(C784="Ingredient candidate",C784="Consumed input",C784="Contained input",C784="Transform input"),IF(F784="T0",0,IF(F784="T1",1,IF(F784="T2",2,IF(F784="T3",3,IF(F784="T4",4,-1))))),-1)</x:f>
        <x:v>0</x:v>
      </x:c>
      <x:c r="Q784" s="4" t="n">
        <x:f>IF(AND(OR(C784="Ingredient candidate",C784="Consumed input",C784="Contained input",C784="Transform input"),P784=-1),1,0)</x:f>
        <x:v>0</x:v>
      </x:c>
    </x:row>
    <x:row r="785" ht="64" customHeight="1">
      <x:c r="A785" s="4" t="str">
        <x:v>design.collection.graded_magnesite_refractory_meal.out</x:v>
      </x:c>
      <x:c r="B785" s="4" t="str">
        <x:v>design.collection.graded_magnesite_refractory_meal</x:v>
      </x:c>
      <x:c r="C785" s="4" t="str">
        <x:v>Output</x:v>
      </x:c>
      <x:c r="D785" s="4" t="str">
        <x:v>proposal.collection.graded_magnesite_refractory_meal</x:v>
      </x:c>
      <x:c r="E785" s="4" t="str">
        <x:f>IFERROR(INDEX('Items'!$B$6:$B$1005,MATCH(D785,'Items'!$A$6:$A$1005,0)),"MISSING ID")</x:f>
        <x:v>Graded magnesite refractory meal</x:v>
      </x:c>
      <x:c r="F785" s="4" t="str">
        <x:f>IFERROR(INDEX('Items'!$C$6:$C$1005,MATCH(D785,'Items'!$A$6:$A$1005,0)),"MISSING ID")</x:f>
        <x:v>T1</x:v>
      </x:c>
      <x:c r="G785" s="4" t="str">
        <x:f>IFERROR(INDEX('Items'!$D$6:$D$1005,MATCH(D785,'Items'!$A$6:$A$1005,0)),"MISSING ID")</x:f>
        <x:v>Manufactured stock</x:v>
      </x:c>
      <x:c r="H785" s="4" t="str">
        <x:f>IFERROR(INDEX('Items'!$X$6:$X$1005,MATCH(D785,'Items'!$A$6:$A$1005,0)),"MISSING ID")</x:f>
        <x:v>Processed material</x:v>
      </x:c>
      <x:c r="I785" s="4"/>
      <x:c r="J785" s="4" t="str">
        <x:v>Unspecified</x:v>
      </x:c>
      <x:c r="K785" s="4" t="str">
        <x:f>IFERROR(INDEX('Crafting recipes'!$D$6:$D$1005,MATCH(B785,'Crafting recipes'!$A$6:$A$1005,0)),"MISSING ID")</x:f>
        <x:v>Proposal</x:v>
      </x:c>
      <x:c r="L785" s="4" t="str">
        <x:f>IFERROR(INDEX('Items'!$AD$6:$AD$1005,MATCH(D785,'Items'!$A$6:$A$1005,0)),"MISSING ID")</x:f>
        <x:v>Proposal</x:v>
      </x:c>
      <x:c r="M785" s="4" t="str">
        <x:f>IFERROR(INDEX('Crafting recipes'!$E$6:$E$1005,MATCH(B785,'Crafting recipes'!$A$6:$A$1005,0)),"MISSING ID")</x:f>
        <x:v>Partial proposal</x:v>
      </x:c>
      <x:c r="N785" s="4" t="str">
        <x:v>Candidate source or part only. Quantity, grade and method remain open.</x:v>
      </x:c>
      <x:c r="O785" s="4" t="str">
        <x:v>Collection expansion, October 15, 2026. New game proposal.</x:v>
      </x:c>
      <x:c r="P785" s="4" t="n">
        <x:f>IF(OR(C785="Ingredient candidate",C785="Consumed input",C785="Contained input",C785="Transform input"),IF(F785="T0",0,IF(F785="T1",1,IF(F785="T2",2,IF(F785="T3",3,IF(F785="T4",4,-1))))),-1)</x:f>
        <x:v>-1</x:v>
      </x:c>
      <x:c r="Q785" s="4" t="n">
        <x:f>IF(AND(OR(C785="Ingredient candidate",C785="Consumed input",C785="Contained input",C785="Transform input"),P785=-1),1,0)</x:f>
        <x:v>0</x:v>
      </x:c>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T1</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t="n">
        <x:f>IF(OR(C786="Ingredient candidate",C786="Consumed input",C786="Contained input",C786="Transform input"),IF(F786="T0",0,IF(F786="T1",1,IF(F786="T2",2,IF(F786="T3",3,IF(F786="T4",4,-1))))),-1)</x:f>
        <x:v>1</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Drawn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t="n">
        <x:f>IF(OR(C787="Ingredient candidate",C787="Consumed input",C787="Contained input",C787="Transform input"),IF(F787="T0",0,IF(F787="T1",1,IF(F787="T2",2,IF(F787="T3",3,IF(F787="T4",4,-1))))),-1)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Worked iron stock</x:v>
      </x:c>
      <x:c r="F788" s="4" t="str">
        <x:f>IFERROR(INDEX('Items'!$C$6:$C$1005,MATCH(D788,'Items'!$A$6:$A$1005,0)),"MISSING ID")</x:f>
        <x:v>T2</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t="n">
        <x:f>IF(OR(C788="Ingredient candidate",C788="Consumed input",C788="Contained input",C788="Transform input"),IF(F788="T0",0,IF(F788="T1",1,IF(F788="T2",2,IF(F788="T3",3,IF(F788="T4",4,-1))))),-1)</x:f>
        <x:v>2</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T3</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t="n">
        <x:f>IF(OR(C789="Ingredient candidate",C789="Consumed input",C789="Contained input",C789="Transform input"),IF(F789="T0",0,IF(F789="T1",1,IF(F789="T2",2,IF(F789="T3",3,IF(F789="T4",4,-1))))),-1)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stock</x:v>
      </x:c>
      <x:c r="F790" s="4" t="str">
        <x:f>IFERROR(INDEX('Items'!$C$6:$C$1005,MATCH(D790,'Items'!$A$6:$A$1005,0)),"MISSING ID")</x:f>
        <x:v>T1</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t="n">
        <x:f>IF(OR(C790="Ingredient candidate",C790="Consumed input",C790="Contained input",C790="Transform input"),IF(F790="T0",0,IF(F790="T1",1,IF(F790="T2",2,IF(F790="T3",3,IF(F790="T4",4,-1))))),-1)</x:f>
        <x:v>1</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x:v>
      </x:c>
      <x:c r="F791" s="4" t="str">
        <x:f>IFERROR(INDEX('Items'!$C$6:$C$1005,MATCH(D791,'Items'!$A$6:$A$1005,0)),"MISSING ID")</x:f>
        <x:v>T1</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t="n">
        <x:f>IF(OR(C791="Ingredient candidate",C791="Consumed input",C791="Contained input",C791="Transform input"),IF(F791="T0",0,IF(F791="T1",1,IF(F791="T2",2,IF(F791="T3",3,IF(F791="T4",4,-1))))),-1)</x:f>
        <x:v>1</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T1</x:v>
      </x:c>
      <x:c r="G792" s="4" t="str">
        <x:f>IFERROR(INDEX('Items'!$D$6:$D$1005,MATCH(D792,'Items'!$A$6:$A$1005,0)),"MISSING ID")</x:f>
        <x:v>Processing agents</x:v>
      </x:c>
      <x:c r="H792" s="4" t="str">
        <x:f>IFERROR(INDEX('Items'!$X$6:$X$1005,MATCH(D792,'Items'!$A$6:$A$1005,0)),"MISSING ID")</x:f>
        <x:v>Chemical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t="n">
        <x:f>IF(OR(C792="Ingredient candidate",C792="Consumed input",C792="Contained input",C792="Transform input"),IF(F792="T0",0,IF(F792="T1",1,IF(F792="T2",2,IF(F792="T3",3,IF(F792="T4",4,-1))))),-1)</x:f>
        <x:v>1</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chitin friction stock</x:v>
      </x:c>
      <x:c r="F793" s="4" t="str">
        <x:f>IFERROR(INDEX('Items'!$C$6:$C$1005,MATCH(D793,'Items'!$A$6:$A$1005,0)),"MISSING ID")</x:f>
        <x:v>T2</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t="n">
        <x:f>IF(OR(C793="Ingredient candidate",C793="Consumed input",C793="Contained input",C793="Transform input"),IF(F793="T0",0,IF(F793="T1",1,IF(F793="T2",2,IF(F793="T3",3,IF(F793="T4",4,-1))))),-1)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T3</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t="n">
        <x:f>IF(OR(C794="Ingredient candidate",C794="Consumed input",C794="Contained input",C794="Transform input"),IF(F794="T0",0,IF(F794="T1",1,IF(F794="T2",2,IF(F794="T3",3,IF(F794="T4",4,-1))))),-1)</x:f>
        <x:v>3</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T3</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t="n">
        <x:f>IF(OR(C795="Ingredient candidate",C795="Consumed input",C795="Contained input",C795="Transform input"),IF(F795="T0",0,IF(F795="T1",1,IF(F795="T2",2,IF(F795="T3",3,IF(F795="T4",4,-1))))),-1)</x:f>
        <x:v>3</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Calibrated ceramic mounting saddle</x:v>
      </x:c>
      <x:c r="F796" s="4" t="str">
        <x:f>IFERROR(INDEX('Items'!$C$6:$C$1005,MATCH(D796,'Items'!$A$6:$A$1005,0)),"MISSING ID")</x:f>
        <x:v>T4</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t="n">
        <x:f>IF(OR(C796="Ingredient candidate",C796="Consumed input",C796="Contained input",C796="Transform input"),IF(F796="T0",0,IF(F796="T1",1,IF(F796="T2",2,IF(F796="T3",3,IF(F796="T4",4,-1))))),-1)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T1</x:v>
      </x:c>
      <x:c r="G797" s="4" t="str">
        <x:f>IFERROR(INDEX('Items'!$D$6:$D$1005,MATCH(D797,'Items'!$A$6:$A$1005,0)),"MISSING ID")</x:f>
        <x:v>Processing agents</x:v>
      </x:c>
      <x:c r="H797" s="4" t="str">
        <x:f>IFERROR(INDEX('Items'!$X$6:$X$1005,MATCH(D797,'Items'!$A$6:$A$1005,0)),"MISSING ID")</x:f>
        <x:v>Chemical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t="n">
        <x:f>IF(OR(C797="Ingredient candidate",C797="Consumed input",C797="Contained input",C797="Transform input"),IF(F797="T0",0,IF(F797="T1",1,IF(F797="T2",2,IF(F797="T3",3,IF(F797="T4",4,-1))))),-1)</x:f>
        <x:v>1</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x:v>
      </x:c>
      <x:c r="F798" s="4" t="str">
        <x:f>IFERROR(INDEX('Items'!$C$6:$C$1005,MATCH(D798,'Items'!$A$6:$A$1005,0)),"MISSING ID")</x:f>
        <x:v>T1</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t="n">
        <x:f>IF(OR(C798="Ingredient candidate",C798="Consumed input",C798="Contained input",C798="Transform input"),IF(F798="T0",0,IF(F798="T1",1,IF(F798="T2",2,IF(F798="T3",3,IF(F798="T4",4,-1))))),-1)</x:f>
        <x:v>1</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T2</x:v>
      </x:c>
      <x:c r="G799" s="4" t="str">
        <x:f>IFERROR(INDEX('Items'!$D$6:$D$1005,MATCH(D799,'Items'!$A$6:$A$1005,0)),"MISSING ID")</x:f>
        <x:v>Processing agents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t="n">
        <x:f>IF(OR(C799="Ingredient candidate",C799="Consumed input",C799="Contained input",C799="Transform input"),IF(F799="T0",0,IF(F799="T1",1,IF(F799="T2",2,IF(F799="T3",3,IF(F799="T4",4,-1))))),-1)</x:f>
        <x:v>-1</x:v>
      </x:c>
      <x:c r="Q799" s="4" t="n">
        <x:f>IF(AND(OR(C799="Ingredient candidate",C799="Consumed input",C799="Contained input",C799="Transform input"),P799=-1),1,0)</x:f>
        <x:v>0</x:v>
      </x:c>
    </x:row>
    <x:row r="800" ht="64" customHeight="1">
      <x:c r="A800" s="4" t="str">
        <x:v>design.collection.husk_paper_surface_sizing.in.1</x:v>
      </x:c>
      <x:c r="B800" s="4" t="str">
        <x:v>design.collection.husk_paper_surface_sizing</x:v>
      </x:c>
      <x:c r="C800" s="4" t="str">
        <x:v>Ingredient candidate</x:v>
      </x:c>
      <x:c r="D800" s="4" t="str">
        <x:v>proposal.lore.phagia_adhesive</x:v>
      </x:c>
      <x:c r="E800" s="4" t="str">
        <x:f>IFERROR(INDEX('Items'!$B$6:$B$1005,MATCH(D800,'Items'!$A$6:$A$1005,0)),"MISSING ID")</x:f>
        <x:v>Concentrated Phagia adhesive base</x:v>
      </x:c>
      <x:c r="F800" s="4" t="str">
        <x:f>IFERROR(INDEX('Items'!$C$6:$C$1005,MATCH(D800,'Items'!$A$6:$A$1005,0)),"MISSING ID")</x:f>
        <x:v>T1</x:v>
      </x:c>
      <x:c r="G800" s="4" t="str">
        <x:f>IFERROR(INDEX('Items'!$D$6:$D$1005,MATCH(D800,'Items'!$A$6:$A$1005,0)),"MISSING ID")</x:f>
        <x:v>Processing agents</x:v>
      </x:c>
      <x:c r="H800" s="4" t="str">
        <x:f>IFERROR(INDEX('Items'!$X$6:$X$1005,MATCH(D800,'Items'!$A$6:$A$1005,0)),"MISSING ID")</x:f>
        <x:v>Chemical material</x:v>
      </x:c>
      <x:c r="I800" s="4"/>
      <x:c r="J800" s="4" t="str">
        <x:v>Unspecified</x:v>
      </x:c>
      <x:c r="K800" s="4" t="str">
        <x:f>IFERROR(INDEX('Crafting recipes'!$D$6:$D$1005,MATCH(B800,'Crafting recipes'!$A$6:$A$1005,0)),"MISSING ID")</x:f>
        <x:v>Proposal</x:v>
      </x:c>
      <x:c r="L800" s="4" t="str">
        <x:f>IFERROR(INDEX('Items'!$AD$6:$AD$1005,MATCH(D800,'Items'!$A$6:$A$1005,0)),"MISSING ID")</x:f>
        <x:v>Proposal</x:v>
      </x:c>
      <x:c r="M800" s="4" t="str">
        <x:f>IFERROR(INDEX('Crafting recipes'!$E$6:$E$1005,MATCH(B800,'Crafting recipes'!$A$6:$A$1005,0)),"MISSING ID")</x:f>
        <x:v>Partial proposal</x:v>
      </x:c>
      <x:c r="N800" s="4" t="str">
        <x:v>Candidate source or part only. Quantity, grade and method remain open.</x:v>
      </x:c>
      <x:c r="O800" s="4" t="str">
        <x:v>Collection expansion, October 15, 2026. New game proposal.</x:v>
      </x:c>
      <x:c r="P800" s="4" t="n">
        <x:f>IF(OR(C800="Ingredient candidate",C800="Consumed input",C800="Contained input",C800="Transform input"),IF(F800="T0",0,IF(F800="T1",1,IF(F800="T2",2,IF(F800="T3",3,IF(F800="T4",4,-1))))),-1)</x:f>
        <x:v>1</x:v>
      </x:c>
      <x:c r="Q800" s="4" t="n">
        <x:f>IF(AND(OR(C800="Ingredient candidate",C800="Consumed input",C800="Contained input",C800="Transform input"),P800=-1),1,0)</x:f>
        <x:v>0</x:v>
      </x:c>
    </x:row>
    <x:row r="801" ht="64" customHeight="1">
      <x:c r="A801" s="4" t="str">
        <x:v>design.collection.husk_paper_surface_sizing.in.2</x:v>
      </x:c>
      <x:c r="B801" s="4" t="str">
        <x:v>design.collection.husk_paper_surface_sizing</x:v>
      </x:c>
      <x:c r="C801" s="4" t="str">
        <x:v>Ingredient candidate</x:v>
      </x:c>
      <x:c r="D801" s="4" t="str">
        <x:v>proposal.t1.husk_pulp</x:v>
      </x:c>
      <x:c r="E801" s="4" t="str">
        <x:f>IFERROR(INDEX('Items'!$B$6:$B$1005,MATCH(D801,'Items'!$A$6:$A$1005,0)),"MISSING ID")</x:f>
        <x:v>Prepared husk-fiber pulp</x:v>
      </x:c>
      <x:c r="F801" s="4" t="str">
        <x:f>IFERROR(INDEX('Items'!$C$6:$C$1005,MATCH(D801,'Items'!$A$6:$A$1005,0)),"MISSING ID")</x:f>
        <x:v>T1</x:v>
      </x:c>
      <x:c r="G801" s="4" t="str">
        <x:f>IFERROR(INDEX('Items'!$D$6:$D$1005,MATCH(D801,'Items'!$A$6:$A$1005,0)),"MISSING ID")</x:f>
        <x:v>Manufactured stock</x:v>
      </x:c>
      <x:c r="H801" s="4" t="str">
        <x:f>IFERROR(INDEX('Items'!$X$6:$X$1005,MATCH(D801,'Items'!$A$6:$A$1005,0)),"MISSING ID")</x:f>
        <x:v>Processed material</x:v>
      </x:c>
      <x:c r="I801" s="4"/>
      <x:c r="J801" s="4" t="str">
        <x:v>Unspecified</x:v>
      </x:c>
      <x:c r="K801" s="4" t="str">
        <x:f>IFERROR(INDEX('Crafting recipes'!$D$6:$D$1005,MATCH(B801,'Crafting recipes'!$A$6:$A$1005,0)),"MISSING ID")</x:f>
        <x:v>Proposal</x:v>
      </x:c>
      <x:c r="L801" s="4" t="str">
        <x:f>IFERROR(INDEX('Items'!$AD$6:$AD$1005,MATCH(D801,'Items'!$A$6:$A$1005,0)),"MISSING ID")</x:f>
        <x:v>Proposal</x:v>
      </x:c>
      <x:c r="M801" s="4" t="str">
        <x:f>IFERROR(INDEX('Crafting recipes'!$E$6:$E$1005,MATCH(B801,'Crafting recipes'!$A$6:$A$1005,0)),"MISSING ID")</x:f>
        <x:v>Partial proposal</x:v>
      </x:c>
      <x:c r="N801" s="4" t="str">
        <x:v>Candidate source or part only. Quantity, grade and method remain open.</x:v>
      </x:c>
      <x:c r="O801" s="4" t="str">
        <x:v>Collection expansion, October 15, 2026. New game proposal.</x:v>
      </x:c>
      <x:c r="P801" s="4" t="n">
        <x:f>IF(OR(C801="Ingredient candidate",C801="Consumed input",C801="Contained input",C801="Transform input"),IF(F801="T0",0,IF(F801="T1",1,IF(F801="T2",2,IF(F801="T3",3,IF(F801="T4",4,-1))))),-1)</x:f>
        <x:v>1</x:v>
      </x:c>
      <x:c r="Q801" s="4" t="n">
        <x:f>IF(AND(OR(C801="Ingredient candidate",C801="Consumed input",C801="Contained input",C801="Transform input"),P801=-1),1,0)</x:f>
        <x:v>0</x:v>
      </x:c>
    </x:row>
    <x:row r="802" ht="64" customHeight="1">
      <x:c r="A802" s="4" t="str">
        <x:v>design.collection.husk_paper_surface_sizing.out</x:v>
      </x:c>
      <x:c r="B802" s="4" t="str">
        <x:v>design.collection.husk_paper_surface_sizing</x:v>
      </x:c>
      <x:c r="C802" s="4" t="str">
        <x:v>Output</x:v>
      </x:c>
      <x:c r="D802" s="4" t="str">
        <x:v>proposal.collection.husk_paper_surface_sizing</x:v>
      </x:c>
      <x:c r="E802" s="4" t="str">
        <x:f>IFERROR(INDEX('Items'!$B$6:$B$1005,MATCH(D802,'Items'!$A$6:$A$1005,0)),"MISSING ID")</x:f>
        <x:v>Husk-paper surface sizing</x:v>
      </x:c>
      <x:c r="F802" s="4" t="str">
        <x:f>IFERROR(INDEX('Items'!$C$6:$C$1005,MATCH(D802,'Items'!$A$6:$A$1005,0)),"MISSING ID")</x:f>
        <x:v>T2</x:v>
      </x:c>
      <x:c r="G802" s="4" t="str">
        <x:f>IFERROR(INDEX('Items'!$D$6:$D$1005,MATCH(D802,'Items'!$A$6:$A$1005,0)),"MISSING ID")</x:f>
        <x:v>Processing agents</x:v>
      </x:c>
      <x:c r="H802" s="4" t="str">
        <x:f>IFERROR(INDEX('Items'!$X$6:$X$1005,MATCH(D802,'Items'!$A$6:$A$1005,0)),"MISSING ID")</x:f>
        <x:v>Chemical material</x:v>
      </x:c>
      <x:c r="I802" s="4"/>
      <x:c r="J802" s="4" t="str">
        <x:v>Unspecified</x:v>
      </x:c>
      <x:c r="K802" s="4" t="str">
        <x:f>IFERROR(INDEX('Crafting recipes'!$D$6:$D$1005,MATCH(B802,'Crafting recipes'!$A$6:$A$1005,0)),"MISSING ID")</x:f>
        <x:v>Proposal</x:v>
      </x:c>
      <x:c r="L802" s="4" t="str">
        <x:f>IFERROR(INDEX('Items'!$AD$6:$AD$1005,MATCH(D802,'Items'!$A$6:$A$1005,0)),"MISSING ID")</x:f>
        <x:v>Proposal</x:v>
      </x:c>
      <x:c r="M802" s="4" t="str">
        <x:f>IFERROR(INDEX('Crafting recipes'!$E$6:$E$1005,MATCH(B802,'Crafting recipes'!$A$6:$A$1005,0)),"MISSING ID")</x:f>
        <x:v>Partial proposal</x:v>
      </x:c>
      <x:c r="N802" s="4" t="str">
        <x:v>Candidate source or part only. Quantity, grade and method remain open.</x:v>
      </x:c>
      <x:c r="O802" s="4" t="str">
        <x:v>Collection expansion, October 15, 2026. New game proposal.</x:v>
      </x:c>
      <x:c r="P802" s="4" t="n">
        <x:f>IF(OR(C802="Ingredient candidate",C802="Consumed input",C802="Contained input",C802="Transform input"),IF(F802="T0",0,IF(F802="T1",1,IF(F802="T2",2,IF(F802="T3",3,IF(F802="T4",4,-1))))),-1)</x:f>
        <x:v>-1</x:v>
      </x:c>
      <x:c r="Q802" s="4" t="n">
        <x:f>IF(AND(OR(C802="Ingredient candidate",C802="Consumed input",C802="Contained input",C802="Transform input"),P802=-1),1,0)</x:f>
        <x:v>0</x:v>
      </x:c>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fraction</x:v>
      </x:c>
      <x:c r="F803" s="4" t="str">
        <x:f>IFERROR(INDEX('Items'!$C$6:$C$1005,MATCH(D803,'Items'!$A$6:$A$1005,0)),"MISSING ID")</x:f>
        <x:v>T1</x:v>
      </x:c>
      <x:c r="G803" s="4" t="str">
        <x:f>IFERROR(INDEX('Items'!$D$6:$D$1005,MATCH(D803,'Items'!$A$6:$A$1005,0)),"MISSING ID")</x:f>
        <x:v>Processing agents</x:v>
      </x:c>
      <x:c r="H803" s="4" t="str">
        <x:f>IFERROR(INDEX('Items'!$X$6:$X$1005,MATCH(D803,'Items'!$A$6:$A$1005,0)),"MISSING ID")</x:f>
        <x:v>Chemical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t="n">
        <x:f>IF(OR(C803="Ingredient candidate",C803="Consumed input",C803="Contained input",C803="Transform input"),IF(F803="T0",0,IF(F803="T1",1,IF(F803="T2",2,IF(F803="T3",3,IF(F803="T4",4,-1))))),-1)</x:f>
        <x:v>1</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Prepared mineral pigment powder</x:v>
      </x:c>
      <x:c r="F804" s="4" t="str">
        <x:f>IFERROR(INDEX('Items'!$C$6:$C$1005,MATCH(D804,'Items'!$A$6:$A$1005,0)),"MISSING ID")</x:f>
        <x:v>T1</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t="n">
        <x:f>IF(OR(C804="Ingredient candidate",C804="Consumed input",C804="Contained input",C804="Transform input"),IF(F804="T0",0,IF(F804="T1",1,IF(F804="T2",2,IF(F804="T3",3,IF(F804="T4",4,-1))))),-1)</x:f>
        <x:v>1</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T2</x:v>
      </x:c>
      <x:c r="G805" s="4" t="str">
        <x:f>IFERROR(INDEX('Items'!$D$6:$D$1005,MATCH(D805,'Items'!$A$6:$A$1005,0)),"MISSING ID")</x:f>
        <x:v>Processing agents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t="n">
        <x:f>IF(OR(C805="Ingredient candidate",C805="Consumed input",C805="Contained input",C805="Transform input"),IF(F805="T0",0,IF(F805="T1",1,IF(F805="T2",2,IF(F805="T3",3,IF(F805="T4",4,-1))))),-1)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T1</x:v>
      </x:c>
      <x:c r="G806" s="4" t="str">
        <x:f>IFERROR(INDEX('Items'!$D$6:$D$1005,MATCH(D806,'Items'!$A$6:$A$1005,0)),"MISSING ID")</x:f>
        <x:v>Processing agents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t="n">
        <x:f>IF(OR(C806="Ingredient candidate",C806="Consumed input",C806="Contained input",C806="Transform input"),IF(F806="T0",0,IF(F806="T1",1,IF(F806="T2",2,IF(F806="T3",3,IF(F806="T4",4,-1))))),-1)</x:f>
        <x:v>1</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fraction</x:v>
      </x:c>
      <x:c r="F807" s="4" t="str">
        <x:f>IFERROR(INDEX('Items'!$C$6:$C$1005,MATCH(D807,'Items'!$A$6:$A$1005,0)),"MISSING ID")</x:f>
        <x:v>T1</x:v>
      </x:c>
      <x:c r="G807" s="4" t="str">
        <x:f>IFERROR(INDEX('Items'!$D$6:$D$1005,MATCH(D807,'Items'!$A$6:$A$1005,0)),"MISSING ID")</x:f>
        <x:v>Processing agents</x:v>
      </x:c>
      <x:c r="H807" s="4" t="str">
        <x:f>IFERROR(INDEX('Items'!$X$6:$X$1005,MATCH(D807,'Items'!$A$6:$A$1005,0)),"MISSING ID")</x:f>
        <x:v>Chemical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t="n">
        <x:f>IF(OR(C807="Ingredient candidate",C807="Consumed input",C807="Contained input",C807="Transform input"),IF(F807="T0",0,IF(F807="T1",1,IF(F807="T2",2,IF(F807="T3",3,IF(F807="T4",4,-1))))),-1)</x:f>
        <x:v>1</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T2</x:v>
      </x:c>
      <x:c r="G808" s="4" t="str">
        <x:f>IFERROR(INDEX('Items'!$D$6:$D$1005,MATCH(D808,'Items'!$A$6:$A$1005,0)),"MISSING ID")</x:f>
        <x:v>Processing agents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t="n">
        <x:f>IF(OR(C808="Ingredient candidate",C808="Consumed input",C808="Contained input",C808="Transform input"),IF(F808="T0",0,IF(F808="T1",1,IF(F808="T2",2,IF(F808="T3",3,IF(F808="T4",4,-1))))),-1)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Worked iron stock</x:v>
      </x:c>
      <x:c r="F809" s="4" t="str">
        <x:f>IFERROR(INDEX('Items'!$C$6:$C$1005,MATCH(D809,'Items'!$A$6:$A$1005,0)),"MISSING ID")</x:f>
        <x:v>T2</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t="n">
        <x:f>IF(OR(C809="Ingredient candidate",C809="Consumed input",C809="Contained input",C809="Transform input"),IF(F809="T0",0,IF(F809="T1",1,IF(F809="T2",2,IF(F809="T3",3,IF(F809="T4",4,-1))))),-1)</x:f>
        <x:v>2</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t="n">
        <x:f>IF(OR(C810="Ingredient candidate",C810="Consumed input",C810="Contained input",C810="Transform input"),IF(F810="T0",0,IF(F810="T1",1,IF(F810="T2",2,IF(F810="T3",3,IF(F810="T4",4,-1))))),-1)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T3</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t="n">
        <x:f>IF(OR(C811="Ingredient candidate",C811="Consumed input",C811="Contained input",C811="Transform input"),IF(F811="T0",0,IF(F811="T1",1,IF(F811="T2",2,IF(F811="T3",3,IF(F811="T4",4,-1))))),-1)</x:f>
        <x:v>3</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Not applicable</x:v>
      </x:c>
      <x:c r="G812" s="4" t="str">
        <x:f>IFERROR(INDEX('Items'!$D$6:$D$1005,MATCH(D812,'Items'!$A$6:$A$1005,0)),"MISSING ID")</x:f>
        <x:v>Tools</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t="n">
        <x:f>IF(OR(C812="Ingredient candidate",C812="Consumed input",C812="Contained input",C812="Transform input"),IF(F812="T0",0,IF(F812="T1",1,IF(F812="T2",2,IF(F812="T3",3,IF(F812="T4",4,-1))))),-1)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t="n">
        <x:f>IF(OR(C816="Ingredient candidate",C816="Consumed input",C816="Contained input",C816="Transform input"),IF(F816="T0",0,IF(F816="T1",1,IF(F816="T2",2,IF(F816="T3",3,IF(F816="T4",4,-1))))),-1)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T3</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t="n">
        <x:f>IF(OR(C817="Ingredient candidate",C817="Consumed input",C817="Contained input",C817="Transform input"),IF(F817="T0",0,IF(F817="T1",1,IF(F817="T2",2,IF(F817="T3",3,IF(F817="T4",4,-1))))),-1)</x:f>
        <x:v>3</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Not applicable</x:v>
      </x:c>
      <x:c r="G818" s="4" t="str">
        <x:f>IFERROR(INDEX('Items'!$D$6:$D$1005,MATCH(D818,'Items'!$A$6:$A$1005,0)),"MISSING ID")</x:f>
        <x:v>Tools</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t="n">
        <x:f>IF(OR(C818="Ingredient candidate",C818="Consumed input",C818="Contained input",C818="Transform input"),IF(F818="T0",0,IF(F818="T1",1,IF(F818="T2",2,IF(F818="T3",3,IF(F818="T4",4,-1))))),-1)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Refractory ceramic stock</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str">
        <x:f>IFERROR(INDEX('Crafting recipes'!$D$6:$D$1005,MATCH(B819,'Crafting recipes'!$A$6:$A$1005,0)),"MISSING ID")</x:f>
        <x:v>Proposal</x:v>
      </x:c>
      <x:c r="L819" s="4" t="str">
        <x:f>IFERROR(INDEX('Items'!$AD$6:$AD$1005,MATCH(D819,'Items'!$A$6:$A$1005,0)),"MISSING ID")</x:f>
        <x:v>Proposal</x:v>
      </x:c>
      <x:c r="M819" s="4" t="str">
        <x:f>IFERROR(INDEX('Crafting recipes'!$E$6:$E$1005,MATCH(B819,'Crafting recipes'!$A$6:$A$1005,0)),"MISSING ID")</x:f>
        <x:v>Partial proposal</x:v>
      </x:c>
      <x:c r="N819" s="4" t="str">
        <x:v>Candidate source or part only. Quantity, grade and method remain open.</x:v>
      </x:c>
      <x:c r="O819" s="4" t="str">
        <x:v>Collection expansion, October 15, 2026. New game proposal.</x:v>
      </x:c>
      <x:c r="P819" s="4" t="n">
        <x:f>IF(OR(C819="Ingredient candidate",C819="Consumed input",C819="Contained input",C819="Transform input"),IF(F819="T0",0,IF(F819="T1",1,IF(F819="T2",2,IF(F819="T3",3,IF(F819="T4",4,-1))))),-1)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T3</x:v>
      </x:c>
      <x:c r="G820" s="4" t="str">
        <x:f>IFERROR(INDEX('Items'!$D$6:$D$1005,MATCH(D820,'Items'!$A$6:$A$1005,0)),"MISSING ID")</x:f>
        <x:v>Crafting components</x:v>
      </x:c>
      <x:c r="H820" s="4" t="str">
        <x:f>IFERROR(INDEX('Items'!$X$6:$X$1005,MATCH(D820,'Items'!$A$6:$A$1005,0)),"MISSING ID")</x:f>
        <x:v>Container part</x:v>
      </x:c>
      <x:c r="I820" s="4"/>
      <x:c r="J820" s="4" t="str">
        <x:v>Unspecified</x:v>
      </x:c>
      <x:c r="K820" s="4" t="str">
        <x:f>IFERROR(INDEX('Crafting recipes'!$D$6:$D$1005,MATCH(B820,'Crafting recipes'!$A$6:$A$1005,0)),"MISSING ID")</x:f>
        <x:v>Proposal</x:v>
      </x:c>
      <x:c r="L820" s="4" t="str">
        <x:f>IFERROR(INDEX('Items'!$AD$6:$AD$1005,MATCH(D820,'Items'!$A$6:$A$1005,0)),"MISSING ID")</x:f>
        <x:v>Proposal</x:v>
      </x:c>
      <x:c r="M820" s="4" t="str">
        <x:f>IFERROR(INDEX('Crafting recipes'!$E$6:$E$1005,MATCH(B820,'Crafting recipes'!$A$6:$A$1005,0)),"MISSING ID")</x:f>
        <x:v>Partial proposal</x:v>
      </x:c>
      <x:c r="N820" s="4" t="str">
        <x:v>Candidate source or part only. Quantity, grade and method remain open.</x:v>
      </x:c>
      <x:c r="O820" s="4" t="str">
        <x:v>Collection expansion, October 15, 2026. New game proposal.</x:v>
      </x:c>
      <x:c r="P820" s="4" t="n">
        <x:f>IF(OR(C820="Ingredient candidate",C820="Consumed input",C820="Contained input",C820="Transform input"),IF(F820="T0",0,IF(F820="T1",1,IF(F820="T2",2,IF(F820="T3",3,IF(F820="T4",4,-1))))),-1)</x:f>
        <x:v>3</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T3</x:v>
      </x:c>
      <x:c r="G821" s="4" t="str">
        <x:f>IFERROR(INDEX('Items'!$D$6:$D$1005,MATCH(D821,'Items'!$A$6:$A$1005,0)),"MISSING ID")</x:f>
        <x:v>Crafting components</x:v>
      </x:c>
      <x:c r="H821" s="4" t="str">
        <x:f>IFERROR(INDEX('Items'!$X$6:$X$1005,MATCH(D821,'Items'!$A$6:$A$1005,0)),"MISSING ID")</x:f>
        <x:v>Container part</x:v>
      </x:c>
      <x:c r="I821" s="4"/>
      <x:c r="J821" s="4" t="str">
        <x:v>Unspecified</x:v>
      </x:c>
      <x:c r="K821" s="4" t="str">
        <x:f>IFERROR(INDEX('Crafting recipes'!$D$6:$D$1005,MATCH(B821,'Crafting recipes'!$A$6:$A$1005,0)),"MISSING ID")</x:f>
        <x:v>Proposal</x:v>
      </x:c>
      <x:c r="L821" s="4" t="str">
        <x:f>IFERROR(INDEX('Items'!$AD$6:$AD$1005,MATCH(D821,'Items'!$A$6:$A$1005,0)),"MISSING ID")</x:f>
        <x:v>Proposal</x:v>
      </x:c>
      <x:c r="M821" s="4" t="str">
        <x:f>IFERROR(INDEX('Crafting recipes'!$E$6:$E$1005,MATCH(B821,'Crafting recipes'!$A$6:$A$1005,0)),"MISSING ID")</x:f>
        <x:v>Partial proposal</x:v>
      </x:c>
      <x:c r="N821" s="4" t="str">
        <x:v>Candidate source or part only. Quantity, grade and method remain open.</x:v>
      </x:c>
      <x:c r="O821" s="4" t="str">
        <x:v>Collection expansion, October 15, 2026. New game proposal.</x:v>
      </x:c>
      <x:c r="P821" s="4" t="n">
        <x:f>IF(OR(C821="Ingredient candidate",C821="Consumed input",C821="Contained input",C821="Transform input"),IF(F821="T0",0,IF(F821="T1",1,IF(F821="T2",2,IF(F821="T3",3,IF(F821="T4",4,-1))))),-1)</x:f>
        <x:v>3</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Not applicable</x:v>
      </x:c>
      <x:c r="G822" s="4" t="str">
        <x:f>IFERROR(INDEX('Items'!$D$6:$D$1005,MATCH(D822,'Items'!$A$6:$A$1005,0)),"MISSING ID")</x:f>
        <x:v>Containers</x:v>
      </x:c>
      <x:c r="H822" s="4" t="str">
        <x:f>IFERROR(INDEX('Items'!$X$6:$X$1005,MATCH(D822,'Items'!$A$6:$A$1005,0)),"MISSING ID")</x:f>
        <x:v>Container</x:v>
      </x:c>
      <x:c r="I822" s="4"/>
      <x:c r="J822" s="4" t="str">
        <x:v>Unspecified</x:v>
      </x:c>
      <x:c r="K822" s="4" t="str">
        <x:f>IFERROR(INDEX('Crafting recipes'!$D$6:$D$1005,MATCH(B822,'Crafting recipes'!$A$6:$A$1005,0)),"MISSING ID")</x:f>
        <x:v>Proposal</x:v>
      </x:c>
      <x:c r="L822" s="4" t="str">
        <x:f>IFERROR(INDEX('Items'!$AD$6:$AD$1005,MATCH(D822,'Items'!$A$6:$A$1005,0)),"MISSING ID")</x:f>
        <x:v>Proposal</x:v>
      </x:c>
      <x:c r="M822" s="4" t="str">
        <x:f>IFERROR(INDEX('Crafting recipes'!$E$6:$E$1005,MATCH(B822,'Crafting recipes'!$A$6:$A$1005,0)),"MISSING ID")</x:f>
        <x:v>Partial proposal</x:v>
      </x:c>
      <x:c r="N822" s="4" t="str">
        <x:v>Candidate source or part only. Quantity, grade and method remain open.</x:v>
      </x:c>
      <x:c r="O822" s="4" t="str">
        <x:v>Collection expansion, October 15, 2026. New game proposal.</x:v>
      </x:c>
      <x:c r="P822" s="4" t="n">
        <x:f>IF(OR(C822="Ingredient candidate",C822="Consumed input",C822="Contained input",C822="Transform input"),IF(F822="T0",0,IF(F822="T1",1,IF(F822="T2",2,IF(F822="T3",3,IF(F822="T4",4,-1))))),-1)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T3</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t="n">
        <x:f>IF(OR(C823="Ingredient candidate",C823="Consumed input",C823="Contained input",C823="Transform input"),IF(F823="T0",0,IF(F823="T1",1,IF(F823="T2",2,IF(F823="T3",3,IF(F823="T4",4,-1))))),-1)</x:f>
        <x:v>3</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T3</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t="n">
        <x:f>IF(OR(C824="Ingredient candidate",C824="Consumed input",C824="Contained input",C824="Transform input"),IF(F824="T0",0,IF(F824="T1",1,IF(F824="T2",2,IF(F824="T3",3,IF(F824="T4",4,-1))))),-1)</x:f>
        <x:v>3</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T4</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t="n">
        <x:f>IF(OR(C825="Ingredient candidate",C825="Consumed input",C825="Contained input",C825="Transform input"),IF(F825="T0",0,IF(F825="T1",1,IF(F825="T2",2,IF(F825="T3",3,IF(F825="T4",4,-1))))),-1)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conductor stock</x:v>
      </x:c>
      <x:c r="F826" s="4" t="str">
        <x:f>IFERROR(INDEX('Items'!$C$6:$C$1005,MATCH(D826,'Items'!$A$6:$A$1005,0)),"MISSING ID")</x:f>
        <x:v>T2</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t="n">
        <x:f>IF(OR(C826="Ingredient candidate",C826="Consumed input",C826="Contained input",C826="Transform input"),IF(F826="T0",0,IF(F826="T1",1,IF(F826="T2",2,IF(F826="T3",3,IF(F826="T4",4,-1))))),-1)</x:f>
        <x:v>2</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T3</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t="n">
        <x:f>IF(OR(C827="Ingredient candidate",C827="Consumed input",C827="Contained input",C827="Transform input"),IF(F827="T0",0,IF(F827="T1",1,IF(F827="T2",2,IF(F827="T3",3,IF(F827="T4",4,-1))))),-1)</x:f>
        <x:v>3</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T4</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t="n">
        <x:f>IF(OR(C828="Ingredient candidate",C828="Consumed input",C828="Contained input",C828="Transform input"),IF(F828="T0",0,IF(F828="T1",1,IF(F828="T2",2,IF(F828="T3",3,IF(F828="T4",4,-1))))),-1)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Refractory ceramic stock</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t="n">
        <x:f>IF(OR(C829="Ingredient candidate",C829="Consumed input",C829="Contained input",C829="Transform input"),IF(F829="T0",0,IF(F829="T1",1,IF(F829="T2",2,IF(F829="T3",3,IF(F829="T4",4,-1))))),-1)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T3</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t="n">
        <x:f>IF(OR(C830="Ingredient candidate",C830="Consumed input",C830="Contained input",C830="Transform input"),IF(F830="T0",0,IF(F830="T1",1,IF(F830="T2",2,IF(F830="T3",3,IF(F830="T4",4,-1))))),-1)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stock</x:v>
      </x:c>
      <x:c r="F831" s="4" t="str">
        <x:f>IFERROR(INDEX('Items'!$C$6:$C$1005,MATCH(D831,'Items'!$A$6:$A$1005,0)),"MISSING ID")</x:f>
        <x:v>T3</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t="n">
        <x:f>IF(OR(C831="Ingredient candidate",C831="Consumed input",C831="Contained input",C831="Transform input"),IF(F831="T0",0,IF(F831="T1",1,IF(F831="T2",2,IF(F831="T3",3,IF(F831="T4",4,-1))))),-1)</x:f>
        <x:v>3</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T4</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t="n">
        <x:f>IF(OR(C832="Ingredient candidate",C832="Consumed input",C832="Contained input",C832="Transform input"),IF(F832="T0",0,IF(F832="T1",1,IF(F832="T2",2,IF(F832="T3",3,IF(F832="T4",4,-1))))),-1)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textile material</x:v>
      </x:c>
      <x:c r="F833" s="4" t="str">
        <x:f>IFERROR(INDEX('Items'!$C$6:$C$1005,MATCH(D833,'Items'!$A$6:$A$1005,0)),"MISSING ID")</x:f>
        <x:v>T1</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t="n">
        <x:f>IF(OR(C833="Ingredient candidate",C833="Consumed input",C833="Contained input",C833="Transform input"),IF(F833="T0",0,IF(F833="T1",1,IF(F833="T2",2,IF(F833="T3",3,IF(F833="T4",4,-1))))),-1)</x:f>
        <x:v>1</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T3</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t="n">
        <x:f>IF(OR(C834="Ingredient candidate",C834="Consumed input",C834="Contained input",C834="Transform input"),IF(F834="T0",0,IF(F834="T1",1,IF(F834="T2",2,IF(F834="T3",3,IF(F834="T4",4,-1))))),-1)</x:f>
        <x:v>3</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Not applicable</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t="n">
        <x:f>IF(OR(C835="Ingredient candidate",C835="Consumed input",C835="Contained input",C835="Transform input"),IF(F835="T0",0,IF(F835="T1",1,IF(F835="T2",2,IF(F835="T3",3,IF(F835="T4",4,-1))))),-1)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t="n">
        <x:f>IF(OR(C836="Ingredient candidate",C836="Consumed input",C836="Contained input",C836="Transform input"),IF(F836="T0",0,IF(F836="T1",1,IF(F836="T2",2,IF(F836="T3",3,IF(F836="T4",4,-1))))),-1)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Processed hide material</x:v>
      </x:c>
      <x:c r="F837" s="4" t="str">
        <x:f>IFERROR(INDEX('Items'!$C$6:$C$1005,MATCH(D837,'Items'!$A$6:$A$1005,0)),"MISSING ID")</x:f>
        <x:v>T1</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t="n">
        <x:f>IF(OR(C837="Ingredient candidate",C837="Consumed input",C837="Contained input",C837="Transform input"),IF(F837="T0",0,IF(F837="T1",1,IF(F837="T2",2,IF(F837="T3",3,IF(F837="T4",4,-1))))),-1)</x:f>
        <x:v>1</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Not applicable</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t="n">
        <x:f>IF(OR(C838="Ingredient candidate",C838="Consumed input",C838="Contained input",C838="Transform input"),IF(F838="T0",0,IF(F838="T1",1,IF(F838="T2",2,IF(F838="T3",3,IF(F838="T4",4,-1))))),-1)</x:f>
        <x:v>-1</x:v>
      </x:c>
      <x:c r="Q838" s="4" t="n">
        <x:f>IF(AND(OR(C838="Ingredient candidate",C838="Consumed input",C838="Contained input",C838="Transform input"),P838=-1),1,0)</x:f>
        <x:v>0</x:v>
      </x:c>
    </x:row>
    <x:row r="839" ht="64" customHeight="1">
      <x:c r="A839" s="4" t="str">
        <x:v>design.collection.shell_rib_gaiters.in.1</x:v>
      </x:c>
      <x:c r="B839" s="4" t="str">
        <x:v>design.collection.shell_rib_gaiters</x:v>
      </x:c>
      <x:c r="C839" s="4" t="str">
        <x:v>Ingredient candidate</x:v>
      </x:c>
      <x:c r="D839" s="4" t="str">
        <x:v>proposal.t1.hardpart_blank</x:v>
      </x:c>
      <x:c r="E839" s="4" t="str">
        <x:f>IFERROR(INDEX('Items'!$B$6:$B$1005,MATCH(D839,'Items'!$A$6:$A$1005,0)),"MISSING ID")</x:f>
        <x:v>Shaped fauna hard-part blanks</x:v>
      </x:c>
      <x:c r="F839" s="4" t="str">
        <x:f>IFERROR(INDEX('Items'!$C$6:$C$1005,MATCH(D839,'Items'!$A$6:$A$1005,0)),"MISSING ID")</x:f>
        <x:v>T1</x:v>
      </x:c>
      <x:c r="G839" s="4" t="str">
        <x:f>IFERROR(INDEX('Items'!$D$6:$D$1005,MATCH(D839,'Items'!$A$6:$A$1005,0)),"MISSING ID")</x:f>
        <x:v>Manufactured stock</x:v>
      </x:c>
      <x:c r="H839" s="4" t="str">
        <x:f>IFERROR(INDEX('Items'!$X$6:$X$1005,MATCH(D839,'Items'!$A$6:$A$1005,0)),"MISSING ID")</x:f>
        <x:v>Processed material</x:v>
      </x:c>
      <x:c r="I839" s="4"/>
      <x:c r="J839" s="4" t="str">
        <x:v>Unspecified</x:v>
      </x:c>
      <x:c r="K839" s="4" t="str">
        <x:f>IFERROR(INDEX('Crafting recipes'!$D$6:$D$1005,MATCH(B839,'Crafting recipes'!$A$6:$A$1005,0)),"MISSING ID")</x:f>
        <x:v>Proposal</x:v>
      </x:c>
      <x:c r="L839" s="4" t="str">
        <x:f>IFERROR(INDEX('Items'!$AD$6:$AD$1005,MATCH(D839,'Items'!$A$6:$A$1005,0)),"MISSING ID")</x:f>
        <x:v>Proposal</x:v>
      </x:c>
      <x:c r="M839" s="4" t="str">
        <x:f>IFERROR(INDEX('Crafting recipes'!$E$6:$E$1005,MATCH(B839,'Crafting recipes'!$A$6:$A$1005,0)),"MISSING ID")</x:f>
        <x:v>Partial proposal</x:v>
      </x:c>
      <x:c r="N839" s="4" t="str">
        <x:v>Candidate source or part only. Quantity, grade and method remain open.</x:v>
      </x:c>
      <x:c r="O839" s="4" t="str">
        <x:v>Collection expansion, October 15, 2026. New game proposal.</x:v>
      </x:c>
      <x:c r="P839" s="4" t="n">
        <x:f>IF(OR(C839="Ingredient candidate",C839="Consumed input",C839="Contained input",C839="Transform input"),IF(F839="T0",0,IF(F839="T1",1,IF(F839="T2",2,IF(F839="T3",3,IF(F839="T4",4,-1))))),-1)</x:f>
        <x:v>1</x:v>
      </x:c>
      <x:c r="Q839" s="4" t="n">
        <x:f>IF(AND(OR(C839="Ingredient candidate",C839="Consumed input",C839="Contained input",C839="Transform input"),P839=-1),1,0)</x:f>
        <x:v>0</x:v>
      </x:c>
    </x:row>
    <x:row r="840" ht="64" customHeight="1">
      <x:c r="A840" s="4" t="str">
        <x:v>design.collection.shell_rib_gaiters.in.2</x:v>
      </x:c>
      <x:c r="B840" s="4" t="str">
        <x:v>design.collection.shell_rib_gaiters</x:v>
      </x:c>
      <x:c r="C840" s="4" t="str">
        <x:v>Ingredient candidate</x:v>
      </x:c>
      <x:c r="D840" s="4" t="str">
        <x:v>proposal.bio.cord</x:v>
      </x:c>
      <x:c r="E840" s="4" t="str">
        <x:f>IFERROR(INDEX('Items'!$B$6:$B$1005,MATCH(D840,'Items'!$A$6:$A$1005,0)),"MISSING ID")</x:f>
        <x:v>Tendon cord</x:v>
      </x:c>
      <x:c r="F840" s="4" t="str">
        <x:f>IFERROR(INDEX('Items'!$C$6:$C$1005,MATCH(D840,'Items'!$A$6:$A$1005,0)),"MISSING ID")</x:f>
        <x:v>T1</x:v>
      </x:c>
      <x:c r="G840" s="4" t="str">
        <x:f>IFERROR(INDEX('Items'!$D$6:$D$1005,MATCH(D840,'Items'!$A$6:$A$1005,0)),"MISSING ID")</x:f>
        <x:v>Crafting components</x:v>
      </x:c>
      <x:c r="H840" s="4" t="str">
        <x:f>IFERROR(INDEX('Items'!$X$6:$X$1005,MATCH(D840,'Items'!$A$6:$A$1005,0)),"MISSING ID")</x:f>
        <x:v>Crafting component</x:v>
      </x:c>
      <x:c r="I840" s="4"/>
      <x:c r="J840" s="4" t="str">
        <x:v>Unspecified</x:v>
      </x:c>
      <x:c r="K840" s="4" t="str">
        <x:f>IFERROR(INDEX('Crafting recipes'!$D$6:$D$1005,MATCH(B840,'Crafting recipes'!$A$6:$A$1005,0)),"MISSING ID")</x:f>
        <x:v>Proposal</x:v>
      </x:c>
      <x:c r="L840" s="4" t="str">
        <x:f>IFERROR(INDEX('Items'!$AD$6:$AD$1005,MATCH(D840,'Items'!$A$6:$A$1005,0)),"MISSING ID")</x:f>
        <x:v>Proposal</x:v>
      </x:c>
      <x:c r="M840" s="4" t="str">
        <x:f>IFERROR(INDEX('Crafting recipes'!$E$6:$E$1005,MATCH(B840,'Crafting recipes'!$A$6:$A$1005,0)),"MISSING ID")</x:f>
        <x:v>Partial proposal</x:v>
      </x:c>
      <x:c r="N840" s="4" t="str">
        <x:v>Candidate source or part only. Quantity, grade and method remain open.</x:v>
      </x:c>
      <x:c r="O840" s="4" t="str">
        <x:v>Collection expansion, October 15, 2026. New game proposal.</x:v>
      </x:c>
      <x:c r="P840" s="4" t="n">
        <x:f>IF(OR(C840="Ingredient candidate",C840="Consumed input",C840="Contained input",C840="Transform input"),IF(F840="T0",0,IF(F840="T1",1,IF(F840="T2",2,IF(F840="T3",3,IF(F840="T4",4,-1))))),-1)</x:f>
        <x:v>1</x:v>
      </x:c>
      <x:c r="Q840" s="4" t="n">
        <x:f>IF(AND(OR(C840="Ingredient candidate",C840="Consumed input",C840="Contained input",C840="Transform input"),P840=-1),1,0)</x:f>
        <x:v>0</x:v>
      </x:c>
    </x:row>
    <x:row r="841" ht="64" customHeight="1">
      <x:c r="A841" s="4" t="str">
        <x:v>design.collection.shell_rib_gaiters.out</x:v>
      </x:c>
      <x:c r="B841" s="4" t="str">
        <x:v>design.collection.shell_rib_gaiters</x:v>
      </x:c>
      <x:c r="C841" s="4" t="str">
        <x:v>Output</x:v>
      </x:c>
      <x:c r="D841" s="4" t="str">
        <x:v>proposal.collection.shell_rib_gaiters</x:v>
      </x:c>
      <x:c r="E841" s="4" t="str">
        <x:f>IFERROR(INDEX('Items'!$B$6:$B$1005,MATCH(D841,'Items'!$A$6:$A$1005,0)),"MISSING ID")</x:f>
        <x:v>Shell-rib gaiters</x:v>
      </x:c>
      <x:c r="F841" s="4" t="str">
        <x:f>IFERROR(INDEX('Items'!$C$6:$C$1005,MATCH(D841,'Items'!$A$6:$A$1005,0)),"MISSING ID")</x:f>
        <x:v>Not applicable</x:v>
      </x:c>
      <x:c r="G841" s="4" t="str">
        <x:f>IFERROR(INDEX('Items'!$D$6:$D$1005,MATCH(D841,'Items'!$A$6:$A$1005,0)),"MISSING ID")</x:f>
        <x:v>Clothing</x:v>
      </x:c>
      <x:c r="H841" s="4" t="str">
        <x:f>IFERROR(INDEX('Items'!$X$6:$X$1005,MATCH(D841,'Items'!$A$6:$A$1005,0)),"MISSING ID")</x:f>
        <x:v>Wearable</x:v>
      </x:c>
      <x:c r="I841" s="4"/>
      <x:c r="J841" s="4" t="str">
        <x:v>Unspecified</x:v>
      </x:c>
      <x:c r="K841" s="4" t="str">
        <x:f>IFERROR(INDEX('Crafting recipes'!$D$6:$D$1005,MATCH(B841,'Crafting recipes'!$A$6:$A$1005,0)),"MISSING ID")</x:f>
        <x:v>Proposal</x:v>
      </x:c>
      <x:c r="L841" s="4" t="str">
        <x:f>IFERROR(INDEX('Items'!$AD$6:$AD$1005,MATCH(D841,'Items'!$A$6:$A$1005,0)),"MISSING ID")</x:f>
        <x:v>Proposal</x:v>
      </x:c>
      <x:c r="M841" s="4" t="str">
        <x:f>IFERROR(INDEX('Crafting recipes'!$E$6:$E$1005,MATCH(B841,'Crafting recipes'!$A$6:$A$1005,0)),"MISSING ID")</x:f>
        <x:v>Partial proposal</x:v>
      </x:c>
      <x:c r="N841" s="4" t="str">
        <x:v>Candidate source or part only. Quantity, grade and method remain open.</x:v>
      </x:c>
      <x:c r="O841" s="4" t="str">
        <x:v>Collection expansion, October 15, 2026. New game proposal.</x:v>
      </x:c>
      <x:c r="P841" s="4" t="n">
        <x:f>IF(OR(C841="Ingredient candidate",C841="Consumed input",C841="Contained input",C841="Transform input"),IF(F841="T0",0,IF(F841="T1",1,IF(F841="T2",2,IF(F841="T3",3,IF(F841="T4",4,-1))))),-1)</x:f>
        <x:v>-1</x:v>
      </x:c>
      <x:c r="Q841" s="4" t="n">
        <x:f>IF(AND(OR(C841="Ingredient candidate",C841="Consumed input",C841="Contained input",C841="Transform input"),P841=-1),1,0)</x:f>
        <x:v>0</x:v>
      </x:c>
    </x:row>
    <x:row r="842" ht="64" customHeight="1">
      <x:c r="A842" s="4" t="str">
        <x:v>design.collection.minimal_hide_tool_belt.in.1</x:v>
      </x:c>
      <x:c r="B842" s="4" t="str">
        <x:v>design.collection.minimal_hide_tool_belt</x:v>
      </x:c>
      <x:c r="C842" s="4" t="str">
        <x:v>Ingredient candidate</x:v>
      </x:c>
      <x:c r="D842" s="4" t="str">
        <x:v>proposal.bio.hide_material</x:v>
      </x:c>
      <x:c r="E842" s="4" t="str">
        <x:f>IFERROR(INDEX('Items'!$B$6:$B$1005,MATCH(D842,'Items'!$A$6:$A$1005,0)),"MISSING ID")</x:f>
        <x:v>Processed hide material</x:v>
      </x:c>
      <x:c r="F842" s="4" t="str">
        <x:f>IFERROR(INDEX('Items'!$C$6:$C$1005,MATCH(D842,'Items'!$A$6:$A$1005,0)),"MISSING ID")</x:f>
        <x:v>T1</x:v>
      </x:c>
      <x:c r="G842" s="4" t="str">
        <x:f>IFERROR(INDEX('Items'!$D$6:$D$1005,MATCH(D842,'Items'!$A$6:$A$1005,0)),"MISSING ID")</x:f>
        <x:v>Crafting components</x:v>
      </x:c>
      <x:c r="H842" s="4" t="str">
        <x:f>IFERROR(INDEX('Items'!$X$6:$X$1005,MATCH(D842,'Items'!$A$6:$A$1005,0)),"MISSING ID")</x:f>
        <x:v>Processed material</x:v>
      </x:c>
      <x:c r="I842" s="4"/>
      <x:c r="J842" s="4" t="str">
        <x:v>Unspecified</x:v>
      </x:c>
      <x:c r="K842" s="4" t="str">
        <x:f>IFERROR(INDEX('Crafting recipes'!$D$6:$D$1005,MATCH(B842,'Crafting recipes'!$A$6:$A$1005,0)),"MISSING ID")</x:f>
        <x:v>Proposal</x:v>
      </x:c>
      <x:c r="L842" s="4" t="str">
        <x:f>IFERROR(INDEX('Items'!$AD$6:$AD$1005,MATCH(D842,'Items'!$A$6:$A$1005,0)),"MISSING ID")</x:f>
        <x:v>Author direction</x:v>
      </x:c>
      <x:c r="M842" s="4" t="str">
        <x:f>IFERROR(INDEX('Crafting recipes'!$E$6:$E$1005,MATCH(B842,'Crafting recipes'!$A$6:$A$1005,0)),"MISSING ID")</x:f>
        <x:v>Partial proposal</x:v>
      </x:c>
      <x:c r="N842" s="4" t="str">
        <x:v>Candidate source or part only. Quantity, grade and method remain open.</x:v>
      </x:c>
      <x:c r="O842" s="4" t="str">
        <x:v>Collection expansion, October 15, 2026. New game proposal.</x:v>
      </x:c>
      <x:c r="P842" s="4" t="n">
        <x:f>IF(OR(C842="Ingredient candidate",C842="Consumed input",C842="Contained input",C842="Transform input"),IF(F842="T0",0,IF(F842="T1",1,IF(F842="T2",2,IF(F842="T3",3,IF(F842="T4",4,-1))))),-1)</x:f>
        <x:v>1</x:v>
      </x:c>
      <x:c r="Q842" s="4" t="n">
        <x:f>IF(AND(OR(C842="Ingredient candidate",C842="Consumed input",C842="Contained input",C842="Transform input"),P842=-1),1,0)</x:f>
        <x:v>0</x:v>
      </x:c>
    </x:row>
    <x:row r="843" ht="64" customHeight="1">
      <x:c r="A843" s="4" t="str">
        <x:v>design.collection.minimal_hide_tool_belt.in.2</x:v>
      </x:c>
      <x:c r="B843" s="4" t="str">
        <x:v>design.collection.minimal_hide_tool_belt</x:v>
      </x:c>
      <x:c r="C843" s="4" t="str">
        <x:v>Ingredient candidate</x:v>
      </x:c>
      <x:c r="D843" s="4" t="str">
        <x:v>proposal.natural.iron_stock</x:v>
      </x:c>
      <x:c r="E843" s="4" t="str">
        <x:f>IFERROR(INDEX('Items'!$B$6:$B$1005,MATCH(D843,'Items'!$A$6:$A$1005,0)),"MISSING ID")</x:f>
        <x:v>Worked iron stock</x:v>
      </x:c>
      <x:c r="F843" s="4" t="str">
        <x:f>IFERROR(INDEX('Items'!$C$6:$C$1005,MATCH(D843,'Items'!$A$6:$A$1005,0)),"MISSING ID")</x:f>
        <x:v>T2</x:v>
      </x:c>
      <x:c r="G843" s="4" t="str">
        <x:f>IFERROR(INDEX('Items'!$D$6:$D$1005,MATCH(D843,'Items'!$A$6:$A$1005,0)),"MISSING ID")</x:f>
        <x:v>Manufactured stock</x:v>
      </x:c>
      <x:c r="H843" s="4" t="str">
        <x:f>IFERROR(INDEX('Items'!$X$6:$X$1005,MATCH(D843,'Items'!$A$6:$A$1005,0)),"MISSING ID")</x:f>
        <x:v>Processed material</x:v>
      </x:c>
      <x:c r="I843" s="4"/>
      <x:c r="J843" s="4" t="str">
        <x:v>Unspecified</x:v>
      </x:c>
      <x:c r="K843" s="4" t="str">
        <x:f>IFERROR(INDEX('Crafting recipes'!$D$6:$D$1005,MATCH(B843,'Crafting recipes'!$A$6:$A$1005,0)),"MISSING ID")</x:f>
        <x:v>Proposal</x:v>
      </x:c>
      <x:c r="L843" s="4" t="str">
        <x:f>IFERROR(INDEX('Items'!$AD$6:$AD$1005,MATCH(D843,'Items'!$A$6:$A$1005,0)),"MISSING ID")</x:f>
        <x:v>Proposal</x:v>
      </x:c>
      <x:c r="M843" s="4" t="str">
        <x:f>IFERROR(INDEX('Crafting recipes'!$E$6:$E$1005,MATCH(B843,'Crafting recipes'!$A$6:$A$1005,0)),"MISSING ID")</x:f>
        <x:v>Partial proposal</x:v>
      </x:c>
      <x:c r="N843" s="4" t="str">
        <x:v>Candidate source or part only. Quantity, grade and method remain open.</x:v>
      </x:c>
      <x:c r="O843" s="4" t="str">
        <x:v>Collection expansion, October 15, 2026. New game proposal.</x:v>
      </x:c>
      <x:c r="P843" s="4" t="n">
        <x:f>IF(OR(C843="Ingredient candidate",C843="Consumed input",C843="Contained input",C843="Transform input"),IF(F843="T0",0,IF(F843="T1",1,IF(F843="T2",2,IF(F843="T3",3,IF(F843="T4",4,-1))))),-1)</x:f>
        <x:v>2</x:v>
      </x:c>
      <x:c r="Q843" s="4" t="n">
        <x:f>IF(AND(OR(C843="Ingredient candidate",C843="Consumed input",C843="Contained input",C843="Transform input"),P843=-1),1,0)</x:f>
        <x:v>0</x:v>
      </x:c>
    </x:row>
    <x:row r="844" ht="64" customHeight="1">
      <x:c r="A844" s="4" t="str">
        <x:v>design.collection.minimal_hide_tool_belt.out</x:v>
      </x:c>
      <x:c r="B844" s="4" t="str">
        <x:v>design.collection.minimal_hide_tool_belt</x:v>
      </x:c>
      <x:c r="C844" s="4" t="str">
        <x:v>Output</x:v>
      </x:c>
      <x:c r="D844" s="4" t="str">
        <x:v>proposal.collection.minimal_hide_tool_belt</x:v>
      </x:c>
      <x:c r="E844" s="4" t="str">
        <x:f>IFERROR(INDEX('Items'!$B$6:$B$1005,MATCH(D844,'Items'!$A$6:$A$1005,0)),"MISSING ID")</x:f>
        <x:v>Minimal-hide tool belt</x:v>
      </x:c>
      <x:c r="F844" s="4" t="str">
        <x:f>IFERROR(INDEX('Items'!$C$6:$C$1005,MATCH(D844,'Items'!$A$6:$A$1005,0)),"MISSING ID")</x:f>
        <x:v>Not applicable</x:v>
      </x:c>
      <x:c r="G844" s="4" t="str">
        <x:f>IFERROR(INDEX('Items'!$D$6:$D$1005,MATCH(D844,'Items'!$A$6:$A$1005,0)),"MISSING ID")</x:f>
        <x:v>Attachments</x:v>
      </x:c>
      <x:c r="H844" s="4" t="str">
        <x:f>IFERROR(INDEX('Items'!$X$6:$X$1005,MATCH(D844,'Items'!$A$6:$A$1005,0)),"MISSING ID")</x:f>
        <x:v>Wearable</x:v>
      </x:c>
      <x:c r="I844" s="4"/>
      <x:c r="J844" s="4" t="str">
        <x:v>Unspecified</x:v>
      </x:c>
      <x:c r="K844" s="4" t="str">
        <x:f>IFERROR(INDEX('Crafting recipes'!$D$6:$D$1005,MATCH(B844,'Crafting recipes'!$A$6:$A$1005,0)),"MISSING ID")</x:f>
        <x:v>Proposal</x:v>
      </x:c>
      <x:c r="L844" s="4" t="str">
        <x:f>IFERROR(INDEX('Items'!$AD$6:$AD$1005,MATCH(D844,'Items'!$A$6:$A$1005,0)),"MISSING ID")</x:f>
        <x:v>Proposal</x:v>
      </x:c>
      <x:c r="M844" s="4" t="str">
        <x:f>IFERROR(INDEX('Crafting recipes'!$E$6:$E$1005,MATCH(B844,'Crafting recipes'!$A$6:$A$1005,0)),"MISSING ID")</x:f>
        <x:v>Partial proposal</x:v>
      </x:c>
      <x:c r="N844" s="4" t="str">
        <x:v>Candidate source or part only. Quantity, grade and method remain open.</x:v>
      </x:c>
      <x:c r="O844" s="4" t="str">
        <x:v>Collection expansion, October 15, 2026. New game proposal.</x:v>
      </x:c>
      <x:c r="P844" s="4" t="n">
        <x:f>IF(OR(C844="Ingredient candidate",C844="Consumed input",C844="Contained input",C844="Transform input"),IF(F844="T0",0,IF(F844="T1",1,IF(F844="T2",2,IF(F844="T3",3,IF(F844="T4",4,-1))))),-1)</x:f>
        <x:v>-1</x:v>
      </x:c>
      <x:c r="Q844" s="4" t="n">
        <x:f>IF(AND(OR(C844="Ingredient candidate",C844="Consumed input",C844="Contained input",C844="Transform input"),P844=-1),1,0)</x:f>
        <x:v>0</x:v>
      </x:c>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x:v>
      </x:c>
      <x:c r="F848" s="4" t="str">
        <x:f>IFERROR(INDEX('Items'!$C$6:$C$1005,MATCH(D848,'Items'!$A$6:$A$1005,0)),"MISSING ID")</x:f>
        <x:v>T1</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t="n">
        <x:f>IF(OR(C848="Ingredient candidate",C848="Consumed input",C848="Contained input",C848="Transform input"),IF(F848="T0",0,IF(F848="T1",1,IF(F848="T2",2,IF(F848="T3",3,IF(F848="T4",4,-1))))),-1)</x:f>
        <x:v>1</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Worked iron stock</x:v>
      </x:c>
      <x:c r="F849" s="4" t="str">
        <x:f>IFERROR(INDEX('Items'!$C$6:$C$1005,MATCH(D849,'Items'!$A$6:$A$1005,0)),"MISSING ID")</x:f>
        <x:v>T2</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t="n">
        <x:f>IF(OR(C849="Ingredient candidate",C849="Consumed input",C849="Contained input",C849="Transform input"),IF(F849="T0",0,IF(F849="T1",1,IF(F849="T2",2,IF(F849="T3",3,IF(F849="T4",4,-1))))),-1)</x:f>
        <x:v>2</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Not applicable</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t="n">
        <x:f>IF(OR(C850="Ingredient candidate",C850="Consumed input",C850="Contained input",C850="Transform input"),IF(F850="T0",0,IF(F850="T1",1,IF(F850="T2",2,IF(F850="T3",3,IF(F850="T4",4,-1))))),-1)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building-stone stock</x:v>
      </x:c>
      <x:c r="F851" s="4" t="str">
        <x:f>IFERROR(INDEX('Items'!$C$6:$C$1005,MATCH(D851,'Items'!$A$6:$A$1005,0)),"MISSING ID")</x:f>
        <x:v>T1</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t="n">
        <x:f>IF(OR(C851="Ingredient candidate",C851="Consumed input",C851="Contained input",C851="Transform input"),IF(F851="T0",0,IF(F851="T1",1,IF(F851="T2",2,IF(F851="T3",3,IF(F851="T4",4,-1))))),-1)</x:f>
        <x:v>1</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Not applicable</x:v>
      </x:c>
      <x:c r="G852" s="4" t="str">
        <x:f>IFERROR(INDEX('Items'!$D$6:$D$1005,MATCH(D852,'Items'!$A$6:$A$1005,0)),"MISSING ID")</x:f>
        <x:v>Cultural objects</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t="n">
        <x:f>IF(OR(C852="Ingredient candidate",C852="Consumed input",C852="Contained input",C852="Transform input"),IF(F852="T0",0,IF(F852="T1",1,IF(F852="T2",2,IF(F852="T3",3,IF(F852="T4",4,-1))))),-1)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blanks</x:v>
      </x:c>
      <x:c r="F853" s="4" t="str">
        <x:f>IFERROR(INDEX('Items'!$C$6:$C$1005,MATCH(D853,'Items'!$A$6:$A$1005,0)),"MISSING ID")</x:f>
        <x:v>T2</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t="n">
        <x:f>IF(OR(C853="Ingredient candidate",C853="Consumed input",C853="Contained input",C853="Transform input"),IF(F853="T0",0,IF(F853="T1",1,IF(F853="T2",2,IF(F853="T3",3,IF(F853="T4",4,-1))))),-1)</x:f>
        <x:v>2</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Worked iron stock</x:v>
      </x:c>
      <x:c r="F854" s="4" t="str">
        <x:f>IFERROR(INDEX('Items'!$C$6:$C$1005,MATCH(D854,'Items'!$A$6:$A$1005,0)),"MISSING ID")</x:f>
        <x:v>T2</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t="n">
        <x:f>IF(OR(C854="Ingredient candidate",C854="Consumed input",C854="Contained input",C854="Transform input"),IF(F854="T0",0,IF(F854="T1",1,IF(F854="T2",2,IF(F854="T3",3,IF(F854="T4",4,-1))))),-1)</x:f>
        <x:v>2</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Not applicable</x:v>
      </x:c>
      <x:c r="G855" s="4" t="str">
        <x:f>IFERROR(INDEX('Items'!$D$6:$D$1005,MATCH(D855,'Items'!$A$6:$A$1005,0)),"MISSING ID")</x:f>
        <x:v>Cultural objects</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t="n">
        <x:f>IF(OR(C855="Ingredient candidate",C855="Consumed input",C855="Contained input",C855="Transform input"),IF(F855="T0",0,IF(F855="T1",1,IF(F855="T2",2,IF(F855="T3",3,IF(F855="T4",4,-1))))),-1)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t="n">
        <x:f>IF(OR(C856="Ingredient candidate",C856="Consumed input",C856="Contained input",C856="Transform input"),IF(F856="T0",0,IF(F856="T1",1,IF(F856="T2",2,IF(F856="T3",3,IF(F856="T4",4,-1))))),-1)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Not applicable</x:v>
      </x:c>
      <x:c r="G857" s="4" t="str">
        <x:f>IFERROR(INDEX('Items'!$D$6:$D$1005,MATCH(D857,'Items'!$A$6:$A$1005,0)),"MISSING ID")</x:f>
        <x:v>Cultural objects</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t="n">
        <x:f>IF(OR(C857="Ingredient candidate",C857="Consumed input",C857="Contained input",C857="Transform input"),IF(F857="T0",0,IF(F857="T1",1,IF(F857="T2",2,IF(F857="T3",3,IF(F857="T4",4,-1))))),-1)</x:f>
        <x:v>-1</x:v>
      </x:c>
      <x:c r="Q857" s="4" t="n">
        <x:f>IF(AND(OR(C857="Ingredient candidate",C857="Consumed input",C857="Contained input",C857="Transform input"),P857=-1),1,0)</x:f>
        <x:v>0</x:v>
      </x:c>
    </x:row>
    <x:row r="858" ht="64" customHeight="1">
      <x:c r="A858" s="4" t="str">
        <x:v>design.collection.canister_coming_of_age_pendant.in.1</x:v>
      </x:c>
      <x:c r="B858" s="4" t="str">
        <x:v>design.collection.canister_coming_of_age_pendant</x:v>
      </x:c>
      <x:c r="C858" s="4" t="str">
        <x:v>Ingredient candidate</x:v>
      </x:c>
      <x:c r="D858" s="4" t="str">
        <x:v>proposal.t1.shell_inlay</x:v>
      </x:c>
      <x:c r="E858" s="4" t="str">
        <x:f>IFERROR(INDEX('Items'!$B$6:$B$1005,MATCH(D858,'Items'!$A$6:$A$1005,0)),"MISSING ID")</x:f>
        <x:v>Burnished shell inlay scales</x:v>
      </x:c>
      <x:c r="F858" s="4" t="str">
        <x:f>IFERROR(INDEX('Items'!$C$6:$C$1005,MATCH(D858,'Items'!$A$6:$A$1005,0)),"MISSING ID")</x:f>
        <x:v>T1</x:v>
      </x:c>
      <x:c r="G858" s="4" t="str">
        <x:f>IFERROR(INDEX('Items'!$D$6:$D$1005,MATCH(D858,'Items'!$A$6:$A$1005,0)),"MISSING ID")</x:f>
        <x:v>Manufactured stock</x:v>
      </x:c>
      <x:c r="H858" s="4" t="str">
        <x:f>IFERROR(INDEX('Items'!$X$6:$X$1005,MATCH(D858,'Items'!$A$6:$A$1005,0)),"MISSING ID")</x:f>
        <x:v>Processed material</x:v>
      </x:c>
      <x:c r="I858" s="4"/>
      <x:c r="J858" s="4" t="str">
        <x:v>Unspecified</x:v>
      </x:c>
      <x:c r="K858" s="4" t="str">
        <x:f>IFERROR(INDEX('Crafting recipes'!$D$6:$D$1005,MATCH(B858,'Crafting recipes'!$A$6:$A$1005,0)),"MISSING ID")</x:f>
        <x:v>Proposal</x:v>
      </x:c>
      <x:c r="L858" s="4" t="str">
        <x:f>IFERROR(INDEX('Items'!$AD$6:$AD$1005,MATCH(D858,'Items'!$A$6:$A$1005,0)),"MISSING ID")</x:f>
        <x:v>Proposal</x:v>
      </x:c>
      <x:c r="M858" s="4" t="str">
        <x:f>IFERROR(INDEX('Crafting recipes'!$E$6:$E$1005,MATCH(B858,'Crafting recipes'!$A$6:$A$1005,0)),"MISSING ID")</x:f>
        <x:v>Partial proposal</x:v>
      </x:c>
      <x:c r="N858" s="4" t="str">
        <x:v>Candidate source or part only. Quantity, grade and method remain open.</x:v>
      </x:c>
      <x:c r="O858" s="4" t="str">
        <x:v>Collection expansion, October 15, 2026. New game proposal.</x:v>
      </x:c>
      <x:c r="P858" s="4" t="n">
        <x:f>IF(OR(C858="Ingredient candidate",C858="Consumed input",C858="Contained input",C858="Transform input"),IF(F858="T0",0,IF(F858="T1",1,IF(F858="T2",2,IF(F858="T3",3,IF(F858="T4",4,-1))))),-1)</x:f>
        <x:v>1</x:v>
      </x:c>
      <x:c r="Q858" s="4" t="n">
        <x:f>IF(AND(OR(C858="Ingredient candidate",C858="Consumed input",C858="Contained input",C858="Transform input"),P858=-1),1,0)</x:f>
        <x:v>0</x:v>
      </x:c>
    </x:row>
    <x:row r="859" ht="64" customHeight="1">
      <x:c r="A859" s="4" t="str">
        <x:v>design.collection.canister_coming_of_age_pendant.in.2</x:v>
      </x:c>
      <x:c r="B859" s="4" t="str">
        <x:v>design.collection.canister_coming_of_age_pendant</x:v>
      </x:c>
      <x:c r="C859" s="4" t="str">
        <x:v>Ingredient candidate</x:v>
      </x:c>
      <x:c r="D859" s="4" t="str">
        <x:v>proposal.collection.drawn_bronze_strip_stock</x:v>
      </x:c>
      <x:c r="E859" s="4" t="str">
        <x:f>IFERROR(INDEX('Items'!$B$6:$B$1005,MATCH(D859,'Items'!$A$6:$A$1005,0)),"MISSING ID")</x:f>
        <x:v>Drawn bronze strip stock</x:v>
      </x:c>
      <x:c r="F859" s="4" t="str">
        <x:f>IFERROR(INDEX('Items'!$C$6:$C$1005,MATCH(D859,'Items'!$A$6:$A$1005,0)),"MISSING ID")</x:f>
        <x:v>T2</x:v>
      </x:c>
      <x:c r="G859" s="4" t="str">
        <x:f>IFERROR(INDEX('Items'!$D$6:$D$1005,MATCH(D859,'Items'!$A$6:$A$1005,0)),"MISSING ID")</x:f>
        <x:v>Manufactured stock</x:v>
      </x:c>
      <x:c r="H859" s="4" t="str">
        <x:f>IFERROR(INDEX('Items'!$X$6:$X$1005,MATCH(D859,'Items'!$A$6:$A$1005,0)),"MISSING ID")</x:f>
        <x:v>Processed material</x:v>
      </x:c>
      <x:c r="I859" s="4"/>
      <x:c r="J859" s="4" t="str">
        <x:v>Unspecified</x:v>
      </x:c>
      <x:c r="K859" s="4" t="str">
        <x:f>IFERROR(INDEX('Crafting recipes'!$D$6:$D$1005,MATCH(B859,'Crafting recipes'!$A$6:$A$1005,0)),"MISSING ID")</x:f>
        <x:v>Proposal</x:v>
      </x:c>
      <x:c r="L859" s="4" t="str">
        <x:f>IFERROR(INDEX('Items'!$AD$6:$AD$1005,MATCH(D859,'Items'!$A$6:$A$1005,0)),"MISSING ID")</x:f>
        <x:v>Proposal</x:v>
      </x:c>
      <x:c r="M859" s="4" t="str">
        <x:f>IFERROR(INDEX('Crafting recipes'!$E$6:$E$1005,MATCH(B859,'Crafting recipes'!$A$6:$A$1005,0)),"MISSING ID")</x:f>
        <x:v>Partial proposal</x:v>
      </x:c>
      <x:c r="N859" s="4" t="str">
        <x:v>Candidate source or part only. Quantity, grade and method remain open.</x:v>
      </x:c>
      <x:c r="O859" s="4" t="str">
        <x:v>Collection expansion, October 15, 2026. New game proposal.</x:v>
      </x:c>
      <x:c r="P859" s="4" t="n">
        <x:f>IF(OR(C859="Ingredient candidate",C859="Consumed input",C859="Contained input",C859="Transform input"),IF(F859="T0",0,IF(F859="T1",1,IF(F859="T2",2,IF(F859="T3",3,IF(F859="T4",4,-1))))),-1)</x:f>
        <x:v>2</x:v>
      </x:c>
      <x:c r="Q859" s="4" t="n">
        <x:f>IF(AND(OR(C859="Ingredient candidate",C859="Consumed input",C859="Contained input",C859="Transform input"),P859=-1),1,0)</x:f>
        <x:v>0</x:v>
      </x:c>
    </x:row>
    <x:row r="860" ht="64" customHeight="1">
      <x:c r="A860" s="4" t="str">
        <x:v>design.collection.canister_coming_of_age_pendant.out</x:v>
      </x:c>
      <x:c r="B860" s="4" t="str">
        <x:v>design.collection.canister_coming_of_age_pendant</x:v>
      </x:c>
      <x:c r="C860" s="4" t="str">
        <x:v>Output</x:v>
      </x:c>
      <x:c r="D860" s="4" t="str">
        <x:v>proposal.collection.canister_coming_of_age_pendant</x:v>
      </x:c>
      <x:c r="E860" s="4" t="str">
        <x:f>IFERROR(INDEX('Items'!$B$6:$B$1005,MATCH(D860,'Items'!$A$6:$A$1005,0)),"MISSING ID")</x:f>
        <x:v>Canister coming-of-age pendant</x:v>
      </x:c>
      <x:c r="F860" s="4" t="str">
        <x:f>IFERROR(INDEX('Items'!$C$6:$C$1005,MATCH(D860,'Items'!$A$6:$A$1005,0)),"MISSING ID")</x:f>
        <x:v>Not applicable</x:v>
      </x:c>
      <x:c r="G860" s="4" t="str">
        <x:f>IFERROR(INDEX('Items'!$D$6:$D$1005,MATCH(D860,'Items'!$A$6:$A$1005,0)),"MISSING ID")</x:f>
        <x:v>Cultural objects</x:v>
      </x:c>
      <x:c r="H860" s="4" t="str">
        <x:f>IFERROR(INDEX('Items'!$X$6:$X$1005,MATCH(D860,'Items'!$A$6:$A$1005,0)),"MISSING ID")</x:f>
        <x:v>Cultural object</x:v>
      </x:c>
      <x:c r="I860" s="4"/>
      <x:c r="J860" s="4" t="str">
        <x:v>Unspecified</x:v>
      </x:c>
      <x:c r="K860" s="4" t="str">
        <x:f>IFERROR(INDEX('Crafting recipes'!$D$6:$D$1005,MATCH(B860,'Crafting recipes'!$A$6:$A$1005,0)),"MISSING ID")</x:f>
        <x:v>Proposal</x:v>
      </x:c>
      <x:c r="L860" s="4" t="str">
        <x:f>IFERROR(INDEX('Items'!$AD$6:$AD$1005,MATCH(D860,'Items'!$A$6:$A$1005,0)),"MISSING ID")</x:f>
        <x:v>Proposal</x:v>
      </x:c>
      <x:c r="M860" s="4" t="str">
        <x:f>IFERROR(INDEX('Crafting recipes'!$E$6:$E$1005,MATCH(B860,'Crafting recipes'!$A$6:$A$1005,0)),"MISSING ID")</x:f>
        <x:v>Partial proposal</x:v>
      </x:c>
      <x:c r="N860" s="4" t="str">
        <x:v>Candidate source or part only. Quantity, grade and method remain open.</x:v>
      </x:c>
      <x:c r="O860" s="4" t="str">
        <x:v>Collection expansion, October 15, 2026. New game proposal.</x:v>
      </x:c>
      <x:c r="P860" s="4" t="n">
        <x:f>IF(OR(C860="Ingredient candidate",C860="Consumed input",C860="Contained input",C860="Transform input"),IF(F860="T0",0,IF(F860="T1",1,IF(F860="T2",2,IF(F860="T3",3,IF(F860="T4",4,-1))))),-1)</x:f>
        <x:v>-1</x:v>
      </x:c>
      <x:c r="Q860" s="4" t="n">
        <x:f>IF(AND(OR(C860="Ingredient candidate",C860="Consumed input",C860="Contained input",C860="Transform input"),P860=-1),1,0)</x:f>
        <x:v>0</x:v>
      </x:c>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T3</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t="n">
        <x:f>IF(OR(C861="Ingredient candidate",C861="Consumed input",C861="Contained input",C861="Transform input"),IF(F861="T0",0,IF(F861="T1",1,IF(F861="T2",2,IF(F861="T3",3,IF(F861="T4",4,-1))))),-1)</x:f>
        <x:v>3</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t="n">
        <x:f>IF(OR(C862="Ingredient candidate",C862="Consumed input",C862="Contained input",C862="Transform input"),IF(F862="T0",0,IF(F862="T1",1,IF(F862="T2",2,IF(F862="T3",3,IF(F862="T4",4,-1))))),-1)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Not applicable</x:v>
      </x:c>
      <x:c r="G863" s="4" t="str">
        <x:f>IFERROR(INDEX('Items'!$D$6:$D$1005,MATCH(D863,'Items'!$A$6:$A$1005,0)),"MISSING ID")</x:f>
        <x:v>Cultural objects</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t="n">
        <x:f>IF(OR(C863="Ingredient candidate",C863="Consumed input",C863="Contained input",C863="Transform input"),IF(F863="T0",0,IF(F863="T1",1,IF(F863="T2",2,IF(F863="T3",3,IF(F863="T4",4,-1))))),-1)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stock</x:v>
      </x:c>
      <x:c r="F864" s="4" t="str">
        <x:f>IFERROR(INDEX('Items'!$C$6:$C$1005,MATCH(D864,'Items'!$A$6:$A$1005,0)),"MISSING ID")</x:f>
        <x:v>T1</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t="n">
        <x:f>IF(OR(C864="Ingredient candidate",C864="Consumed input",C864="Contained input",C864="Transform input"),IF(F864="T0",0,IF(F864="T1",1,IF(F864="T2",2,IF(F864="T3",3,IF(F864="T4",4,-1))))),-1)</x:f>
        <x:v>1</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Not applicable</x:v>
      </x:c>
      <x:c r="G865" s="4" t="str">
        <x:f>IFERROR(INDEX('Items'!$D$6:$D$1005,MATCH(D865,'Items'!$A$6:$A$1005,0)),"MISSING ID")</x:f>
        <x:v>Cultural objects</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t="n">
        <x:f>IF(OR(C865="Ingredient candidate",C865="Consumed input",C865="Contained input",C865="Transform input"),IF(F865="T0",0,IF(F865="T1",1,IF(F865="T2",2,IF(F865="T3",3,IF(F865="T4",4,-1))))),-1)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Drawn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t="n">
        <x:f>IF(OR(C866="Ingredient candidate",C866="Consumed input",C866="Contained input",C866="Transform input"),IF(F866="T0",0,IF(F866="T1",1,IF(F866="T2",2,IF(F866="T3",3,IF(F866="T4",4,-1))))),-1)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Not applicable</x:v>
      </x:c>
      <x:c r="G867" s="4" t="str">
        <x:f>IFERROR(INDEX('Items'!$D$6:$D$1005,MATCH(D867,'Items'!$A$6:$A$1005,0)),"MISSING ID")</x:f>
        <x:v>Cultural objects</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t="n">
        <x:f>IF(OR(C867="Ingredient candidate",C867="Consumed input",C867="Contained input",C867="Transform input"),IF(F867="T0",0,IF(F867="T1",1,IF(F867="T2",2,IF(F867="T3",3,IF(F867="T4",4,-1))))),-1)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Not applicable</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t="n">
        <x:f>IF(OR(C868="Ingredient candidate",C868="Consumed input",C868="Contained input",C868="Transform input"),IF(F868="T0",0,IF(F868="T1",1,IF(F868="T2",2,IF(F868="T3",3,IF(F868="T4",4,-1))))),-1)</x:f>
        <x:v>-1</x:v>
      </x:c>
      <x:c r="Q868" s="4" t="n">
        <x:f>IF(AND(OR(C868="Ingredient candidate",C868="Consumed input",C868="Contained input",C868="Transform input"),P868=-1),1,0)</x:f>
        <x:v>1</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building-stone stock</x:v>
      </x:c>
      <x:c r="F869" s="4" t="str">
        <x:f>IFERROR(INDEX('Items'!$C$6:$C$1005,MATCH(D869,'Items'!$A$6:$A$1005,0)),"MISSING ID")</x:f>
        <x:v>T1</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t="n">
        <x:f>IF(OR(C869="Ingredient candidate",C869="Consumed input",C869="Contained input",C869="Transform input"),IF(F869="T0",0,IF(F869="T1",1,IF(F869="T2",2,IF(F869="T3",3,IF(F869="T4",4,-1))))),-1)</x:f>
        <x:v>1</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Not applicable</x:v>
      </x:c>
      <x:c r="G870" s="4" t="str">
        <x:f>IFERROR(INDEX('Items'!$D$6:$D$1005,MATCH(D870,'Items'!$A$6:$A$1005,0)),"MISSING ID")</x:f>
        <x:v>Cultural objects</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t="n">
        <x:f>IF(OR(C870="Ingredient candidate",C870="Consumed input",C870="Contained input",C870="Transform input"),IF(F870="T0",0,IF(F870="T1",1,IF(F870="T2",2,IF(F870="T3",3,IF(F870="T4",4,-1))))),-1)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Refractory ceramic stock</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t="n">
        <x:f>IF(OR(C871="Ingredient candidate",C871="Consumed input",C871="Contained input",C871="Transform input"),IF(F871="T0",0,IF(F871="T1",1,IF(F871="T2",2,IF(F871="T3",3,IF(F871="T4",4,-1))))),-1)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Prepared mineral pigment powder</x:v>
      </x:c>
      <x:c r="F872" s="4" t="str">
        <x:f>IFERROR(INDEX('Items'!$C$6:$C$1005,MATCH(D872,'Items'!$A$6:$A$1005,0)),"MISSING ID")</x:f>
        <x:v>T1</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t="n">
        <x:f>IF(OR(C872="Ingredient candidate",C872="Consumed input",C872="Contained input",C872="Transform input"),IF(F872="T0",0,IF(F872="T1",1,IF(F872="T2",2,IF(F872="T3",3,IF(F872="T4",4,-1))))),-1)</x:f>
        <x:v>1</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Not applicable</x:v>
      </x:c>
      <x:c r="G873" s="4" t="str">
        <x:f>IFERROR(INDEX('Items'!$D$6:$D$1005,MATCH(D873,'Items'!$A$6:$A$1005,0)),"MISSING ID")</x:f>
        <x:v>Cultural objects</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t="n">
        <x:f>IF(OR(C873="Ingredient candidate",C873="Consumed input",C873="Contained input",C873="Transform input"),IF(F873="T0",0,IF(F873="T1",1,IF(F873="T2",2,IF(F873="T3",3,IF(F873="T4",4,-1))))),-1)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T3</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t="n">
        <x:f>IF(OR(C874="Ingredient candidate",C874="Consumed input",C874="Contained input",C874="Transform input"),IF(F874="T0",0,IF(F874="T1",1,IF(F874="T2",2,IF(F874="T3",3,IF(F874="T4",4,-1))))),-1)</x:f>
        <x:v>3</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Worked iron stock</x:v>
      </x:c>
      <x:c r="F875" s="4" t="str">
        <x:f>IFERROR(INDEX('Items'!$C$6:$C$1005,MATCH(D875,'Items'!$A$6:$A$1005,0)),"MISSING ID")</x:f>
        <x:v>T2</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t="n">
        <x:f>IF(OR(C875="Ingredient candidate",C875="Consumed input",C875="Contained input",C875="Transform input"),IF(F875="T0",0,IF(F875="T1",1,IF(F875="T2",2,IF(F875="T3",3,IF(F875="T4",4,-1))))),-1)</x:f>
        <x:v>2</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Not applicable</x:v>
      </x:c>
      <x:c r="G876" s="4" t="str">
        <x:f>IFERROR(INDEX('Items'!$D$6:$D$1005,MATCH(D876,'Items'!$A$6:$A$1005,0)),"MISSING ID")</x:f>
        <x:v>Everyday objects</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t="n">
        <x:f>IF(OR(C876="Ingredient candidate",C876="Consumed input",C876="Contained input",C876="Transform input"),IF(F876="T0",0,IF(F876="T1",1,IF(F876="T2",2,IF(F876="T3",3,IF(F876="T4",4,-1))))),-1)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Prepared ceramic body feed</x:v>
      </x:c>
      <x:c r="F877" s="4" t="str">
        <x:f>IFERROR(INDEX('Items'!$C$6:$C$1005,MATCH(D877,'Items'!$A$6:$A$1005,0)),"MISSING ID")</x:f>
        <x:v>T1</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t="n">
        <x:f>IF(OR(C877="Ingredient candidate",C877="Consumed input",C877="Contained input",C877="Transform input"),IF(F877="T0",0,IF(F877="T1",1,IF(F877="T2",2,IF(F877="T3",3,IF(F877="T4",4,-1))))),-1)</x:f>
        <x:v>1</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Not applicable</x:v>
      </x:c>
      <x:c r="G878" s="4" t="str">
        <x:f>IFERROR(INDEX('Items'!$D$6:$D$1005,MATCH(D878,'Items'!$A$6:$A$1005,0)),"MISSING ID")</x:f>
        <x:v>Everyday objects</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t="n">
        <x:f>IF(OR(C878="Ingredient candidate",C878="Consumed input",C878="Contained input",C878="Transform input"),IF(F878="T0",0,IF(F878="T1",1,IF(F878="T2",2,IF(F878="T3",3,IF(F878="T4",4,-1))))),-1)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stock</x:v>
      </x:c>
      <x:c r="F879" s="4" t="str">
        <x:f>IFERROR(INDEX('Items'!$C$6:$C$1005,MATCH(D879,'Items'!$A$6:$A$1005,0)),"MISSING ID")</x:f>
        <x:v>T1</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t="n">
        <x:f>IF(OR(C879="Ingredient candidate",C879="Consumed input",C879="Contained input",C879="Transform input"),IF(F879="T0",0,IF(F879="T1",1,IF(F879="T2",2,IF(F879="T3",3,IF(F879="T4",4,-1))))),-1)</x:f>
        <x:v>1</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Worked iron stock</x:v>
      </x:c>
      <x:c r="F880" s="4" t="str">
        <x:f>IFERROR(INDEX('Items'!$C$6:$C$1005,MATCH(D880,'Items'!$A$6:$A$1005,0)),"MISSING ID")</x:f>
        <x:v>T2</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t="n">
        <x:f>IF(OR(C880="Ingredient candidate",C880="Consumed input",C880="Contained input",C880="Transform input"),IF(F880="T0",0,IF(F880="T1",1,IF(F880="T2",2,IF(F880="T3",3,IF(F880="T4",4,-1))))),-1)</x:f>
        <x:v>2</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Not applicable</x:v>
      </x:c>
      <x:c r="G881" s="4" t="str">
        <x:f>IFERROR(INDEX('Items'!$D$6:$D$1005,MATCH(D881,'Items'!$A$6:$A$1005,0)),"MISSING ID")</x:f>
        <x:v>Everyday objects</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t="n">
        <x:f>IF(OR(C881="Ingredient candidate",C881="Consumed input",C881="Contained input",C881="Transform input"),IF(F881="T0",0,IF(F881="T1",1,IF(F881="T2",2,IF(F881="T3",3,IF(F881="T4",4,-1))))),-1)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stock</x:v>
      </x:c>
      <x:c r="F882" s="4" t="str">
        <x:f>IFERROR(INDEX('Items'!$C$6:$C$1005,MATCH(D882,'Items'!$A$6:$A$1005,0)),"MISSING ID")</x:f>
        <x:v>T3</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t="n">
        <x:f>IF(OR(C882="Ingredient candidate",C882="Consumed input",C882="Contained input",C882="Transform input"),IF(F882="T0",0,IF(F882="T1",1,IF(F882="T2",2,IF(F882="T3",3,IF(F882="T4",4,-1))))),-1)</x:f>
        <x:v>3</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Not applicable</x:v>
      </x:c>
      <x:c r="G883" s="4" t="str">
        <x:f>IFERROR(INDEX('Items'!$D$6:$D$1005,MATCH(D883,'Items'!$A$6:$A$1005,0)),"MISSING ID")</x:f>
        <x:v>Everyday objects</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t="n">
        <x:f>IF(OR(C883="Ingredient candidate",C883="Consumed input",C883="Contained input",C883="Transform input"),IF(F883="T0",0,IF(F883="T1",1,IF(F883="T2",2,IF(F883="T3",3,IF(F883="T4",4,-1))))),-1)</x:f>
        <x:v>-1</x:v>
      </x:c>
      <x:c r="Q883" s="4" t="n">
        <x:f>IF(AND(OR(C883="Ingredient candidate",C883="Consumed input",C883="Contained input",C883="Transform input"),P883=-1),1,0)</x:f>
        <x:v>0</x:v>
      </x:c>
    </x:row>
    <x:row r="884" ht="64" customHeight="1">
      <x:c r="A884" s="4" t="str">
        <x:v>design.collection.salvage_claim_leaf.in.1</x:v>
      </x:c>
      <x:c r="B884" s="4" t="str">
        <x:v>design.collection.salvage_claim_leaf</x:v>
      </x:c>
      <x:c r="C884" s="4" t="str">
        <x:v>Ingredient candidate</x:v>
      </x:c>
      <x:c r="D884" s="4" t="str">
        <x:v>proposal.bio.husk_paper</x:v>
      </x:c>
      <x:c r="E884" s="4" t="str">
        <x:f>IFERROR(INDEX('Items'!$B$6:$B$1005,MATCH(D884,'Items'!$A$6:$A$1005,0)),"MISSING ID")</x:f>
        <x:v>Husk-fiber paper</x:v>
      </x:c>
      <x:c r="F884" s="4" t="str">
        <x:f>IFERROR(INDEX('Items'!$C$6:$C$1005,MATCH(D884,'Items'!$A$6:$A$1005,0)),"MISSING ID")</x:f>
        <x:v>T2</x:v>
      </x:c>
      <x:c r="G884" s="4" t="str">
        <x:f>IFERROR(INDEX('Items'!$D$6:$D$1005,MATCH(D884,'Items'!$A$6:$A$1005,0)),"MISSING ID")</x:f>
        <x:v>Crafting components</x:v>
      </x:c>
      <x:c r="H884" s="4" t="str">
        <x:f>IFERROR(INDEX('Items'!$X$6:$X$1005,MATCH(D884,'Items'!$A$6:$A$1005,0)),"MISSING ID")</x:f>
        <x:v>Processed material</x:v>
      </x:c>
      <x:c r="I884" s="4"/>
      <x:c r="J884" s="4" t="str">
        <x:v>Unspecified</x:v>
      </x:c>
      <x:c r="K884" s="4" t="str">
        <x:f>IFERROR(INDEX('Crafting recipes'!$D$6:$D$1005,MATCH(B884,'Crafting recipes'!$A$6:$A$1005,0)),"MISSING ID")</x:f>
        <x:v>Proposal</x:v>
      </x:c>
      <x:c r="L884" s="4" t="str">
        <x:f>IFERROR(INDEX('Items'!$AD$6:$AD$1005,MATCH(D884,'Items'!$A$6:$A$1005,0)),"MISSING ID")</x:f>
        <x:v>Author direction</x:v>
      </x:c>
      <x:c r="M884" s="4" t="str">
        <x:f>IFERROR(INDEX('Crafting recipes'!$E$6:$E$1005,MATCH(B884,'Crafting recipes'!$A$6:$A$1005,0)),"MISSING ID")</x:f>
        <x:v>Partial proposal</x:v>
      </x:c>
      <x:c r="N884" s="4" t="str">
        <x:v>Candidate source or part only. Quantity, grade and method remain open.</x:v>
      </x:c>
      <x:c r="O884" s="4" t="str">
        <x:v>Collection expansion, October 15, 2026. New game proposal.</x:v>
      </x:c>
      <x:c r="P884" s="4" t="n">
        <x:f>IF(OR(C884="Ingredient candidate",C884="Consumed input",C884="Contained input",C884="Transform input"),IF(F884="T0",0,IF(F884="T1",1,IF(F884="T2",2,IF(F884="T3",3,IF(F884="T4",4,-1))))),-1)</x:f>
        <x:v>2</x:v>
      </x:c>
      <x:c r="Q884" s="4" t="n">
        <x:f>IF(AND(OR(C884="Ingredient candidate",C884="Consumed input",C884="Contained input",C884="Transform input"),P884=-1),1,0)</x:f>
        <x:v>0</x:v>
      </x:c>
    </x:row>
    <x:row r="885" ht="64" customHeight="1">
      <x:c r="A885" s="4" t="str">
        <x:v>design.collection.salvage_claim_leaf.out</x:v>
      </x:c>
      <x:c r="B885" s="4" t="str">
        <x:v>design.collection.salvage_claim_leaf</x:v>
      </x:c>
      <x:c r="C885" s="4" t="str">
        <x:v>Output</x:v>
      </x:c>
      <x:c r="D885" s="4" t="str">
        <x:v>proposal.collection.salvage_claim_leaf</x:v>
      </x:c>
      <x:c r="E885" s="4" t="str">
        <x:f>IFERROR(INDEX('Items'!$B$6:$B$1005,MATCH(D885,'Items'!$A$6:$A$1005,0)),"MISSING ID")</x:f>
        <x:v>Salvage claim leaf</x:v>
      </x:c>
      <x:c r="F885" s="4" t="str">
        <x:f>IFERROR(INDEX('Items'!$C$6:$C$1005,MATCH(D885,'Items'!$A$6:$A$1005,0)),"MISSING ID")</x:f>
        <x:v>Not applicable</x:v>
      </x:c>
      <x:c r="G885" s="4" t="str">
        <x:f>IFERROR(INDEX('Items'!$D$6:$D$1005,MATCH(D885,'Items'!$A$6:$A$1005,0)),"MISSING ID")</x:f>
        <x:v>Cultural objects</x:v>
      </x:c>
      <x:c r="H885" s="4" t="str">
        <x:f>IFERROR(INDEX('Items'!$X$6:$X$1005,MATCH(D885,'Items'!$A$6:$A$1005,0)),"MISSING ID")</x:f>
        <x:v>Document</x:v>
      </x:c>
      <x:c r="I885" s="4"/>
      <x:c r="J885" s="4" t="str">
        <x:v>Unspecified</x:v>
      </x:c>
      <x:c r="K885" s="4" t="str">
        <x:f>IFERROR(INDEX('Crafting recipes'!$D$6:$D$1005,MATCH(B885,'Crafting recipes'!$A$6:$A$1005,0)),"MISSING ID")</x:f>
        <x:v>Proposal</x:v>
      </x:c>
      <x:c r="L885" s="4" t="str">
        <x:f>IFERROR(INDEX('Items'!$AD$6:$AD$1005,MATCH(D885,'Items'!$A$6:$A$1005,0)),"MISSING ID")</x:f>
        <x:v>Proposal</x:v>
      </x:c>
      <x:c r="M885" s="4" t="str">
        <x:f>IFERROR(INDEX('Crafting recipes'!$E$6:$E$1005,MATCH(B885,'Crafting recipes'!$A$6:$A$1005,0)),"MISSING ID")</x:f>
        <x:v>Partial proposal</x:v>
      </x:c>
      <x:c r="N885" s="4" t="str">
        <x:v>Candidate source or part only. Quantity, grade and method remain open.</x:v>
      </x:c>
      <x:c r="O885" s="4" t="str">
        <x:v>Collection expansion, October 15, 2026. New game proposal.</x:v>
      </x:c>
      <x:c r="P885" s="4" t="n">
        <x:f>IF(OR(C885="Ingredient candidate",C885="Consumed input",C885="Contained input",C885="Transform input"),IF(F885="T0",0,IF(F885="T1",1,IF(F885="T2",2,IF(F885="T3",3,IF(F885="T4",4,-1))))),-1)</x:f>
        <x:v>-1</x:v>
      </x:c>
      <x:c r="Q885" s="4" t="n">
        <x:f>IF(AND(OR(C885="Ingredient candidate",C885="Consumed input",C885="Contained input",C885="Transform input"),P885=-1),1,0)</x:f>
        <x:v>0</x:v>
      </x:c>
    </x:row>
    <x:row r="886" ht="64" customHeight="1">
      <x:c r="A886" s="4" t="str">
        <x:v>design.collection.workshop_repair_folio.in.1</x:v>
      </x:c>
      <x:c r="B886" s="4" t="str">
        <x:v>design.collection.workshop_repair_folio</x:v>
      </x:c>
      <x:c r="C886" s="4" t="str">
        <x:v>Ingredient candidate</x:v>
      </x:c>
      <x:c r="D886" s="4" t="str">
        <x:v>proposal.bio.husk_paper</x:v>
      </x:c>
      <x:c r="E886" s="4" t="str">
        <x:f>IFERROR(INDEX('Items'!$B$6:$B$1005,MATCH(D886,'Items'!$A$6:$A$1005,0)),"MISSING ID")</x:f>
        <x:v>Husk-fiber paper</x:v>
      </x:c>
      <x:c r="F886" s="4" t="str">
        <x:f>IFERROR(INDEX('Items'!$C$6:$C$1005,MATCH(D886,'Items'!$A$6:$A$1005,0)),"MISSING ID")</x:f>
        <x:v>T2</x:v>
      </x:c>
      <x:c r="G886" s="4" t="str">
        <x:f>IFERROR(INDEX('Items'!$D$6:$D$1005,MATCH(D886,'Items'!$A$6:$A$1005,0)),"MISSING ID")</x:f>
        <x:v>Crafting components</x:v>
      </x:c>
      <x:c r="H886" s="4" t="str">
        <x:f>IFERROR(INDEX('Items'!$X$6:$X$1005,MATCH(D886,'Items'!$A$6:$A$1005,0)),"MISSING ID")</x:f>
        <x:v>Processed material</x:v>
      </x:c>
      <x:c r="I886" s="4"/>
      <x:c r="J886" s="4" t="str">
        <x:v>Unspecified</x:v>
      </x:c>
      <x:c r="K886" s="4" t="str">
        <x:f>IFERROR(INDEX('Crafting recipes'!$D$6:$D$1005,MATCH(B886,'Crafting recipes'!$A$6:$A$1005,0)),"MISSING ID")</x:f>
        <x:v>Proposal</x:v>
      </x:c>
      <x:c r="L886" s="4" t="str">
        <x:f>IFERROR(INDEX('Items'!$AD$6:$AD$1005,MATCH(D886,'Items'!$A$6:$A$1005,0)),"MISSING ID")</x:f>
        <x:v>Author direction</x:v>
      </x:c>
      <x:c r="M886" s="4" t="str">
        <x:f>IFERROR(INDEX('Crafting recipes'!$E$6:$E$1005,MATCH(B886,'Crafting recipes'!$A$6:$A$1005,0)),"MISSING ID")</x:f>
        <x:v>Partial proposal</x:v>
      </x:c>
      <x:c r="N886" s="4" t="str">
        <x:v>Candidate source or part only. Quantity, grade and method remain open.</x:v>
      </x:c>
      <x:c r="O886" s="4" t="str">
        <x:v>Collection expansion, October 15, 2026. New game proposal.</x:v>
      </x:c>
      <x:c r="P886" s="4" t="n">
        <x:f>IF(OR(C886="Ingredient candidate",C886="Consumed input",C886="Contained input",C886="Transform input"),IF(F886="T0",0,IF(F886="T1",1,IF(F886="T2",2,IF(F886="T3",3,IF(F886="T4",4,-1))))),-1)</x:f>
        <x:v>2</x:v>
      </x:c>
      <x:c r="Q886" s="4" t="n">
        <x:f>IF(AND(OR(C886="Ingredient candidate",C886="Consumed input",C886="Contained input",C886="Transform input"),P886=-1),1,0)</x:f>
        <x:v>0</x:v>
      </x:c>
    </x:row>
    <x:row r="887" ht="64" customHeight="1">
      <x:c r="A887" s="4" t="str">
        <x:v>design.collection.workshop_repair_folio.out</x:v>
      </x:c>
      <x:c r="B887" s="4" t="str">
        <x:v>design.collection.workshop_repair_folio</x:v>
      </x:c>
      <x:c r="C887" s="4" t="str">
        <x:v>Output</x:v>
      </x:c>
      <x:c r="D887" s="4" t="str">
        <x:v>proposal.collection.workshop_repair_folio</x:v>
      </x:c>
      <x:c r="E887" s="4" t="str">
        <x:f>IFERROR(INDEX('Items'!$B$6:$B$1005,MATCH(D887,'Items'!$A$6:$A$1005,0)),"MISSING ID")</x:f>
        <x:v>Workshop repair folio</x:v>
      </x:c>
      <x:c r="F887" s="4" t="str">
        <x:f>IFERROR(INDEX('Items'!$C$6:$C$1005,MATCH(D887,'Items'!$A$6:$A$1005,0)),"MISSING ID")</x:f>
        <x:v>Not applicable</x:v>
      </x:c>
      <x:c r="G887" s="4" t="str">
        <x:f>IFERROR(INDEX('Items'!$D$6:$D$1005,MATCH(D887,'Items'!$A$6:$A$1005,0)),"MISSING ID")</x:f>
        <x:v>Cultural objects</x:v>
      </x:c>
      <x:c r="H887" s="4" t="str">
        <x:f>IFERROR(INDEX('Items'!$X$6:$X$1005,MATCH(D887,'Items'!$A$6:$A$1005,0)),"MISSING ID")</x:f>
        <x:v>Document</x:v>
      </x:c>
      <x:c r="I887" s="4"/>
      <x:c r="J887" s="4" t="str">
        <x:v>Unspecified</x:v>
      </x:c>
      <x:c r="K887" s="4" t="str">
        <x:f>IFERROR(INDEX('Crafting recipes'!$D$6:$D$1005,MATCH(B887,'Crafting recipes'!$A$6:$A$1005,0)),"MISSING ID")</x:f>
        <x:v>Proposal</x:v>
      </x:c>
      <x:c r="L887" s="4" t="str">
        <x:f>IFERROR(INDEX('Items'!$AD$6:$AD$1005,MATCH(D887,'Items'!$A$6:$A$1005,0)),"MISSING ID")</x:f>
        <x:v>Proposal</x:v>
      </x:c>
      <x:c r="M887" s="4" t="str">
        <x:f>IFERROR(INDEX('Crafting recipes'!$E$6:$E$1005,MATCH(B887,'Crafting recipes'!$A$6:$A$1005,0)),"MISSING ID")</x:f>
        <x:v>Partial proposal</x:v>
      </x:c>
      <x:c r="N887" s="4" t="str">
        <x:v>Candidate source or part only. Quantity, grade and method remain open.</x:v>
      </x:c>
      <x:c r="O887" s="4" t="str">
        <x:v>Collection expansion, October 15, 2026. New game proposal.</x:v>
      </x:c>
      <x:c r="P887" s="4" t="n">
        <x:f>IF(OR(C887="Ingredient candidate",C887="Consumed input",C887="Contained input",C887="Transform input"),IF(F887="T0",0,IF(F887="T1",1,IF(F887="T2",2,IF(F887="T3",3,IF(F887="T4",4,-1))))),-1)</x:f>
        <x:v>-1</x:v>
      </x:c>
      <x:c r="Q887" s="4" t="n">
        <x:f>IF(AND(OR(C887="Ingredient candidate",C887="Consumed input",C887="Contained input",C887="Transform input"),P887=-1),1,0)</x:f>
        <x:v>0</x:v>
      </x:c>
    </x:row>
    <x:row r="888" ht="64" customHeight="1">
      <x:c r="A888" s="4" t="str">
        <x:v>design.collection.caravan_cargo_manifest.in.1</x:v>
      </x:c>
      <x:c r="B888" s="4" t="str">
        <x:v>design.collection.caravan_cargo_manifest</x:v>
      </x:c>
      <x:c r="C888" s="4" t="str">
        <x:v>Ingredient candidate</x:v>
      </x:c>
      <x:c r="D888" s="4" t="str">
        <x:v>proposal.bio.husk_paper</x:v>
      </x:c>
      <x:c r="E888" s="4" t="str">
        <x:f>IFERROR(INDEX('Items'!$B$6:$B$1005,MATCH(D888,'Items'!$A$6:$A$1005,0)),"MISSING ID")</x:f>
        <x:v>Husk-fiber paper</x:v>
      </x:c>
      <x:c r="F888" s="4" t="str">
        <x:f>IFERROR(INDEX('Items'!$C$6:$C$1005,MATCH(D888,'Items'!$A$6:$A$1005,0)),"MISSING ID")</x:f>
        <x:v>T2</x:v>
      </x:c>
      <x:c r="G888" s="4" t="str">
        <x:f>IFERROR(INDEX('Items'!$D$6:$D$1005,MATCH(D888,'Items'!$A$6:$A$1005,0)),"MISSING ID")</x:f>
        <x:v>Crafting components</x:v>
      </x:c>
      <x:c r="H888" s="4" t="str">
        <x:f>IFERROR(INDEX('Items'!$X$6:$X$1005,MATCH(D888,'Items'!$A$6:$A$1005,0)),"MISSING ID")</x:f>
        <x:v>Processed material</x:v>
      </x:c>
      <x:c r="I888" s="4"/>
      <x:c r="J888" s="4" t="str">
        <x:v>Unspecified</x:v>
      </x:c>
      <x:c r="K888" s="4" t="str">
        <x:f>IFERROR(INDEX('Crafting recipes'!$D$6:$D$1005,MATCH(B888,'Crafting recipes'!$A$6:$A$1005,0)),"MISSING ID")</x:f>
        <x:v>Proposal</x:v>
      </x:c>
      <x:c r="L888" s="4" t="str">
        <x:f>IFERROR(INDEX('Items'!$AD$6:$AD$1005,MATCH(D888,'Items'!$A$6:$A$1005,0)),"MISSING ID")</x:f>
        <x:v>Author direction</x:v>
      </x:c>
      <x:c r="M888" s="4" t="str">
        <x:f>IFERROR(INDEX('Crafting recipes'!$E$6:$E$1005,MATCH(B888,'Crafting recipes'!$A$6:$A$1005,0)),"MISSING ID")</x:f>
        <x:v>Partial proposal</x:v>
      </x:c>
      <x:c r="N888" s="4" t="str">
        <x:v>Candidate source or part only. Quantity, grade and method remain open.</x:v>
      </x:c>
      <x:c r="O888" s="4" t="str">
        <x:v>Collection expansion, October 15, 2026. New game proposal.</x:v>
      </x:c>
      <x:c r="P888" s="4" t="n">
        <x:f>IF(OR(C888="Ingredient candidate",C888="Consumed input",C888="Contained input",C888="Transform input"),IF(F888="T0",0,IF(F888="T1",1,IF(F888="T2",2,IF(F888="T3",3,IF(F888="T4",4,-1))))),-1)</x:f>
        <x:v>2</x:v>
      </x:c>
      <x:c r="Q888" s="4" t="n">
        <x:f>IF(AND(OR(C888="Ingredient candidate",C888="Consumed input",C888="Contained input",C888="Transform input"),P888=-1),1,0)</x:f>
        <x:v>0</x:v>
      </x:c>
    </x:row>
    <x:row r="889" ht="64" customHeight="1">
      <x:c r="A889" s="4" t="str">
        <x:v>design.collection.caravan_cargo_manifest.out</x:v>
      </x:c>
      <x:c r="B889" s="4" t="str">
        <x:v>design.collection.caravan_cargo_manifest</x:v>
      </x:c>
      <x:c r="C889" s="4" t="str">
        <x:v>Output</x:v>
      </x:c>
      <x:c r="D889" s="4" t="str">
        <x:v>proposal.collection.caravan_cargo_manifest</x:v>
      </x:c>
      <x:c r="E889" s="4" t="str">
        <x:f>IFERROR(INDEX('Items'!$B$6:$B$1005,MATCH(D889,'Items'!$A$6:$A$1005,0)),"MISSING ID")</x:f>
        <x:v>Caravan cargo manifest</x:v>
      </x:c>
      <x:c r="F889" s="4" t="str">
        <x:f>IFERROR(INDEX('Items'!$C$6:$C$1005,MATCH(D889,'Items'!$A$6:$A$1005,0)),"MISSING ID")</x:f>
        <x:v>Not applicable</x:v>
      </x:c>
      <x:c r="G889" s="4" t="str">
        <x:f>IFERROR(INDEX('Items'!$D$6:$D$1005,MATCH(D889,'Items'!$A$6:$A$1005,0)),"MISSING ID")</x:f>
        <x:v>Cultural objects</x:v>
      </x:c>
      <x:c r="H889" s="4" t="str">
        <x:f>IFERROR(INDEX('Items'!$X$6:$X$1005,MATCH(D889,'Items'!$A$6:$A$1005,0)),"MISSING ID")</x:f>
        <x:v>Document</x:v>
      </x:c>
      <x:c r="I889" s="4"/>
      <x:c r="J889" s="4" t="str">
        <x:v>Unspecified</x:v>
      </x:c>
      <x:c r="K889" s="4" t="str">
        <x:f>IFERROR(INDEX('Crafting recipes'!$D$6:$D$1005,MATCH(B889,'Crafting recipes'!$A$6:$A$1005,0)),"MISSING ID")</x:f>
        <x:v>Proposal</x:v>
      </x:c>
      <x:c r="L889" s="4" t="str">
        <x:f>IFERROR(INDEX('Items'!$AD$6:$AD$1005,MATCH(D889,'Items'!$A$6:$A$1005,0)),"MISSING ID")</x:f>
        <x:v>Proposal</x:v>
      </x:c>
      <x:c r="M889" s="4" t="str">
        <x:f>IFERROR(INDEX('Crafting recipes'!$E$6:$E$1005,MATCH(B889,'Crafting recipes'!$A$6:$A$1005,0)),"MISSING ID")</x:f>
        <x:v>Partial proposal</x:v>
      </x:c>
      <x:c r="N889" s="4" t="str">
        <x:v>Candidate source or part only. Quantity, grade and method remain open.</x:v>
      </x:c>
      <x:c r="O889" s="4" t="str">
        <x:v>Collection expansion, October 15, 2026. New game proposal.</x:v>
      </x:c>
      <x:c r="P889" s="4" t="n">
        <x:f>IF(OR(C889="Ingredient candidate",C889="Consumed input",C889="Contained input",C889="Transform input"),IF(F889="T0",0,IF(F889="T1",1,IF(F889="T2",2,IF(F889="T3",3,IF(F889="T4",4,-1))))),-1)</x:f>
        <x:v>-1</x:v>
      </x:c>
      <x:c r="Q889" s="4" t="n">
        <x:f>IF(AND(OR(C889="Ingredient candidate",C889="Consumed input",C889="Contained input",C889="Transform input"),P889=-1),1,0)</x:f>
        <x:v>0</x:v>
      </x:c>
    </x:row>
    <x:row r="890" ht="64" customHeight="1">
      <x:c r="A890" s="4" t="str">
        <x:v>design.collection.household_meal_ledger.in.1</x:v>
      </x:c>
      <x:c r="B890" s="4" t="str">
        <x:v>design.collection.household_meal_ledger</x:v>
      </x:c>
      <x:c r="C890" s="4" t="str">
        <x:v>Ingredient candidate</x:v>
      </x:c>
      <x:c r="D890" s="4" t="str">
        <x:v>proposal.bio.husk_paper</x:v>
      </x:c>
      <x:c r="E890" s="4" t="str">
        <x:f>IFERROR(INDEX('Items'!$B$6:$B$1005,MATCH(D890,'Items'!$A$6:$A$1005,0)),"MISSING ID")</x:f>
        <x:v>Husk-fiber paper</x:v>
      </x:c>
      <x:c r="F890" s="4" t="str">
        <x:f>IFERROR(INDEX('Items'!$C$6:$C$1005,MATCH(D890,'Items'!$A$6:$A$1005,0)),"MISSING ID")</x:f>
        <x:v>T2</x:v>
      </x:c>
      <x:c r="G890" s="4" t="str">
        <x:f>IFERROR(INDEX('Items'!$D$6:$D$1005,MATCH(D890,'Items'!$A$6:$A$1005,0)),"MISSING ID")</x:f>
        <x:v>Crafting components</x:v>
      </x:c>
      <x:c r="H890" s="4" t="str">
        <x:f>IFERROR(INDEX('Items'!$X$6:$X$1005,MATCH(D890,'Items'!$A$6:$A$1005,0)),"MISSING ID")</x:f>
        <x:v>Processed material</x:v>
      </x:c>
      <x:c r="I890" s="4"/>
      <x:c r="J890" s="4" t="str">
        <x:v>Unspecified</x:v>
      </x:c>
      <x:c r="K890" s="4" t="str">
        <x:f>IFERROR(INDEX('Crafting recipes'!$D$6:$D$1005,MATCH(B890,'Crafting recipes'!$A$6:$A$1005,0)),"MISSING ID")</x:f>
        <x:v>Proposal</x:v>
      </x:c>
      <x:c r="L890" s="4" t="str">
        <x:f>IFERROR(INDEX('Items'!$AD$6:$AD$1005,MATCH(D890,'Items'!$A$6:$A$1005,0)),"MISSING ID")</x:f>
        <x:v>Author direction</x:v>
      </x:c>
      <x:c r="M890" s="4" t="str">
        <x:f>IFERROR(INDEX('Crafting recipes'!$E$6:$E$1005,MATCH(B890,'Crafting recipes'!$A$6:$A$1005,0)),"MISSING ID")</x:f>
        <x:v>Partial proposal</x:v>
      </x:c>
      <x:c r="N890" s="4" t="str">
        <x:v>Candidate source or part only. Quantity, grade and method remain open.</x:v>
      </x:c>
      <x:c r="O890" s="4" t="str">
        <x:v>Collection expansion, October 15, 2026. New game proposal.</x:v>
      </x:c>
      <x:c r="P890" s="4" t="n">
        <x:f>IF(OR(C890="Ingredient candidate",C890="Consumed input",C890="Contained input",C890="Transform input"),IF(F890="T0",0,IF(F890="T1",1,IF(F890="T2",2,IF(F890="T3",3,IF(F890="T4",4,-1))))),-1)</x:f>
        <x:v>2</x:v>
      </x:c>
      <x:c r="Q890" s="4" t="n">
        <x:f>IF(AND(OR(C890="Ingredient candidate",C890="Consumed input",C890="Contained input",C890="Transform input"),P890=-1),1,0)</x:f>
        <x:v>0</x:v>
      </x:c>
    </x:row>
    <x:row r="891" ht="64" customHeight="1">
      <x:c r="A891" s="4" t="str">
        <x:v>design.collection.household_meal_ledger.out</x:v>
      </x:c>
      <x:c r="B891" s="4" t="str">
        <x:v>design.collection.household_meal_ledger</x:v>
      </x:c>
      <x:c r="C891" s="4" t="str">
        <x:v>Output</x:v>
      </x:c>
      <x:c r="D891" s="4" t="str">
        <x:v>proposal.collection.household_meal_ledger</x:v>
      </x:c>
      <x:c r="E891" s="4" t="str">
        <x:f>IFERROR(INDEX('Items'!$B$6:$B$1005,MATCH(D891,'Items'!$A$6:$A$1005,0)),"MISSING ID")</x:f>
        <x:v>Household meal ledger</x:v>
      </x:c>
      <x:c r="F891" s="4" t="str">
        <x:f>IFERROR(INDEX('Items'!$C$6:$C$1005,MATCH(D891,'Items'!$A$6:$A$1005,0)),"MISSING ID")</x:f>
        <x:v>Not applicable</x:v>
      </x:c>
      <x:c r="G891" s="4" t="str">
        <x:f>IFERROR(INDEX('Items'!$D$6:$D$1005,MATCH(D891,'Items'!$A$6:$A$1005,0)),"MISSING ID")</x:f>
        <x:v>Cultural objects</x:v>
      </x:c>
      <x:c r="H891" s="4" t="str">
        <x:f>IFERROR(INDEX('Items'!$X$6:$X$1005,MATCH(D891,'Items'!$A$6:$A$1005,0)),"MISSING ID")</x:f>
        <x:v>Document</x:v>
      </x:c>
      <x:c r="I891" s="4"/>
      <x:c r="J891" s="4" t="str">
        <x:v>Unspecified</x:v>
      </x:c>
      <x:c r="K891" s="4" t="str">
        <x:f>IFERROR(INDEX('Crafting recipes'!$D$6:$D$1005,MATCH(B891,'Crafting recipes'!$A$6:$A$1005,0)),"MISSING ID")</x:f>
        <x:v>Proposal</x:v>
      </x:c>
      <x:c r="L891" s="4" t="str">
        <x:f>IFERROR(INDEX('Items'!$AD$6:$AD$1005,MATCH(D891,'Items'!$A$6:$A$1005,0)),"MISSING ID")</x:f>
        <x:v>Proposal</x:v>
      </x:c>
      <x:c r="M891" s="4" t="str">
        <x:f>IFERROR(INDEX('Crafting recipes'!$E$6:$E$1005,MATCH(B891,'Crafting recipes'!$A$6:$A$1005,0)),"MISSING ID")</x:f>
        <x:v>Partial proposal</x:v>
      </x:c>
      <x:c r="N891" s="4" t="str">
        <x:v>Candidate source or part only. Quantity, grade and method remain open.</x:v>
      </x:c>
      <x:c r="O891" s="4" t="str">
        <x:v>Collection expansion, October 15, 2026. New game proposal.</x:v>
      </x:c>
      <x:c r="P891" s="4" t="n">
        <x:f>IF(OR(C891="Ingredient candidate",C891="Consumed input",C891="Contained input",C891="Transform input"),IF(F891="T0",0,IF(F891="T1",1,IF(F891="T2",2,IF(F891="T3",3,IF(F891="T4",4,-1))))),-1)</x:f>
        <x:v>-1</x:v>
      </x:c>
      <x:c r="Q891" s="4" t="n">
        <x:f>IF(AND(OR(C891="Ingredient candidate",C891="Consumed input",C891="Contained input",C891="Transform input"),P891=-1),1,0)</x:f>
        <x:v>0</x:v>
      </x:c>
    </x:row>
    <x:row r="892" ht="64" customHeight="1">
      <x:c r="A892" s="4" t="str">
        <x:v>design.collection.instrument_tuning_chart.in.1</x:v>
      </x:c>
      <x:c r="B892" s="4" t="str">
        <x:v>design.collection.instrument_tuning_chart</x:v>
      </x:c>
      <x:c r="C892" s="4" t="str">
        <x:v>Ingredient candidate</x:v>
      </x:c>
      <x:c r="D892" s="4" t="str">
        <x:v>proposal.bio.husk_paper</x:v>
      </x:c>
      <x:c r="E892" s="4" t="str">
        <x:f>IFERROR(INDEX('Items'!$B$6:$B$1005,MATCH(D892,'Items'!$A$6:$A$1005,0)),"MISSING ID")</x:f>
        <x:v>Husk-fiber paper</x:v>
      </x:c>
      <x:c r="F892" s="4" t="str">
        <x:f>IFERROR(INDEX('Items'!$C$6:$C$1005,MATCH(D892,'Items'!$A$6:$A$1005,0)),"MISSING ID")</x:f>
        <x:v>T2</x:v>
      </x:c>
      <x:c r="G892" s="4" t="str">
        <x:f>IFERROR(INDEX('Items'!$D$6:$D$1005,MATCH(D892,'Items'!$A$6:$A$1005,0)),"MISSING ID")</x:f>
        <x:v>Crafting components</x:v>
      </x:c>
      <x:c r="H892" s="4" t="str">
        <x:f>IFERROR(INDEX('Items'!$X$6:$X$1005,MATCH(D892,'Items'!$A$6:$A$1005,0)),"MISSING ID")</x:f>
        <x:v>Processed material</x:v>
      </x:c>
      <x:c r="I892" s="4"/>
      <x:c r="J892" s="4" t="str">
        <x:v>Unspecified</x:v>
      </x:c>
      <x:c r="K892" s="4" t="str">
        <x:f>IFERROR(INDEX('Crafting recipes'!$D$6:$D$1005,MATCH(B892,'Crafting recipes'!$A$6:$A$1005,0)),"MISSING ID")</x:f>
        <x:v>Proposal</x:v>
      </x:c>
      <x:c r="L892" s="4" t="str">
        <x:f>IFERROR(INDEX('Items'!$AD$6:$AD$1005,MATCH(D892,'Items'!$A$6:$A$1005,0)),"MISSING ID")</x:f>
        <x:v>Author direction</x:v>
      </x:c>
      <x:c r="M892" s="4" t="str">
        <x:f>IFERROR(INDEX('Crafting recipes'!$E$6:$E$1005,MATCH(B892,'Crafting recipes'!$A$6:$A$1005,0)),"MISSING ID")</x:f>
        <x:v>Partial proposal</x:v>
      </x:c>
      <x:c r="N892" s="4" t="str">
        <x:v>Candidate source or part only. Quantity, grade and method remain open.</x:v>
      </x:c>
      <x:c r="O892" s="4" t="str">
        <x:v>Collection expansion, October 15, 2026. New game proposal.</x:v>
      </x:c>
      <x:c r="P892" s="4" t="n">
        <x:f>IF(OR(C892="Ingredient candidate",C892="Consumed input",C892="Contained input",C892="Transform input"),IF(F892="T0",0,IF(F892="T1",1,IF(F892="T2",2,IF(F892="T3",3,IF(F892="T4",4,-1))))),-1)</x:f>
        <x:v>2</x:v>
      </x:c>
      <x:c r="Q892" s="4" t="n">
        <x:f>IF(AND(OR(C892="Ingredient candidate",C892="Consumed input",C892="Contained input",C892="Transform input"),P892=-1),1,0)</x:f>
        <x:v>0</x:v>
      </x:c>
    </x:row>
    <x:row r="893" ht="64" customHeight="1">
      <x:c r="A893" s="4" t="str">
        <x:v>design.collection.instrument_tuning_chart.out</x:v>
      </x:c>
      <x:c r="B893" s="4" t="str">
        <x:v>design.collection.instrument_tuning_chart</x:v>
      </x:c>
      <x:c r="C893" s="4" t="str">
        <x:v>Output</x:v>
      </x:c>
      <x:c r="D893" s="4" t="str">
        <x:v>proposal.collection.instrument_tuning_chart</x:v>
      </x:c>
      <x:c r="E893" s="4" t="str">
        <x:f>IFERROR(INDEX('Items'!$B$6:$B$1005,MATCH(D893,'Items'!$A$6:$A$1005,0)),"MISSING ID")</x:f>
        <x:v>Instrument tuning chart</x:v>
      </x:c>
      <x:c r="F893" s="4" t="str">
        <x:f>IFERROR(INDEX('Items'!$C$6:$C$1005,MATCH(D893,'Items'!$A$6:$A$1005,0)),"MISSING ID")</x:f>
        <x:v>Not applicable</x:v>
      </x:c>
      <x:c r="G893" s="4" t="str">
        <x:f>IFERROR(INDEX('Items'!$D$6:$D$1005,MATCH(D893,'Items'!$A$6:$A$1005,0)),"MISSING ID")</x:f>
        <x:v>Cultural objects</x:v>
      </x:c>
      <x:c r="H893" s="4" t="str">
        <x:f>IFERROR(INDEX('Items'!$X$6:$X$1005,MATCH(D893,'Items'!$A$6:$A$1005,0)),"MISSING ID")</x:f>
        <x:v>Document</x:v>
      </x:c>
      <x:c r="I893" s="4"/>
      <x:c r="J893" s="4" t="str">
        <x:v>Unspecified</x:v>
      </x:c>
      <x:c r="K893" s="4" t="str">
        <x:f>IFERROR(INDEX('Crafting recipes'!$D$6:$D$1005,MATCH(B893,'Crafting recipes'!$A$6:$A$1005,0)),"MISSING ID")</x:f>
        <x:v>Proposal</x:v>
      </x:c>
      <x:c r="L893" s="4" t="str">
        <x:f>IFERROR(INDEX('Items'!$AD$6:$AD$1005,MATCH(D893,'Items'!$A$6:$A$1005,0)),"MISSING ID")</x:f>
        <x:v>Proposal</x:v>
      </x:c>
      <x:c r="M893" s="4" t="str">
        <x:f>IFERROR(INDEX('Crafting recipes'!$E$6:$E$1005,MATCH(B893,'Crafting recipes'!$A$6:$A$1005,0)),"MISSING ID")</x:f>
        <x:v>Partial proposal</x:v>
      </x:c>
      <x:c r="N893" s="4" t="str">
        <x:v>Candidate source or part only. Quantity, grade and method remain open.</x:v>
      </x:c>
      <x:c r="O893" s="4" t="str">
        <x:v>Collection expansion, October 15, 2026. New game proposal.</x:v>
      </x:c>
      <x:c r="P893" s="4" t="n">
        <x:f>IF(OR(C893="Ingredient candidate",C893="Consumed input",C893="Contained input",C893="Transform input"),IF(F893="T0",0,IF(F893="T1",1,IF(F893="T2",2,IF(F893="T3",3,IF(F893="T4",4,-1))))),-1)</x:f>
        <x:v>-1</x:v>
      </x:c>
      <x:c r="Q893" s="4" t="n">
        <x:f>IF(AND(OR(C893="Ingredient candidate",C893="Consumed input",C893="Contained input",C893="Transform input"),P893=-1),1,0)</x:f>
        <x:v>0</x:v>
      </x:c>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t="n">
        <x:f>IF(OR(C894="Ingredient candidate",C894="Consumed input",C894="Contained input",C894="Transform input"),IF(F894="T0",0,IF(F894="T1",1,IF(F894="T2",2,IF(F894="T3",3,IF(F894="T4",4,-1))))),-1)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T3</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t="n">
        <x:f>IF(OR(C895="Ingredient candidate",C895="Consumed input",C895="Contained input",C895="Transform input"),IF(F895="T0",0,IF(F895="T1",1,IF(F895="T2",2,IF(F895="T3",3,IF(F895="T4",4,-1))))),-1)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t="n">
        <x:f>IF(OR(C896="Ingredient candidate",C896="Consumed input",C896="Contained input",C896="Transform input"),IF(F896="T0",0,IF(F896="T1",1,IF(F896="T2",2,IF(F896="T3",3,IF(F896="T4",4,-1))))),-1)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T3</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t="n">
        <x:f>IF(OR(C897="Ingredient candidate",C897="Consumed input",C897="Contained input",C897="Transform input"),IF(F897="T0",0,IF(F897="T1",1,IF(F897="T2",2,IF(F897="T3",3,IF(F897="T4",4,-1))))),-1)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t="n">
        <x:f>IF(OR(C898="Ingredient candidate",C898="Consumed input",C898="Contained input",C898="Transform input"),IF(F898="T0",0,IF(F898="T1",1,IF(F898="T2",2,IF(F898="T3",3,IF(F898="T4",4,-1))))),-1)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t="n">
        <x:f>IF(OR(C899="Ingredient candidate",C899="Consumed input",C899="Contained input",C899="Transform input"),IF(F899="T0",0,IF(F899="T1",1,IF(F899="T2",2,IF(F899="T3",3,IF(F899="T4",4,-1))))),-1)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Prepared bronze bearing stock</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t="n">
        <x:f>IF(OR(C900="Ingredient candidate",C900="Consumed input",C900="Contained input",C900="Transform input"),IF(F900="T0",0,IF(F900="T1",1,IF(F900="T2",2,IF(F900="T3",3,IF(F900="T4",4,-1))))),-1)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t="n">
        <x:f>IF(OR(C901="Ingredient candidate",C901="Consumed input",C901="Contained input",C901="Transform input"),IF(F901="T0",0,IF(F901="T1",1,IF(F901="T2",2,IF(F901="T3",3,IF(F901="T4",4,-1))))),-1)</x:f>
        <x:v>-1</x:v>
      </x:c>
      <x:c r="Q901" s="4" t="n">
        <x:f>IF(AND(OR(C901="Ingredient candidate",C901="Consumed input",C901="Contained input",C901="Transform input"),P901=-1),1,0)</x:f>
        <x:v>0</x:v>
      </x:c>
    </x:row>
    <x:row r="902" ht="64" customHeight="1">
      <x:c r="A902" s="4" t="str">
        <x:v>design.collection.toothed_linear_rack.in.1</x:v>
      </x:c>
      <x:c r="B902" s="4" t="str">
        <x:v>design.collection.toothed_linear_rack</x:v>
      </x:c>
      <x:c r="C902" s="4" t="str">
        <x:v>Ingredient candidate</x:v>
      </x:c>
      <x:c r="D902" s="4" t="str">
        <x:v>author.metallurgy.steel_stock</x:v>
      </x:c>
      <x:c r="E902" s="4" t="str">
        <x:f>IFERROR(INDEX('Items'!$B$6:$B$1005,MATCH(D902,'Items'!$A$6:$A$1005,0)),"MISSING ID")</x:f>
        <x:v>Steel stock</x:v>
      </x:c>
      <x:c r="F902" s="4" t="str">
        <x:f>IFERROR(INDEX('Items'!$C$6:$C$1005,MATCH(D902,'Items'!$A$6:$A$1005,0)),"MISSING ID")</x:f>
        <x:v>T2</x:v>
      </x:c>
      <x:c r="G902" s="4" t="str">
        <x:f>IFERROR(INDEX('Items'!$D$6:$D$1005,MATCH(D902,'Items'!$A$6:$A$1005,0)),"MISSING ID")</x:f>
        <x:v>Manufactured stock</x:v>
      </x:c>
      <x:c r="H902" s="4" t="str">
        <x:f>IFERROR(INDEX('Items'!$X$6:$X$1005,MATCH(D902,'Items'!$A$6:$A$1005,0)),"MISSING ID")</x:f>
        <x:v>Processed material</x:v>
      </x:c>
      <x:c r="I902" s="4"/>
      <x:c r="J902" s="4" t="str">
        <x:v>Unspecified</x:v>
      </x:c>
      <x:c r="K902" s="4" t="str">
        <x:f>IFERROR(INDEX('Crafting recipes'!$D$6:$D$1005,MATCH(B902,'Crafting recipes'!$A$6:$A$1005,0)),"MISSING ID")</x:f>
        <x:v>Proposal</x:v>
      </x:c>
      <x:c r="L902" s="4" t="str">
        <x:f>IFERROR(INDEX('Items'!$AD$6:$AD$1005,MATCH(D902,'Items'!$A$6:$A$1005,0)),"MISSING ID")</x:f>
        <x:v>Author direction</x:v>
      </x:c>
      <x:c r="M902" s="4" t="str">
        <x:f>IFERROR(INDEX('Crafting recipes'!$E$6:$E$1005,MATCH(B902,'Crafting recipes'!$A$6:$A$1005,0)),"MISSING ID")</x:f>
        <x:v>Partial proposal</x:v>
      </x:c>
      <x:c r="N902" s="4" t="str">
        <x:v>Candidate source or part only. Quantity, grade and method remain open.</x:v>
      </x:c>
      <x:c r="O902" s="4" t="str">
        <x:v>Collection expansion, October 15, 2026. New game proposal.</x:v>
      </x:c>
      <x:c r="P902" s="4" t="n">
        <x:f>IF(OR(C902="Ingredient candidate",C902="Consumed input",C902="Contained input",C902="Transform input"),IF(F902="T0",0,IF(F902="T1",1,IF(F902="T2",2,IF(F902="T3",3,IF(F902="T4",4,-1))))),-1)</x:f>
        <x:v>2</x:v>
      </x:c>
      <x:c r="Q902" s="4" t="n">
        <x:f>IF(AND(OR(C902="Ingredient candidate",C902="Consumed input",C902="Contained input",C902="Transform input"),P902=-1),1,0)</x:f>
        <x:v>0</x:v>
      </x:c>
    </x:row>
    <x:row r="903" ht="64" customHeight="1">
      <x:c r="A903" s="4" t="str">
        <x:v>design.collection.toothed_linear_rack.out</x:v>
      </x:c>
      <x:c r="B903" s="4" t="str">
        <x:v>design.collection.toothed_linear_rack</x:v>
      </x:c>
      <x:c r="C903" s="4" t="str">
        <x:v>Output</x:v>
      </x:c>
      <x:c r="D903" s="4" t="str">
        <x:v>proposal.collection.toothed_linear_rack</x:v>
      </x:c>
      <x:c r="E903" s="4" t="str">
        <x:f>IFERROR(INDEX('Items'!$B$6:$B$1005,MATCH(D903,'Items'!$A$6:$A$1005,0)),"MISSING ID")</x:f>
        <x:v>Toothed linear rack</x:v>
      </x:c>
      <x:c r="F903" s="4" t="str">
        <x:f>IFERROR(INDEX('Items'!$C$6:$C$1005,MATCH(D903,'Items'!$A$6:$A$1005,0)),"MISSING ID")</x:f>
        <x:v>T3</x:v>
      </x:c>
      <x:c r="G903" s="4" t="str">
        <x:f>IFERROR(INDEX('Items'!$D$6:$D$1005,MATCH(D903,'Items'!$A$6:$A$1005,0)),"MISSING ID")</x:f>
        <x:v>Crafting components</x:v>
      </x:c>
      <x:c r="H903" s="4" t="str">
        <x:f>IFERROR(INDEX('Items'!$X$6:$X$1005,MATCH(D903,'Items'!$A$6:$A$1005,0)),"MISSING ID")</x:f>
        <x:v>Machine part</x:v>
      </x:c>
      <x:c r="I903" s="4"/>
      <x:c r="J903" s="4" t="str">
        <x:v>Unspecified</x:v>
      </x:c>
      <x:c r="K903" s="4" t="str">
        <x:f>IFERROR(INDEX('Crafting recipes'!$D$6:$D$1005,MATCH(B903,'Crafting recipes'!$A$6:$A$1005,0)),"MISSING ID")</x:f>
        <x:v>Proposal</x:v>
      </x:c>
      <x:c r="L903" s="4" t="str">
        <x:f>IFERROR(INDEX('Items'!$AD$6:$AD$1005,MATCH(D903,'Items'!$A$6:$A$1005,0)),"MISSING ID")</x:f>
        <x:v>Proposal</x:v>
      </x:c>
      <x:c r="M903" s="4" t="str">
        <x:f>IFERROR(INDEX('Crafting recipes'!$E$6:$E$1005,MATCH(B903,'Crafting recipes'!$A$6:$A$1005,0)),"MISSING ID")</x:f>
        <x:v>Partial proposal</x:v>
      </x:c>
      <x:c r="N903" s="4" t="str">
        <x:v>Candidate source or part only. Quantity, grade and method remain open.</x:v>
      </x:c>
      <x:c r="O903" s="4" t="str">
        <x:v>Collection expansion, October 15, 2026. New game proposal.</x:v>
      </x:c>
      <x:c r="P903" s="4" t="n">
        <x:f>IF(OR(C903="Ingredient candidate",C903="Consumed input",C903="Contained input",C903="Transform input"),IF(F903="T0",0,IF(F903="T1",1,IF(F903="T2",2,IF(F903="T3",3,IF(F903="T4",4,-1))))),-1)</x:f>
        <x:v>-1</x:v>
      </x:c>
      <x:c r="Q903" s="4" t="n">
        <x:f>IF(AND(OR(C903="Ingredient candidate",C903="Consumed input",C903="Contained input",C903="Transform input"),P903=-1),1,0)</x:f>
        <x:v>0</x:v>
      </x:c>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t="n">
        <x:f>IF(OR(C904="Ingredient candidate",C904="Consumed input",C904="Contained input",C904="Transform input"),IF(F904="T0",0,IF(F904="T1",1,IF(F904="T2",2,IF(F904="T3",3,IF(F904="T4",4,-1))))),-1)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T3</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t="n">
        <x:f>IF(OR(C905="Ingredient candidate",C905="Consumed input",C905="Contained input",C905="Transform input"),IF(F905="T0",0,IF(F905="T1",1,IF(F905="T2",2,IF(F905="T3",3,IF(F905="T4",4,-1))))),-1)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t="n">
        <x:f>IF(OR(C906="Ingredient candidate",C906="Consumed input",C906="Contained input",C906="Transform input"),IF(F906="T0",0,IF(F906="T1",1,IF(F906="T2",2,IF(F906="T3",3,IF(F906="T4",4,-1))))),-1)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T3</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t="n">
        <x:f>IF(OR(C907="Ingredient candidate",C907="Consumed input",C907="Contained input",C907="Transform input"),IF(F907="T0",0,IF(F907="T1",1,IF(F907="T2",2,IF(F907="T3",3,IF(F907="T4",4,-1))))),-1)</x:f>
        <x:v>3</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T4</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t="n">
        <x:f>IF(OR(C908="Ingredient candidate",C908="Consumed input",C908="Contained input",C908="Transform input"),IF(F908="T0",0,IF(F908="T1",1,IF(F908="T2",2,IF(F908="T3",3,IF(F908="T4",4,-1))))),-1)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t="n">
        <x:f>IF(OR(C909="Ingredient candidate",C909="Consumed input",C909="Contained input",C909="Transform input"),IF(F909="T0",0,IF(F909="T1",1,IF(F909="T2",2,IF(F909="T3",3,IF(F909="T4",4,-1))))),-1)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T3</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t="n">
        <x:f>IF(OR(C910="Ingredient candidate",C910="Consumed input",C910="Contained input",C910="Transform input"),IF(F910="T0",0,IF(F910="T1",1,IF(F910="T2",2,IF(F910="T3",3,IF(F910="T4",4,-1))))),-1)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t="n">
        <x:f>IF(OR(C911="Ingredient candidate",C911="Consumed input",C911="Contained input",C911="Transform input"),IF(F911="T0",0,IF(F911="T1",1,IF(F911="T2",2,IF(F911="T3",3,IF(F911="T4",4,-1))))),-1)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T3</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t="n">
        <x:f>IF(OR(C912="Ingredient candidate",C912="Consumed input",C912="Contained input",C912="Transform input"),IF(F912="T0",0,IF(F912="T1",1,IF(F912="T2",2,IF(F912="T3",3,IF(F912="T4",4,-1))))),-1)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T3</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t="n">
        <x:f>IF(OR(C913="Ingredient candidate",C913="Consumed input",C913="Contained input",C913="Transform input"),IF(F913="T0",0,IF(F913="T1",1,IF(F913="T2",2,IF(F913="T3",3,IF(F913="T4",4,-1))))),-1)</x:f>
        <x:v>3</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t="n">
        <x:f>IF(OR(C914="Ingredient candidate",C914="Consumed input",C914="Contained input",C914="Transform input"),IF(F914="T0",0,IF(F914="T1",1,IF(F914="T2",2,IF(F914="T3",3,IF(F914="T4",4,-1))))),-1)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T4</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t="n">
        <x:f>IF(OR(C915="Ingredient candidate",C915="Consumed input",C915="Contained input",C915="Transform input"),IF(F915="T0",0,IF(F915="T1",1,IF(F915="T2",2,IF(F915="T3",3,IF(F915="T4",4,-1))))),-1)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t="n">
        <x:f>IF(OR(C916="Ingredient candidate",C916="Consumed input",C916="Contained input",C916="Transform input"),IF(F916="T0",0,IF(F916="T1",1,IF(F916="T2",2,IF(F916="T3",3,IF(F916="T4",4,-1))))),-1)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T3</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t="n">
        <x:f>IF(OR(C917="Ingredient candidate",C917="Consumed input",C917="Contained input",C917="Transform input"),IF(F917="T0",0,IF(F917="T1",1,IF(F917="T2",2,IF(F917="T3",3,IF(F917="T4",4,-1))))),-1)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stock</x:v>
      </x:c>
      <x:c r="F918" s="4" t="str">
        <x:f>IFERROR(INDEX('Items'!$C$6:$C$1005,MATCH(D918,'Items'!$A$6:$A$1005,0)),"MISSING ID")</x:f>
        <x:v>T3</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t="n">
        <x:f>IF(OR(C918="Ingredient candidate",C918="Consumed input",C918="Contained input",C918="Transform input"),IF(F918="T0",0,IF(F918="T1",1,IF(F918="T2",2,IF(F918="T3",3,IF(F918="T4",4,-1))))),-1)</x:f>
        <x:v>3</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T4</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t="n">
        <x:f>IF(OR(C919="Ingredient candidate",C919="Consumed input",C919="Contained input",C919="Transform input"),IF(F919="T0",0,IF(F919="T1",1,IF(F919="T2",2,IF(F919="T3",3,IF(F919="T4",4,-1))))),-1)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stock</x:v>
      </x:c>
      <x:c r="F920" s="4" t="str">
        <x:f>IFERROR(INDEX('Items'!$C$6:$C$1005,MATCH(D920,'Items'!$A$6:$A$1005,0)),"MISSING ID")</x:f>
        <x:v>T3</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t="n">
        <x:f>IF(OR(C920="Ingredient candidate",C920="Consumed input",C920="Contained input",C920="Transform input"),IF(F920="T0",0,IF(F920="T1",1,IF(F920="T2",2,IF(F920="T3",3,IF(F920="T4",4,-1))))),-1)</x:f>
        <x:v>3</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T4</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t="n">
        <x:f>IF(OR(C921="Ingredient candidate",C921="Consumed input",C921="Contained input",C921="Transform input"),IF(F921="T0",0,IF(F921="T1",1,IF(F921="T2",2,IF(F921="T3",3,IF(F921="T4",4,-1))))),-1)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stock</x:v>
      </x:c>
      <x:c r="F922" s="4" t="str">
        <x:f>IFERROR(INDEX('Items'!$C$6:$C$1005,MATCH(D922,'Items'!$A$6:$A$1005,0)),"MISSING ID")</x:f>
        <x:v>T3</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t="n">
        <x:f>IF(OR(C922="Ingredient candidate",C922="Consumed input",C922="Contained input",C922="Transform input"),IF(F922="T0",0,IF(F922="T1",1,IF(F922="T2",2,IF(F922="T3",3,IF(F922="T4",4,-1))))),-1)</x:f>
        <x:v>3</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T4</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t="n">
        <x:f>IF(OR(C923="Ingredient candidate",C923="Consumed input",C923="Contained input",C923="Transform input"),IF(F923="T0",0,IF(F923="T1",1,IF(F923="T2",2,IF(F923="T3",3,IF(F923="T4",4,-1))))),-1)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stock</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t="n">
        <x:f>IF(OR(C924="Ingredient candidate",C924="Consumed input",C924="Contained input",C924="Transform input"),IF(F924="T0",0,IF(F924="T1",1,IF(F924="T2",2,IF(F924="T3",3,IF(F924="T4",4,-1))))),-1)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T4</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t="n">
        <x:f>IF(OR(C925="Ingredient candidate",C925="Consumed input",C925="Contained input",C925="Transform input"),IF(F925="T0",0,IF(F925="T1",1,IF(F925="T2",2,IF(F925="T3",3,IF(F925="T4",4,-1))))),-1)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Prepared bronze bearing stock</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t="n">
        <x:f>IF(OR(C926="Ingredient candidate",C926="Consumed input",C926="Contained input",C926="Transform input"),IF(F926="T0",0,IF(F926="T1",1,IF(F926="T2",2,IF(F926="T3",3,IF(F926="T4",4,-1))))),-1)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T3</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t="n">
        <x:f>IF(OR(C927="Ingredient candidate",C927="Consumed input",C927="Contained input",C927="Transform input"),IF(F927="T0",0,IF(F927="T1",1,IF(F927="T2",2,IF(F927="T3",3,IF(F927="T4",4,-1))))),-1)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Worked iron stock</x:v>
      </x:c>
      <x:c r="F928" s="4" t="str">
        <x:f>IFERROR(INDEX('Items'!$C$6:$C$1005,MATCH(D928,'Items'!$A$6:$A$1005,0)),"MISSING ID")</x:f>
        <x:v>T2</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t="n">
        <x:f>IF(OR(C928="Ingredient candidate",C928="Consumed input",C928="Contained input",C928="Transform input"),IF(F928="T0",0,IF(F928="T1",1,IF(F928="T2",2,IF(F928="T3",3,IF(F928="T4",4,-1))))),-1)</x:f>
        <x:v>2</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T3</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t="n">
        <x:f>IF(OR(C929="Ingredient candidate",C929="Consumed input",C929="Contained input",C929="Transform input"),IF(F929="T0",0,IF(F929="T1",1,IF(F929="T2",2,IF(F929="T3",3,IF(F929="T4",4,-1))))),-1)</x:f>
        <x:v>3</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T4</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t="n">
        <x:f>IF(OR(C930="Ingredient candidate",C930="Consumed input",C930="Contained input",C930="Transform input"),IF(F930="T0",0,IF(F930="T1",1,IF(F930="T2",2,IF(F930="T3",3,IF(F930="T4",4,-1))))),-1)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Worked iron stock</x:v>
      </x:c>
      <x:c r="F931" s="4" t="str">
        <x:f>IFERROR(INDEX('Items'!$C$6:$C$1005,MATCH(D931,'Items'!$A$6:$A$1005,0)),"MISSING ID")</x:f>
        <x:v>T2</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t="n">
        <x:f>IF(OR(C931="Ingredient candidate",C931="Consumed input",C931="Contained input",C931="Transform input"),IF(F931="T0",0,IF(F931="T1",1,IF(F931="T2",2,IF(F931="T3",3,IF(F931="T4",4,-1))))),-1)</x:f>
        <x:v>2</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T3</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t="n">
        <x:f>IF(OR(C932="Ingredient candidate",C932="Consumed input",C932="Contained input",C932="Transform input"),IF(F932="T0",0,IF(F932="T1",1,IF(F932="T2",2,IF(F932="T3",3,IF(F932="T4",4,-1))))),-1)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chitin friction stock</x:v>
      </x:c>
      <x:c r="F933" s="4" t="str">
        <x:f>IFERROR(INDEX('Items'!$C$6:$C$1005,MATCH(D933,'Items'!$A$6:$A$1005,0)),"MISSING ID")</x:f>
        <x:v>T2</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t="n">
        <x:f>IF(OR(C933="Ingredient candidate",C933="Consumed input",C933="Contained input",C933="Transform input"),IF(F933="T0",0,IF(F933="T1",1,IF(F933="T2",2,IF(F933="T3",3,IF(F933="T4",4,-1))))),-1)</x:f>
        <x:v>2</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T3</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t="n">
        <x:f>IF(OR(C934="Ingredient candidate",C934="Consumed input",C934="Contained input",C934="Transform input"),IF(F934="T0",0,IF(F934="T1",1,IF(F934="T2",2,IF(F934="T3",3,IF(F934="T4",4,-1))))),-1)</x:f>
        <x:v>3</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T4</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t="n">
        <x:f>IF(OR(C935="Ingredient candidate",C935="Consumed input",C935="Contained input",C935="Transform input"),IF(F935="T0",0,IF(F935="T1",1,IF(F935="T2",2,IF(F935="T3",3,IF(F935="T4",4,-1))))),-1)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t="n">
        <x:f>IF(OR(C936="Ingredient candidate",C936="Consumed input",C936="Contained input",C936="Transform input"),IF(F936="T0",0,IF(F936="T1",1,IF(F936="T2",2,IF(F936="T3",3,IF(F936="T4",4,-1))))),-1)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T3</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t="n">
        <x:f>IF(OR(C937="Ingredient candidate",C937="Consumed input",C937="Contained input",C937="Transform input"),IF(F937="T0",0,IF(F937="T1",1,IF(F937="T2",2,IF(F937="T3",3,IF(F937="T4",4,-1))))),-1)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chitin friction stock</x:v>
      </x:c>
      <x:c r="F938" s="4" t="str">
        <x:f>IFERROR(INDEX('Items'!$C$6:$C$1005,MATCH(D938,'Items'!$A$6:$A$1005,0)),"MISSING ID")</x:f>
        <x:v>T2</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t="n">
        <x:f>IF(OR(C938="Ingredient candidate",C938="Consumed input",C938="Contained input",C938="Transform input"),IF(F938="T0",0,IF(F938="T1",1,IF(F938="T2",2,IF(F938="T3",3,IF(F938="T4",4,-1))))),-1)</x:f>
        <x:v>2</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Worked iron stock</x:v>
      </x:c>
      <x:c r="F939" s="4" t="str">
        <x:f>IFERROR(INDEX('Items'!$C$6:$C$1005,MATCH(D939,'Items'!$A$6:$A$1005,0)),"MISSING ID")</x:f>
        <x:v>T2</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t="n">
        <x:f>IF(OR(C939="Ingredient candidate",C939="Consumed input",C939="Contained input",C939="Transform input"),IF(F939="T0",0,IF(F939="T1",1,IF(F939="T2",2,IF(F939="T3",3,IF(F939="T4",4,-1))))),-1)</x:f>
        <x:v>2</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T3</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t="n">
        <x:f>IF(OR(C940="Ingredient candidate",C940="Consumed input",C940="Contained input",C940="Transform input"),IF(F940="T0",0,IF(F940="T1",1,IF(F940="T2",2,IF(F940="T3",3,IF(F940="T4",4,-1))))),-1)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t="n">
        <x:f>IF(OR(C941="Ingredient candidate",C941="Consumed input",C941="Contained input",C941="Transform input"),IF(F941="T0",0,IF(F941="T1",1,IF(F941="T2",2,IF(F941="T3",3,IF(F941="T4",4,-1))))),-1)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T3</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t="n">
        <x:f>IF(OR(C942="Ingredient candidate",C942="Consumed input",C942="Contained input",C942="Transform input"),IF(F942="T0",0,IF(F942="T1",1,IF(F942="T2",2,IF(F942="T3",3,IF(F942="T4",4,-1))))),-1)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t="n">
        <x:f>IF(OR(C943="Ingredient candidate",C943="Consumed input",C943="Contained input",C943="Transform input"),IF(F943="T0",0,IF(F943="T1",1,IF(F943="T2",2,IF(F943="T3",3,IF(F943="T4",4,-1))))),-1)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T3</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t="n">
        <x:f>IF(OR(C944="Ingredient candidate",C944="Consumed input",C944="Contained input",C944="Transform input"),IF(F944="T0",0,IF(F944="T1",1,IF(F944="T2",2,IF(F944="T3",3,IF(F944="T4",4,-1))))),-1)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t="n">
        <x:f>IF(OR(C945="Ingredient candidate",C945="Consumed input",C945="Contained input",C945="Transform input"),IF(F945="T0",0,IF(F945="T1",1,IF(F945="T2",2,IF(F945="T3",3,IF(F945="T4",4,-1))))),-1)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t="n">
        <x:f>IF(OR(C946="Ingredient candidate",C946="Consumed input",C946="Contained input",C946="Transform input"),IF(F946="T0",0,IF(F946="T1",1,IF(F946="T2",2,IF(F946="T3",3,IF(F946="T4",4,-1))))),-1)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T3</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t="n">
        <x:f>IF(OR(C947="Ingredient candidate",C947="Consumed input",C947="Contained input",C947="Transform input"),IF(F947="T0",0,IF(F947="T1",1,IF(F947="T2",2,IF(F947="T3",3,IF(F947="T4",4,-1))))),-1)</x:f>
        <x:v>3</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T4</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t="n">
        <x:f>IF(OR(C948="Ingredient candidate",C948="Consumed input",C948="Contained input",C948="Transform input"),IF(F948="T0",0,IF(F948="T1",1,IF(F948="T2",2,IF(F948="T3",3,IF(F948="T4",4,-1))))),-1)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Refractory ceramic stock</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t="n">
        <x:f>IF(OR(C949="Ingredient candidate",C949="Consumed input",C949="Contained input",C949="Transform input"),IF(F949="T0",0,IF(F949="T1",1,IF(F949="T2",2,IF(F949="T3",3,IF(F949="T4",4,-1))))),-1)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T3</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t="n">
        <x:f>IF(OR(C950="Ingredient candidate",C950="Consumed input",C950="Contained input",C950="Transform input"),IF(F950="T0",0,IF(F950="T1",1,IF(F950="T2",2,IF(F950="T3",3,IF(F950="T4",4,-1))))),-1)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t="n">
        <x:f>IF(OR(C951="Ingredient candidate",C951="Consumed input",C951="Contained input",C951="Transform input"),IF(F951="T0",0,IF(F951="T1",1,IF(F951="T2",2,IF(F951="T3",3,IF(F951="T4",4,-1))))),-1)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T3</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t="n">
        <x:f>IF(OR(C952="Ingredient candidate",C952="Consumed input",C952="Contained input",C952="Transform input"),IF(F952="T0",0,IF(F952="T1",1,IF(F952="T2",2,IF(F952="T3",3,IF(F952="T4",4,-1))))),-1)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stock</x:v>
      </x:c>
      <x:c r="F953" s="4" t="str">
        <x:f>IFERROR(INDEX('Items'!$C$6:$C$1005,MATCH(D953,'Items'!$A$6:$A$1005,0)),"MISSING ID")</x:f>
        <x:v>T3</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t="n">
        <x:f>IF(OR(C953="Ingredient candidate",C953="Consumed input",C953="Contained input",C953="Transform input"),IF(F953="T0",0,IF(F953="T1",1,IF(F953="T2",2,IF(F953="T3",3,IF(F953="T4",4,-1))))),-1)</x:f>
        <x:v>3</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T3</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t="n">
        <x:f>IF(OR(C954="Ingredient candidate",C954="Consumed input",C954="Contained input",C954="Transform input"),IF(F954="T0",0,IF(F954="T1",1,IF(F954="T2",2,IF(F954="T3",3,IF(F954="T4",4,-1))))),-1)</x:f>
        <x:v>3</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T4</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t="n">
        <x:f>IF(OR(C955="Ingredient candidate",C955="Consumed input",C955="Contained input",C955="Transform input"),IF(F955="T0",0,IF(F955="T1",1,IF(F955="T2",2,IF(F955="T3",3,IF(F955="T4",4,-1))))),-1)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flakes</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t="n">
        <x:f>IF(OR(C956="Ingredient candidate",C956="Consumed input",C956="Contained input",C956="Transform input"),IF(F956="T0",0,IF(F956="T1",1,IF(F956="T2",2,IF(F956="T3",3,IF(F956="T4",4,-1))))),-1)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T1</x:v>
      </x:c>
      <x:c r="G957" s="4" t="str">
        <x:f>IFERROR(INDEX('Items'!$D$6:$D$1005,MATCH(D957,'Items'!$A$6:$A$1005,0)),"MISSING ID")</x:f>
        <x:v>Processing agents</x:v>
      </x:c>
      <x:c r="H957" s="4" t="str">
        <x:f>IFERROR(INDEX('Items'!$X$6:$X$1005,MATCH(D957,'Items'!$A$6:$A$1005,0)),"MISSING ID")</x:f>
        <x:v>Chemical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t="n">
        <x:f>IF(OR(C957="Ingredient candidate",C957="Consumed input",C957="Contained input",C957="Transform input"),IF(F957="T0",0,IF(F957="T1",1,IF(F957="T2",2,IF(F957="T3",3,IF(F957="T4",4,-1))))),-1)</x:f>
        <x:v>1</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T2</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t="n">
        <x:f>IF(OR(C958="Ingredient candidate",C958="Consumed input",C958="Contained input",C958="Transform input"),IF(F958="T0",0,IF(F958="T1",1,IF(F958="T2",2,IF(F958="T3",3,IF(F958="T4",4,-1))))),-1)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T1</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t="n">
        <x:f>IF(OR(C959="Ingredient candidate",C959="Consumed input",C959="Contained input",C959="Transform input"),IF(F959="T0",0,IF(F959="T1",1,IF(F959="T2",2,IF(F959="T3",3,IF(F959="T4",4,-1))))),-1)</x:f>
        <x:v>1</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T3</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t="n">
        <x:f>IF(OR(C960="Ingredient candidate",C960="Consumed input",C960="Contained input",C960="Transform input"),IF(F960="T0",0,IF(F960="T1",1,IF(F960="T2",2,IF(F960="T3",3,IF(F960="T4",4,-1))))),-1)</x:f>
        <x:v>3</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T4</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t="n">
        <x:f>IF(OR(C961="Ingredient candidate",C961="Consumed input",C961="Contained input",C961="Transform input"),IF(F961="T0",0,IF(F961="T1",1,IF(F961="T2",2,IF(F961="T3",3,IF(F961="T4",4,-1))))),-1)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T3</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t="n">
        <x:f>IF(OR(C962="Ingredient candidate",C962="Consumed input",C962="Contained input",C962="Transform input"),IF(F962="T0",0,IF(F962="T1",1,IF(F962="T2",2,IF(F962="T3",3,IF(F962="T4",4,-1))))),-1)</x:f>
        <x:v>3</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T4</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t="n">
        <x:f>IF(OR(C963="Ingredient candidate",C963="Consumed input",C963="Contained input",C963="Transform input"),IF(F963="T0",0,IF(F963="T1",1,IF(F963="T2",2,IF(F963="T3",3,IF(F963="T4",4,-1))))),-1)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x:v>
      </x:c>
      <x:c r="F964" s="4" t="str">
        <x:f>IFERROR(INDEX('Items'!$C$6:$C$1005,MATCH(D964,'Items'!$A$6:$A$1005,0)),"MISSING ID")</x:f>
        <x:v>T1</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t="n">
        <x:f>IF(OR(C964="Ingredient candidate",C964="Consumed input",C964="Contained input",C964="Transform input"),IF(F964="T0",0,IF(F964="T1",1,IF(F964="T2",2,IF(F964="T3",3,IF(F964="T4",4,-1))))),-1)</x:f>
        <x:v>1</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T3</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t="n">
        <x:f>IF(OR(C965="Ingredient candidate",C965="Consumed input",C965="Contained input",C965="Transform input"),IF(F965="T0",0,IF(F965="T1",1,IF(F965="T2",2,IF(F965="T3",3,IF(F965="T4",4,-1))))),-1)</x:f>
        <x:v>3</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T4</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t="n">
        <x:f>IF(OR(C966="Ingredient candidate",C966="Consumed input",C966="Contained input",C966="Transform input"),IF(F966="T0",0,IF(F966="T1",1,IF(F966="T2",2,IF(F966="T3",3,IF(F966="T4",4,-1))))),-1)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Refractory ceramic stock</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t="n">
        <x:f>IF(OR(C967="Ingredient candidate",C967="Consumed input",C967="Contained input",C967="Transform input"),IF(F967="T0",0,IF(F967="T1",1,IF(F967="T2",2,IF(F967="T3",3,IF(F967="T4",4,-1))))),-1)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T3</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t="n">
        <x:f>IF(OR(C968="Ingredient candidate",C968="Consumed input",C968="Contained input",C968="Transform input"),IF(F968="T0",0,IF(F968="T1",1,IF(F968="T2",2,IF(F968="T3",3,IF(F968="T4",4,-1))))),-1)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conductor stock</x:v>
      </x:c>
      <x:c r="F969" s="4" t="str">
        <x:f>IFERROR(INDEX('Items'!$C$6:$C$1005,MATCH(D969,'Items'!$A$6:$A$1005,0)),"MISSING ID")</x:f>
        <x:v>T2</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t="n">
        <x:f>IF(OR(C969="Ingredient candidate",C969="Consumed input",C969="Contained input",C969="Transform input"),IF(F969="T0",0,IF(F969="T1",1,IF(F969="T2",2,IF(F969="T3",3,IF(F969="T4",4,-1))))),-1)</x:f>
        <x:v>2</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T3</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t="n">
        <x:f>IF(OR(C970="Ingredient candidate",C970="Consumed input",C970="Contained input",C970="Transform input"),IF(F970="T0",0,IF(F970="T1",1,IF(F970="T2",2,IF(F970="T3",3,IF(F970="T4",4,-1))))),-1)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t="n">
        <x:f>IF(OR(C971="Ingredient candidate",C971="Consumed input",C971="Contained input",C971="Transform input"),IF(F971="T0",0,IF(F971="T1",1,IF(F971="T2",2,IF(F971="T3",3,IF(F971="T4",4,-1))))),-1)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Prepared electrical insulation stock</x:v>
      </x:c>
      <x:c r="F972" s="4" t="str">
        <x:f>IFERROR(INDEX('Items'!$C$6:$C$1005,MATCH(D972,'Items'!$A$6:$A$1005,0)),"MISSING ID")</x:f>
        <x:v>T3</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t="n">
        <x:f>IF(OR(C972="Ingredient candidate",C972="Consumed input",C972="Contained input",C972="Transform input"),IF(F972="T0",0,IF(F972="T1",1,IF(F972="T2",2,IF(F972="T3",3,IF(F972="T4",4,-1))))),-1)</x:f>
        <x:v>3</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T4</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t="n">
        <x:f>IF(OR(C973="Ingredient candidate",C973="Consumed input",C973="Contained input",C973="Transform input"),IF(F973="T0",0,IF(F973="T1",1,IF(F973="T2",2,IF(F973="T3",3,IF(F973="T4",4,-1))))),-1)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t="n">
        <x:f>IF(OR(C974="Ingredient candidate",C974="Consumed input",C974="Contained input",C974="Transform input"),IF(F974="T0",0,IF(F974="T1",1,IF(F974="T2",2,IF(F974="T3",3,IF(F974="T4",4,-1))))),-1)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stock</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t="n">
        <x:f>IF(OR(C975="Ingredient candidate",C975="Consumed input",C975="Contained input",C975="Transform input"),IF(F975="T0",0,IF(F975="T1",1,IF(F975="T2",2,IF(F975="T3",3,IF(F975="T4",4,-1))))),-1)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Not applicable</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t="n">
        <x:f>IF(OR(C976="Ingredient candidate",C976="Consumed input",C976="Contained input",C976="Transform input"),IF(F976="T0",0,IF(F976="T1",1,IF(F976="T2",2,IF(F976="T3",3,IF(F976="T4",4,-1))))),-1)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T2</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t="n">
        <x:f>IF(OR(C977="Ingredient candidate",C977="Consumed input",C977="Contained input",C977="Transform input"),IF(F977="T0",0,IF(F977="T1",1,IF(F977="T2",2,IF(F977="T3",3,IF(F977="T4",4,-1))))),-1)</x:f>
        <x:v>2</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stock</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t="n">
        <x:f>IF(OR(C978="Ingredient candidate",C978="Consumed input",C978="Contained input",C978="Transform input"),IF(F978="T0",0,IF(F978="T1",1,IF(F978="T2",2,IF(F978="T3",3,IF(F978="T4",4,-1))))),-1)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Not applicable</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t="n">
        <x:f>IF(OR(C979="Ingredient candidate",C979="Consumed input",C979="Contained input",C979="Transform input"),IF(F979="T0",0,IF(F979="T1",1,IF(F979="T2",2,IF(F979="T3",3,IF(F979="T4",4,-1))))),-1)</x:f>
        <x:v>-1</x:v>
      </x:c>
      <x:c r="Q979" s="4" t="n">
        <x:f>IF(AND(OR(C979="Ingredient candidate",C979="Consumed input",C979="Contained input",C979="Transform input"),P979=-1),1,0)</x:f>
        <x:v>0</x:v>
      </x:c>
    </x:row>
    <x:row r="980" ht="64" customHeight="1">
      <x:c r="A980" s="4" t="str">
        <x:v>design.collection.iron_spike_mace.in.1</x:v>
      </x:c>
      <x:c r="B980" s="4" t="str">
        <x:v>design.collection.iron_spike_mace</x:v>
      </x:c>
      <x:c r="C980" s="4" t="str">
        <x:v>Ingredient candidate</x:v>
      </x:c>
      <x:c r="D980" s="4" t="str">
        <x:v>proposal.natural.iron_stock</x:v>
      </x:c>
      <x:c r="E980" s="4" t="str">
        <x:f>IFERROR(INDEX('Items'!$B$6:$B$1005,MATCH(D980,'Items'!$A$6:$A$1005,0)),"MISSING ID")</x:f>
        <x:v>Worked iron stock</x:v>
      </x:c>
      <x:c r="F980" s="4" t="str">
        <x:f>IFERROR(INDEX('Items'!$C$6:$C$1005,MATCH(D980,'Items'!$A$6:$A$1005,0)),"MISSING ID")</x:f>
        <x:v>T2</x:v>
      </x:c>
      <x:c r="G980" s="4" t="str">
        <x:f>IFERROR(INDEX('Items'!$D$6:$D$1005,MATCH(D980,'Items'!$A$6:$A$1005,0)),"MISSING ID")</x:f>
        <x:v>Manufactured stock</x:v>
      </x:c>
      <x:c r="H980" s="4" t="str">
        <x:f>IFERROR(INDEX('Items'!$X$6:$X$1005,MATCH(D980,'Items'!$A$6:$A$1005,0)),"MISSING ID")</x:f>
        <x:v>Processed material</x:v>
      </x:c>
      <x:c r="I980" s="4"/>
      <x:c r="J980" s="4" t="str">
        <x:v>Unspecified</x:v>
      </x:c>
      <x:c r="K980" s="4" t="str">
        <x:f>IFERROR(INDEX('Crafting recipes'!$D$6:$D$1005,MATCH(B980,'Crafting recipes'!$A$6:$A$1005,0)),"MISSING ID")</x:f>
        <x:v>Proposal</x:v>
      </x:c>
      <x:c r="L980" s="4" t="str">
        <x:f>IFERROR(INDEX('Items'!$AD$6:$AD$1005,MATCH(D980,'Items'!$A$6:$A$1005,0)),"MISSING ID")</x:f>
        <x:v>Proposal</x:v>
      </x:c>
      <x:c r="M980" s="4" t="str">
        <x:f>IFERROR(INDEX('Crafting recipes'!$E$6:$E$1005,MATCH(B980,'Crafting recipes'!$A$6:$A$1005,0)),"MISSING ID")</x:f>
        <x:v>Partial proposal</x:v>
      </x:c>
      <x:c r="N980" s="4" t="str">
        <x:v>Candidate source or part only. Quantity, grade and method remain open.</x:v>
      </x:c>
      <x:c r="O980" s="4" t="str">
        <x:v>Collection expansion, October 15, 2026. New game proposal.</x:v>
      </x:c>
      <x:c r="P980" s="4" t="n">
        <x:f>IF(OR(C980="Ingredient candidate",C980="Consumed input",C980="Contained input",C980="Transform input"),IF(F980="T0",0,IF(F980="T1",1,IF(F980="T2",2,IF(F980="T3",3,IF(F980="T4",4,-1))))),-1)</x:f>
        <x:v>2</x:v>
      </x:c>
      <x:c r="Q980" s="4" t="n">
        <x:f>IF(AND(OR(C980="Ingredient candidate",C980="Consumed input",C980="Contained input",C980="Transform input"),P980=-1),1,0)</x:f>
        <x:v>0</x:v>
      </x:c>
    </x:row>
    <x:row r="981" ht="64" customHeight="1">
      <x:c r="A981" s="4" t="str">
        <x:v>design.collection.iron_spike_mace.out</x:v>
      </x:c>
      <x:c r="B981" s="4" t="str">
        <x:v>design.collection.iron_spike_mace</x:v>
      </x:c>
      <x:c r="C981" s="4" t="str">
        <x:v>Output</x:v>
      </x:c>
      <x:c r="D981" s="4" t="str">
        <x:v>proposal.collection.iron_spike_mace</x:v>
      </x:c>
      <x:c r="E981" s="4" t="str">
        <x:f>IFERROR(INDEX('Items'!$B$6:$B$1005,MATCH(D981,'Items'!$A$6:$A$1005,0)),"MISSING ID")</x:f>
        <x:v>Iron spike mace</x:v>
      </x:c>
      <x:c r="F981" s="4" t="str">
        <x:f>IFERROR(INDEX('Items'!$C$6:$C$1005,MATCH(D981,'Items'!$A$6:$A$1005,0)),"MISSING ID")</x:f>
        <x:v>Not applicable</x:v>
      </x:c>
      <x:c r="G981" s="4" t="str">
        <x:f>IFERROR(INDEX('Items'!$D$6:$D$1005,MATCH(D981,'Items'!$A$6:$A$1005,0)),"MISSING ID")</x:f>
        <x:v>Weapons</x:v>
      </x:c>
      <x:c r="H981" s="4" t="str">
        <x:f>IFERROR(INDEX('Items'!$X$6:$X$1005,MATCH(D981,'Items'!$A$6:$A$1005,0)),"MISSING ID")</x:f>
        <x:v>Weapon</x:v>
      </x:c>
      <x:c r="I981" s="4"/>
      <x:c r="J981" s="4" t="str">
        <x:v>Unspecified</x:v>
      </x:c>
      <x:c r="K981" s="4" t="str">
        <x:f>IFERROR(INDEX('Crafting recipes'!$D$6:$D$1005,MATCH(B981,'Crafting recipes'!$A$6:$A$1005,0)),"MISSING ID")</x:f>
        <x:v>Proposal</x:v>
      </x:c>
      <x:c r="L981" s="4" t="str">
        <x:f>IFERROR(INDEX('Items'!$AD$6:$AD$1005,MATCH(D981,'Items'!$A$6:$A$1005,0)),"MISSING ID")</x:f>
        <x:v>Proposal</x:v>
      </x:c>
      <x:c r="M981" s="4" t="str">
        <x:f>IFERROR(INDEX('Crafting recipes'!$E$6:$E$1005,MATCH(B981,'Crafting recipes'!$A$6:$A$1005,0)),"MISSING ID")</x:f>
        <x:v>Partial proposal</x:v>
      </x:c>
      <x:c r="N981" s="4" t="str">
        <x:v>Candidate source or part only. Quantity, grade and method remain open.</x:v>
      </x:c>
      <x:c r="O981" s="4" t="str">
        <x:v>Collection expansion, October 15, 2026. New game proposal.</x:v>
      </x:c>
      <x:c r="P981" s="4" t="n">
        <x:f>IF(OR(C981="Ingredient candidate",C981="Consumed input",C981="Contained input",C981="Transform input"),IF(F981="T0",0,IF(F981="T1",1,IF(F981="T2",2,IF(F981="T3",3,IF(F981="T4",4,-1))))),-1)</x:f>
        <x:v>-1</x:v>
      </x:c>
      <x:c r="Q981" s="4" t="n">
        <x:f>IF(AND(OR(C981="Ingredient candidate",C981="Consumed input",C981="Contained input",C981="Transform input"),P981=-1),1,0)</x:f>
        <x:v>0</x:v>
      </x:c>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t="n">
        <x:f>IF(OR(C982="Ingredient candidate",C982="Consumed input",C982="Contained input",C982="Transform input"),IF(F982="T0",0,IF(F982="T1",1,IF(F982="T2",2,IF(F982="T3",3,IF(F982="T4",4,-1))))),-1)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Processed hide material</x:v>
      </x:c>
      <x:c r="F983" s="4" t="str">
        <x:f>IFERROR(INDEX('Items'!$C$6:$C$1005,MATCH(D983,'Items'!$A$6:$A$1005,0)),"MISSING ID")</x:f>
        <x:v>T1</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t="n">
        <x:f>IF(OR(C983="Ingredient candidate",C983="Consumed input",C983="Contained input",C983="Transform input"),IF(F983="T0",0,IF(F983="T1",1,IF(F983="T2",2,IF(F983="T3",3,IF(F983="T4",4,-1))))),-1)</x:f>
        <x:v>1</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Steel salvage cleaver</x:v>
      </x:c>
      <x:c r="F984" s="4" t="str">
        <x:f>IFERROR(INDEX('Items'!$C$6:$C$1005,MATCH(D984,'Items'!$A$6:$A$1005,0)),"MISSING ID")</x:f>
        <x:v>Not applicable</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t="n">
        <x:f>IF(OR(C984="Ingredient candidate",C984="Consumed input",C984="Contained input",C984="Transform input"),IF(F984="T0",0,IF(F984="T1",1,IF(F984="T2",2,IF(F984="T3",3,IF(F984="T4",4,-1))))),-1)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t="n">
        <x:f>IF(OR(C985="Ingredient candidate",C985="Consumed input",C985="Contained input",C985="Transform input"),IF(F985="T0",0,IF(F985="T1",1,IF(F985="T2",2,IF(F985="T3",3,IF(F985="T4",4,-1))))),-1)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stock</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t="n">
        <x:f>IF(OR(C986="Ingredient candidate",C986="Consumed input",C986="Contained input",C986="Transform input"),IF(F986="T0",0,IF(F986="T1",1,IF(F986="T2",2,IF(F986="T3",3,IF(F986="T4",4,-1))))),-1)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Not applicable</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t="n">
        <x:f>IF(OR(C987="Ingredient candidate",C987="Consumed input",C987="Contained input",C987="Transform input"),IF(F987="T0",0,IF(F987="T1",1,IF(F987="T2",2,IF(F987="T3",3,IF(F987="T4",4,-1))))),-1)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t="n">
        <x:f>IF(OR(C988="Ingredient candidate",C988="Consumed input",C988="Contained input",C988="Transform input"),IF(F988="T0",0,IF(F988="T1",1,IF(F988="T2",2,IF(F988="T3",3,IF(F988="T4",4,-1))))),-1)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Processed hide material</x:v>
      </x:c>
      <x:c r="F989" s="4" t="str">
        <x:f>IFERROR(INDEX('Items'!$C$6:$C$1005,MATCH(D989,'Items'!$A$6:$A$1005,0)),"MISSING ID")</x:f>
        <x:v>T1</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t="n">
        <x:f>IF(OR(C989="Ingredient candidate",C989="Consumed input",C989="Contained input",C989="Transform input"),IF(F989="T0",0,IF(F989="T1",1,IF(F989="T2",2,IF(F989="T3",3,IF(F989="T4",4,-1))))),-1)</x:f>
        <x:v>1</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Not applicable</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t="n">
        <x:f>IF(OR(C990="Ingredient candidate",C990="Consumed input",C990="Contained input",C990="Transform input"),IF(F990="T0",0,IF(F990="T1",1,IF(F990="T2",2,IF(F990="T3",3,IF(F990="T4",4,-1))))),-1)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stock</x:v>
      </x:c>
      <x:c r="F991" s="4" t="str">
        <x:f>IFERROR(INDEX('Items'!$C$6:$C$1005,MATCH(D991,'Items'!$A$6:$A$1005,0)),"MISSING ID")</x:f>
        <x:v>T3</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t="n">
        <x:f>IF(OR(C991="Ingredient candidate",C991="Consumed input",C991="Contained input",C991="Transform input"),IF(F991="T0",0,IF(F991="T1",1,IF(F991="T2",2,IF(F991="T3",3,IF(F991="T4",4,-1))))),-1)</x:f>
        <x:v>3</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t="n">
        <x:f>IF(OR(C992="Ingredient candidate",C992="Consumed input",C992="Contained input",C992="Transform input"),IF(F992="T0",0,IF(F992="T1",1,IF(F992="T2",2,IF(F992="T3",3,IF(F992="T4",4,-1))))),-1)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t="n">
        <x:f>IF(OR(C993="Ingredient candidate",C993="Consumed input",C993="Contained input",C993="Transform input"),IF(F993="T0",0,IF(F993="T1",1,IF(F993="T2",2,IF(F993="T3",3,IF(F993="T4",4,-1))))),-1)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Not applicable</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t="n">
        <x:f>IF(OR(C994="Ingredient candidate",C994="Consumed input",C994="Contained input",C994="Transform input"),IF(F994="T0",0,IF(F994="T1",1,IF(F994="T2",2,IF(F994="T3",3,IF(F994="T4",4,-1))))),-1)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stock</x:v>
      </x:c>
      <x:c r="F995" s="4" t="str">
        <x:f>IFERROR(INDEX('Items'!$C$6:$C$1005,MATCH(D995,'Items'!$A$6:$A$1005,0)),"MISSING ID")</x:f>
        <x:v>T3</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t="n">
        <x:f>IF(OR(C995="Ingredient candidate",C995="Consumed input",C995="Contained input",C995="Transform input"),IF(F995="T0",0,IF(F995="T1",1,IF(F995="T2",2,IF(F995="T3",3,IF(F995="T4",4,-1))))),-1)</x:f>
        <x:v>3</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t="n">
        <x:f>IF(OR(C996="Ingredient candidate",C996="Consumed input",C996="Contained input",C996="Transform input"),IF(F996="T0",0,IF(F996="T1",1,IF(F996="T2",2,IF(F996="T3",3,IF(F996="T4",4,-1))))),-1)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T3</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t="n">
        <x:f>IF(OR(C997="Ingredient candidate",C997="Consumed input",C997="Contained input",C997="Transform input"),IF(F997="T0",0,IF(F997="T1",1,IF(F997="T2",2,IF(F997="T3",3,IF(F997="T4",4,-1))))),-1)</x:f>
        <x:v>3</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Not applicable</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t="n">
        <x:f>IF(OR(C998="Ingredient candidate",C998="Consumed input",C998="Contained input",C998="Transform input"),IF(F998="T0",0,IF(F998="T1",1,IF(F998="T2",2,IF(F998="T3",3,IF(F998="T4",4,-1))))),-1)</x:f>
        <x:v>-1</x:v>
      </x:c>
      <x:c r="Q998" s="4" t="n">
        <x:f>IF(AND(OR(C998="Ingredient candidate",C998="Consumed input",C998="Contained input",C998="Transform input"),P998=-1),1,0)</x:f>
        <x:v>0</x:v>
      </x:c>
    </x:row>
    <x:row r="999" ht="64" customHeight="1">
      <x:c r="A999" s="4" t="str">
        <x:v>design.collection.spring_dart_projector.in.1</x:v>
      </x:c>
      <x:c r="B999" s="4" t="str">
        <x:v>design.collection.spring_dart_projector</x:v>
      </x:c>
      <x:c r="C999" s="4" t="str">
        <x:v>Ingredient candidate</x:v>
      </x:c>
      <x:c r="D999" s="4" t="str">
        <x:v>proposal.branch.spring_steel</x:v>
      </x:c>
      <x:c r="E999" s="4" t="str">
        <x:f>IFERROR(INDEX('Items'!$B$6:$B$1005,MATCH(D999,'Items'!$A$6:$A$1005,0)),"MISSING ID")</x:f>
        <x:v>Spring-grade steel stock</x:v>
      </x:c>
      <x:c r="F999" s="4" t="str">
        <x:f>IFERROR(INDEX('Items'!$C$6:$C$1005,MATCH(D999,'Items'!$A$6:$A$1005,0)),"MISSING ID")</x:f>
        <x:v>T3</x:v>
      </x:c>
      <x:c r="G999" s="4" t="str">
        <x:f>IFERROR(INDEX('Items'!$D$6:$D$1005,MATCH(D999,'Items'!$A$6:$A$1005,0)),"MISSING ID")</x:f>
        <x:v>Manufactured stock</x:v>
      </x:c>
      <x:c r="H999" s="4" t="str">
        <x:f>IFERROR(INDEX('Items'!$X$6:$X$1005,MATCH(D999,'Items'!$A$6:$A$1005,0)),"MISSING ID")</x:f>
        <x:v>Processed material</x:v>
      </x:c>
      <x:c r="I999" s="4"/>
      <x:c r="J999" s="4" t="str">
        <x:v>Unspecified</x:v>
      </x:c>
      <x:c r="K999" s="4" t="str">
        <x:f>IFERROR(INDEX('Crafting recipes'!$D$6:$D$1005,MATCH(B999,'Crafting recipes'!$A$6:$A$1005,0)),"MISSING ID")</x:f>
        <x:v>Proposal</x:v>
      </x:c>
      <x:c r="L999" s="4" t="str">
        <x:f>IFERROR(INDEX('Items'!$AD$6:$AD$1005,MATCH(D999,'Items'!$A$6:$A$1005,0)),"MISSING ID")</x:f>
        <x:v>Proposal</x:v>
      </x:c>
      <x:c r="M999" s="4" t="str">
        <x:f>IFERROR(INDEX('Crafting recipes'!$E$6:$E$1005,MATCH(B999,'Crafting recipes'!$A$6:$A$1005,0)),"MISSING ID")</x:f>
        <x:v>Partial proposal</x:v>
      </x:c>
      <x:c r="N999" s="4" t="str">
        <x:v>Candidate source or part only. Quantity, grade and method remain open.</x:v>
      </x:c>
      <x:c r="O999" s="4" t="str">
        <x:v>Collection expansion, October 15, 2026. New game proposal.</x:v>
      </x:c>
      <x:c r="P999" s="4" t="n">
        <x:f>IF(OR(C999="Ingredient candidate",C999="Consumed input",C999="Contained input",C999="Transform input"),IF(F999="T0",0,IF(F999="T1",1,IF(F999="T2",2,IF(F999="T3",3,IF(F999="T4",4,-1))))),-1)</x:f>
        <x:v>3</x:v>
      </x:c>
      <x:c r="Q999" s="4" t="n">
        <x:f>IF(AND(OR(C999="Ingredient candidate",C999="Consumed input",C999="Contained input",C999="Transform input"),P999=-1),1,0)</x:f>
        <x:v>0</x:v>
      </x:c>
    </x:row>
    <x:row r="1000" ht="64" customHeight="1">
      <x:c r="A1000" s="4" t="str">
        <x:v>design.collection.spring_dart_projector.in.2</x:v>
      </x:c>
      <x:c r="B1000" s="4" t="str">
        <x:v>design.collection.spring_dart_projector</x:v>
      </x:c>
      <x:c r="C1000" s="4" t="str">
        <x:v>Ingredient candidate</x:v>
      </x:c>
      <x:c r="D1000" s="4" t="str">
        <x:v>proposal.t3.precision_tube</x:v>
      </x:c>
      <x:c r="E1000" s="4" t="str">
        <x:f>IFERROR(INDEX('Items'!$B$6:$B$1005,MATCH(D1000,'Items'!$A$6:$A$1005,0)),"MISSING ID")</x:f>
        <x:v>Drawn steel tube stock</x:v>
      </x:c>
      <x:c r="F1000" s="4" t="str">
        <x:f>IFERROR(INDEX('Items'!$C$6:$C$1005,MATCH(D1000,'Items'!$A$6:$A$1005,0)),"MISSING ID")</x:f>
        <x:v>T3</x:v>
      </x:c>
      <x:c r="G1000" s="4" t="str">
        <x:f>IFERROR(INDEX('Items'!$D$6:$D$1005,MATCH(D1000,'Items'!$A$6:$A$1005,0)),"MISSING ID")</x:f>
        <x:v>Manufactured stock</x:v>
      </x:c>
      <x:c r="H1000" s="4" t="str">
        <x:f>IFERROR(INDEX('Items'!$X$6:$X$1005,MATCH(D1000,'Items'!$A$6:$A$1005,0)),"MISSING ID")</x:f>
        <x:v>Processed material</x:v>
      </x:c>
      <x:c r="I1000" s="4"/>
      <x:c r="J1000" s="4" t="str">
        <x:v>Unspecified</x:v>
      </x:c>
      <x:c r="K1000" s="4" t="str">
        <x:f>IFERROR(INDEX('Crafting recipes'!$D$6:$D$1005,MATCH(B1000,'Crafting recipes'!$A$6:$A$1005,0)),"MISSING ID")</x:f>
        <x:v>Proposal</x:v>
      </x:c>
      <x:c r="L1000" s="4" t="str">
        <x:f>IFERROR(INDEX('Items'!$AD$6:$AD$1005,MATCH(D1000,'Items'!$A$6:$A$1005,0)),"MISSING ID")</x:f>
        <x:v>Proposal</x:v>
      </x:c>
      <x:c r="M1000" s="4" t="str">
        <x:f>IFERROR(INDEX('Crafting recipes'!$E$6:$E$1005,MATCH(B1000,'Crafting recipes'!$A$6:$A$1005,0)),"MISSING ID")</x:f>
        <x:v>Partial proposal</x:v>
      </x:c>
      <x:c r="N1000" s="4" t="str">
        <x:v>Candidate source or part only. Quantity, grade and method remain open.</x:v>
      </x:c>
      <x:c r="O1000" s="4" t="str">
        <x:v>Collection expansion, October 15, 2026. New game proposal.</x:v>
      </x:c>
      <x:c r="P1000" s="4" t="n">
        <x:f>IF(OR(C1000="Ingredient candidate",C1000="Consumed input",C1000="Contained input",C1000="Transform input"),IF(F1000="T0",0,IF(F1000="T1",1,IF(F1000="T2",2,IF(F1000="T3",3,IF(F1000="T4",4,-1))))),-1)</x:f>
        <x:v>3</x:v>
      </x:c>
      <x:c r="Q1000" s="4" t="n">
        <x:f>IF(AND(OR(C1000="Ingredient candidate",C1000="Consumed input",C1000="Contained input",C1000="Transform input"),P1000=-1),1,0)</x:f>
        <x:v>0</x:v>
      </x:c>
    </x:row>
    <x:row r="1001" ht="64" customHeight="1">
      <x:c r="A1001" s="4" t="str">
        <x:v>design.collection.spring_dart_projector.out</x:v>
      </x:c>
      <x:c r="B1001" s="4" t="str">
        <x:v>design.collection.spring_dart_projector</x:v>
      </x:c>
      <x:c r="C1001" s="4" t="str">
        <x:v>Output</x:v>
      </x:c>
      <x:c r="D1001" s="4" t="str">
        <x:v>proposal.collection.spring_dart_projector</x:v>
      </x:c>
      <x:c r="E1001" s="4" t="str">
        <x:f>IFERROR(INDEX('Items'!$B$6:$B$1005,MATCH(D1001,'Items'!$A$6:$A$1005,0)),"MISSING ID")</x:f>
        <x:v>Spring dart projector</x:v>
      </x:c>
      <x:c r="F1001" s="4" t="str">
        <x:f>IFERROR(INDEX('Items'!$C$6:$C$1005,MATCH(D1001,'Items'!$A$6:$A$1005,0)),"MISSING ID")</x:f>
        <x:v>Not applicable</x:v>
      </x:c>
      <x:c r="G1001" s="4" t="str">
        <x:f>IFERROR(INDEX('Items'!$D$6:$D$1005,MATCH(D1001,'Items'!$A$6:$A$1005,0)),"MISSING ID")</x:f>
        <x:v>Weapons</x:v>
      </x:c>
      <x:c r="H1001" s="4" t="str">
        <x:f>IFERROR(INDEX('Items'!$X$6:$X$1005,MATCH(D1001,'Items'!$A$6:$A$1005,0)),"MISSING ID")</x:f>
        <x:v>Weapon</x:v>
      </x:c>
      <x:c r="I1001" s="4"/>
      <x:c r="J1001" s="4" t="str">
        <x:v>Unspecified</x:v>
      </x:c>
      <x:c r="K1001" s="4" t="str">
        <x:f>IFERROR(INDEX('Crafting recipes'!$D$6:$D$1005,MATCH(B1001,'Crafting recipes'!$A$6:$A$1005,0)),"MISSING ID")</x:f>
        <x:v>Proposal</x:v>
      </x:c>
      <x:c r="L1001" s="4" t="str">
        <x:f>IFERROR(INDEX('Items'!$AD$6:$AD$1005,MATCH(D1001,'Items'!$A$6:$A$1005,0)),"MISSING ID")</x:f>
        <x:v>Proposal</x:v>
      </x:c>
      <x:c r="M1001" s="4" t="str">
        <x:f>IFERROR(INDEX('Crafting recipes'!$E$6:$E$1005,MATCH(B1001,'Crafting recipes'!$A$6:$A$1005,0)),"MISSING ID")</x:f>
        <x:v>Partial proposal</x:v>
      </x:c>
      <x:c r="N1001" s="4" t="str">
        <x:v>Candidate source or part only. Quantity, grade and method remain open.</x:v>
      </x:c>
      <x:c r="O1001" s="4" t="str">
        <x:v>Collection expansion, October 15, 2026. New game proposal.</x:v>
      </x:c>
      <x:c r="P1001" s="4" t="n">
        <x:f>IF(OR(C1001="Ingredient candidate",C1001="Consumed input",C1001="Contained input",C1001="Transform input"),IF(F1001="T0",0,IF(F1001="T1",1,IF(F1001="T2",2,IF(F1001="T3",3,IF(F1001="T4",4,-1))))),-1)</x:f>
        <x:v>-1</x:v>
      </x:c>
      <x:c r="Q1001" s="4" t="n">
        <x:f>IF(AND(OR(C1001="Ingredient candidate",C1001="Consumed input",C1001="Contained input",C1001="Transform input"),P1001=-1),1,0)</x:f>
        <x:v>0</x:v>
      </x:c>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T3</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t="n">
        <x:f>IF(OR(C1002="Ingredient candidate",C1002="Consumed input",C1002="Contained input",C1002="Transform input"),IF(F1002="T0",0,IF(F1002="T1",1,IF(F1002="T2",2,IF(F1002="T3",3,IF(F1002="T4",4,-1))))),-1)</x:f>
        <x:v>3</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T3</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t="n">
        <x:f>IF(OR(C1003="Ingredient candidate",C1003="Consumed input",C1003="Contained input",C1003="Transform input"),IF(F1003="T0",0,IF(F1003="T1",1,IF(F1003="T2",2,IF(F1003="T3",3,IF(F1003="T4",4,-1))))),-1)</x:f>
        <x:v>3</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T3</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t="n">
        <x:f>IF(OR(C1004="Ingredient candidate",C1004="Consumed input",C1004="Contained input",C1004="Transform input"),IF(F1004="T0",0,IF(F1004="T1",1,IF(F1004="T2",2,IF(F1004="T3",3,IF(F1004="T4",4,-1))))),-1)</x:f>
        <x:v>3</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Pressure rivet launcher</x:v>
      </x:c>
      <x:c r="F1005" s="4" t="str">
        <x:f>IFERROR(INDEX('Items'!$C$6:$C$1005,MATCH(D1005,'Items'!$A$6:$A$1005,0)),"MISSING ID")</x:f>
        <x:v>Not applicable</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t="n">
        <x:f>IF(OR(C1005="Ingredient candidate",C1005="Consumed input",C1005="Contained input",C1005="Transform input"),IF(F1005="T0",0,IF(F1005="T1",1,IF(F1005="T2",2,IF(F1005="T3",3,IF(F1005="T4",4,-1))))),-1)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T3</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t="n">
        <x:f>IF(OR(C1006="Ingredient candidate",C1006="Consumed input",C1006="Contained input",C1006="Transform input"),IF(F1006="T0",0,IF(F1006="T1",1,IF(F1006="T2",2,IF(F1006="T3",3,IF(F1006="T4",4,-1))))),-1)</x:f>
        <x:v>3</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T3</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t="n">
        <x:f>IF(OR(C1007="Ingredient candidate",C1007="Consumed input",C1007="Contained input",C1007="Transform input"),IF(F1007="T0",0,IF(F1007="T1",1,IF(F1007="T2",2,IF(F1007="T3",3,IF(F1007="T4",4,-1))))),-1)</x:f>
        <x:v>3</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Not applicable</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t="n">
        <x:f>IF(OR(C1008="Ingredient candidate",C1008="Consumed input",C1008="Contained input",C1008="Transform input"),IF(F1008="T0",0,IF(F1008="T1",1,IF(F1008="T2",2,IF(F1008="T3",3,IF(F1008="T4",4,-1))))),-1)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T3</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t="n">
        <x:f>IF(OR(C1009="Ingredient candidate",C1009="Consumed input",C1009="Contained input",C1009="Transform input"),IF(F1009="T0",0,IF(F1009="T1",1,IF(F1009="T2",2,IF(F1009="T3",3,IF(F1009="T4",4,-1))))),-1)</x:f>
        <x:v>3</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stock</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t="n">
        <x:f>IF(OR(C1010="Ingredient candidate",C1010="Consumed input",C1010="Contained input",C1010="Transform input"),IF(F1010="T0",0,IF(F1010="T1",1,IF(F1010="T2",2,IF(F1010="T3",3,IF(F1010="T4",4,-1))))),-1)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T3</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t="n">
        <x:f>IF(OR(C1011="Ingredient candidate",C1011="Consumed input",C1011="Contained input",C1011="Transform input"),IF(F1011="T0",0,IF(F1011="T1",1,IF(F1011="T2",2,IF(F1011="T3",3,IF(F1011="T4",4,-1))))),-1)</x:f>
        <x:v>3</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Not applicable</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t="n">
        <x:f>IF(OR(C1012="Ingredient candidate",C1012="Consumed input",C1012="Contained input",C1012="Transform input"),IF(F1012="T0",0,IF(F1012="T1",1,IF(F1012="T2",2,IF(F1012="T3",3,IF(F1012="T4",4,-1))))),-1)</x:f>
        <x:v>-1</x:v>
      </x:c>
      <x:c r="Q1012" s="4" t="n">
        <x:f>IF(AND(OR(C1012="Ingredient candidate",C1012="Consumed input",C1012="Contained input",C1012="Transform input"),P1012=-1),1,0)</x:f>
        <x:v>0</x:v>
      </x:c>
    </x:row>
    <x:row r="1013" ht="64" customHeight="1">
      <x:c r="A1013" s="4" t="str">
        <x:v>design.collection.drained_culinary_phagia_curd.in.1</x:v>
      </x:c>
      <x:c r="B1013" s="4" t="str">
        <x:v>design.collection.drained_culinary_phagia_curd</x:v>
      </x:c>
      <x:c r="C1013" s="4" t="str">
        <x:v>Ingredient candidate</x:v>
      </x:c>
      <x:c r="D1013" s="4" t="str">
        <x:v>proposal.collection.contained_culinary_phagia_culture</x:v>
      </x:c>
      <x:c r="E1013" s="4" t="str">
        <x:f>IFERROR(INDEX('Items'!$B$6:$B$1005,MATCH(D1013,'Items'!$A$6:$A$1005,0)),"MISSING ID")</x:f>
        <x:v>Contained culinary Phagia culture</x:v>
      </x:c>
      <x:c r="F1013" s="4" t="str">
        <x:f>IFERROR(INDEX('Items'!$C$6:$C$1005,MATCH(D1013,'Items'!$A$6:$A$1005,0)),"MISSING ID")</x:f>
        <x:v>T0</x:v>
      </x:c>
      <x:c r="G1013" s="4" t="str">
        <x:f>IFERROR(INDEX('Items'!$D$6:$D$1005,MATCH(D1013,'Items'!$A$6:$A$1005,0)),"MISSING ID")</x:f>
        <x:v>Cooking ingredients</x:v>
      </x:c>
      <x:c r="H1013" s="4" t="str">
        <x:f>IFERROR(INDEX('Items'!$X$6:$X$1005,MATCH(D1013,'Items'!$A$6:$A$1005,0)),"MISSING ID")</x:f>
        <x:v>Raw material</x:v>
      </x:c>
      <x:c r="I1013" s="4"/>
      <x:c r="J1013" s="4" t="str">
        <x:v>Unspecified</x:v>
      </x:c>
      <x:c r="K1013" s="4" t="str">
        <x:f>IFERROR(INDEX('Crafting recipes'!$D$6:$D$1005,MATCH(B1013,'Crafting recipes'!$A$6:$A$1005,0)),"MISSING ID")</x:f>
        <x:v>Proposal</x:v>
      </x:c>
      <x:c r="L1013" s="4" t="str">
        <x:f>IFERROR(INDEX('Items'!$AD$6:$AD$1005,MATCH(D1013,'Items'!$A$6:$A$1005,0)),"MISSING ID")</x:f>
        <x:v>Proposal</x:v>
      </x:c>
      <x:c r="M1013" s="4" t="str">
        <x:f>IFERROR(INDEX('Crafting recipes'!$E$6:$E$1005,MATCH(B1013,'Crafting recipes'!$A$6:$A$1005,0)),"MISSING ID")</x:f>
        <x:v>Partial proposal</x:v>
      </x:c>
      <x:c r="N1013" s="4" t="str">
        <x:v>Candidate source or part only. Quantity, grade and method remain open.</x:v>
      </x:c>
      <x:c r="O1013" s="4" t="str">
        <x:v>Collection expansion, October 15, 2026. New game proposal.</x:v>
      </x:c>
      <x:c r="P1013" s="4" t="n">
        <x:f>IF(OR(C1013="Ingredient candidate",C1013="Consumed input",C1013="Contained input",C1013="Transform input"),IF(F1013="T0",0,IF(F1013="T1",1,IF(F1013="T2",2,IF(F1013="T3",3,IF(F1013="T4",4,-1))))),-1)</x:f>
        <x:v>0</x:v>
      </x:c>
      <x:c r="Q1013" s="4" t="n">
        <x:f>IF(AND(OR(C1013="Ingredient candidate",C1013="Consumed input",C1013="Contained input",C1013="Transform input"),P1013=-1),1,0)</x:f>
        <x:v>0</x:v>
      </x:c>
    </x:row>
    <x:row r="1014" ht="64" customHeight="1">
      <x:c r="A1014" s="4" t="str">
        <x:v>design.collection.drained_culinary_phagia_curd.out</x:v>
      </x:c>
      <x:c r="B1014" s="4" t="str">
        <x:v>design.collection.drained_culinary_phagia_curd</x:v>
      </x:c>
      <x:c r="C1014" s="4" t="str">
        <x:v>Output</x:v>
      </x:c>
      <x:c r="D1014" s="4" t="str">
        <x:v>proposal.collection.drained_culinary_phagia_curd</x:v>
      </x:c>
      <x:c r="E1014" s="4" t="str">
        <x:f>IFERROR(INDEX('Items'!$B$6:$B$1005,MATCH(D1014,'Items'!$A$6:$A$1005,0)),"MISSING ID")</x:f>
        <x:v>Drained culinary Phagia curd</x:v>
      </x:c>
      <x:c r="F1014" s="4" t="str">
        <x:f>IFERROR(INDEX('Items'!$C$6:$C$1005,MATCH(D1014,'Items'!$A$6:$A$1005,0)),"MISSING ID")</x:f>
        <x:v>T1</x:v>
      </x:c>
      <x:c r="G1014" s="4" t="str">
        <x:f>IFERROR(INDEX('Items'!$D$6:$D$1005,MATCH(D1014,'Items'!$A$6:$A$1005,0)),"MISSING ID")</x:f>
        <x:v>Cooking ingredients</x:v>
      </x:c>
      <x:c r="H1014" s="4" t="str">
        <x:f>IFERROR(INDEX('Items'!$X$6:$X$1005,MATCH(D1014,'Items'!$A$6:$A$1005,0)),"MISSING ID")</x:f>
        <x:v>Food material</x:v>
      </x:c>
      <x:c r="I1014" s="4"/>
      <x:c r="J1014" s="4" t="str">
        <x:v>Unspecified</x:v>
      </x:c>
      <x:c r="K1014" s="4" t="str">
        <x:f>IFERROR(INDEX('Crafting recipes'!$D$6:$D$1005,MATCH(B1014,'Crafting recipes'!$A$6:$A$1005,0)),"MISSING ID")</x:f>
        <x:v>Proposal</x:v>
      </x:c>
      <x:c r="L1014" s="4" t="str">
        <x:f>IFERROR(INDEX('Items'!$AD$6:$AD$1005,MATCH(D1014,'Items'!$A$6:$A$1005,0)),"MISSING ID")</x:f>
        <x:v>Proposal</x:v>
      </x:c>
      <x:c r="M1014" s="4" t="str">
        <x:f>IFERROR(INDEX('Crafting recipes'!$E$6:$E$1005,MATCH(B1014,'Crafting recipes'!$A$6:$A$1005,0)),"MISSING ID")</x:f>
        <x:v>Partial proposal</x:v>
      </x:c>
      <x:c r="N1014" s="4" t="str">
        <x:v>Candidate source or part only. Quantity, grade and method remain open.</x:v>
      </x:c>
      <x:c r="O1014" s="4" t="str">
        <x:v>Collection expansion, October 15, 2026. New game proposal.</x:v>
      </x:c>
      <x:c r="P1014" s="4" t="n">
        <x:f>IF(OR(C1014="Ingredient candidate",C1014="Consumed input",C1014="Contained input",C1014="Transform input"),IF(F1014="T0",0,IF(F1014="T1",1,IF(F1014="T2",2,IF(F1014="T3",3,IF(F1014="T4",4,-1))))),-1)</x:f>
        <x:v>-1</x:v>
      </x:c>
      <x:c r="Q1014" s="4" t="n">
        <x:f>IF(AND(OR(C1014="Ingredient candidate",C1014="Consumed input",C1014="Contained input",C1014="Transform input"),P1014=-1),1,0)</x:f>
        <x:v>0</x:v>
      </x:c>
    </x:row>
    <x:row r="1015" ht="64" customHeight="1">
      <x:c r="A1015" s="4" t="str">
        <x:v>design.collection.culinary_phagia_liquid_fraction.in.1</x:v>
      </x:c>
      <x:c r="B1015" s="4" t="str">
        <x:v>design.collection.culinary_phagia_liquid_fraction</x:v>
      </x:c>
      <x:c r="C1015" s="4" t="str">
        <x:v>Ingredient candidate</x:v>
      </x:c>
      <x:c r="D1015" s="4" t="str">
        <x:v>proposal.collection.contained_culinary_phagia_culture</x:v>
      </x:c>
      <x:c r="E1015" s="4" t="str">
        <x:f>IFERROR(INDEX('Items'!$B$6:$B$1005,MATCH(D1015,'Items'!$A$6:$A$1005,0)),"MISSING ID")</x:f>
        <x:v>Contained culinary Phagia culture</x:v>
      </x:c>
      <x:c r="F1015" s="4" t="str">
        <x:f>IFERROR(INDEX('Items'!$C$6:$C$1005,MATCH(D1015,'Items'!$A$6:$A$1005,0)),"MISSING ID")</x:f>
        <x:v>T0</x:v>
      </x:c>
      <x:c r="G1015" s="4" t="str">
        <x:f>IFERROR(INDEX('Items'!$D$6:$D$1005,MATCH(D1015,'Items'!$A$6:$A$1005,0)),"MISSING ID")</x:f>
        <x:v>Cooking ingredients</x:v>
      </x:c>
      <x:c r="H1015" s="4" t="str">
        <x:f>IFERROR(INDEX('Items'!$X$6:$X$1005,MATCH(D1015,'Items'!$A$6:$A$1005,0)),"MISSING ID")</x:f>
        <x:v>Raw material</x:v>
      </x:c>
      <x:c r="I1015" s="4"/>
      <x:c r="J1015" s="4" t="str">
        <x:v>Unspecified</x:v>
      </x:c>
      <x:c r="K1015" s="4" t="str">
        <x:f>IFERROR(INDEX('Crafting recipes'!$D$6:$D$1005,MATCH(B1015,'Crafting recipes'!$A$6:$A$1005,0)),"MISSING ID")</x:f>
        <x:v>Proposal</x:v>
      </x:c>
      <x:c r="L1015" s="4" t="str">
        <x:f>IFERROR(INDEX('Items'!$AD$6:$AD$1005,MATCH(D1015,'Items'!$A$6:$A$1005,0)),"MISSING ID")</x:f>
        <x:v>Proposal</x:v>
      </x:c>
      <x:c r="M1015" s="4" t="str">
        <x:f>IFERROR(INDEX('Crafting recipes'!$E$6:$E$1005,MATCH(B1015,'Crafting recipes'!$A$6:$A$1005,0)),"MISSING ID")</x:f>
        <x:v>Partial proposal</x:v>
      </x:c>
      <x:c r="N1015" s="4" t="str">
        <x:v>Candidate source or part only. Quantity, grade and method remain open.</x:v>
      </x:c>
      <x:c r="O1015" s="4" t="str">
        <x:v>Collection expansion, October 15, 2026. New game proposal.</x:v>
      </x:c>
      <x:c r="P1015" s="4" t="n">
        <x:f>IF(OR(C1015="Ingredient candidate",C1015="Consumed input",C1015="Contained input",C1015="Transform input"),IF(F1015="T0",0,IF(F1015="T1",1,IF(F1015="T2",2,IF(F1015="T3",3,IF(F1015="T4",4,-1))))),-1)</x:f>
        <x:v>0</x:v>
      </x:c>
      <x:c r="Q1015" s="4" t="n">
        <x:f>IF(AND(OR(C1015="Ingredient candidate",C1015="Consumed input",C1015="Contained input",C1015="Transform input"),P1015=-1),1,0)</x:f>
        <x:v>0</x:v>
      </x:c>
    </x:row>
    <x:row r="1016" ht="64" customHeight="1">
      <x:c r="A1016" s="4" t="str">
        <x:v>design.collection.culinary_phagia_liquid_fraction.out</x:v>
      </x:c>
      <x:c r="B1016" s="4" t="str">
        <x:v>design.collection.culinary_phagia_liquid_fraction</x:v>
      </x:c>
      <x:c r="C1016" s="4" t="str">
        <x:v>Output</x:v>
      </x:c>
      <x:c r="D1016" s="4" t="str">
        <x:v>proposal.collection.culinary_phagia_liquid_fraction</x:v>
      </x:c>
      <x:c r="E1016" s="4" t="str">
        <x:f>IFERROR(INDEX('Items'!$B$6:$B$1005,MATCH(D1016,'Items'!$A$6:$A$1005,0)),"MISSING ID")</x:f>
        <x:v>Culinary Phagia liquid fraction</x:v>
      </x:c>
      <x:c r="F1016" s="4" t="str">
        <x:f>IFERROR(INDEX('Items'!$C$6:$C$1005,MATCH(D1016,'Items'!$A$6:$A$1005,0)),"MISSING ID")</x:f>
        <x:v>T1</x:v>
      </x:c>
      <x:c r="G1016" s="4" t="str">
        <x:f>IFERROR(INDEX('Items'!$D$6:$D$1005,MATCH(D1016,'Items'!$A$6:$A$1005,0)),"MISSING ID")</x:f>
        <x:v>Cooking ingredients</x:v>
      </x:c>
      <x:c r="H1016" s="4" t="str">
        <x:f>IFERROR(INDEX('Items'!$X$6:$X$1005,MATCH(D1016,'Items'!$A$6:$A$1005,0)),"MISSING ID")</x:f>
        <x:v>Food material</x:v>
      </x:c>
      <x:c r="I1016" s="4"/>
      <x:c r="J1016" s="4" t="str">
        <x:v>Unspecified</x:v>
      </x:c>
      <x:c r="K1016" s="4" t="str">
        <x:f>IFERROR(INDEX('Crafting recipes'!$D$6:$D$1005,MATCH(B1016,'Crafting recipes'!$A$6:$A$1005,0)),"MISSING ID")</x:f>
        <x:v>Proposal</x:v>
      </x:c>
      <x:c r="L1016" s="4" t="str">
        <x:f>IFERROR(INDEX('Items'!$AD$6:$AD$1005,MATCH(D1016,'Items'!$A$6:$A$1005,0)),"MISSING ID")</x:f>
        <x:v>Proposal</x:v>
      </x:c>
      <x:c r="M1016" s="4" t="str">
        <x:f>IFERROR(INDEX('Crafting recipes'!$E$6:$E$1005,MATCH(B1016,'Crafting recipes'!$A$6:$A$1005,0)),"MISSING ID")</x:f>
        <x:v>Partial proposal</x:v>
      </x:c>
      <x:c r="N1016" s="4" t="str">
        <x:v>Candidate source or part only. Quantity, grade and method remain open.</x:v>
      </x:c>
      <x:c r="O1016" s="4" t="str">
        <x:v>Collection expansion, October 15, 2026. New game proposal.</x:v>
      </x:c>
      <x:c r="P1016" s="4" t="n">
        <x:f>IF(OR(C1016="Ingredient candidate",C1016="Consumed input",C1016="Contained input",C1016="Transform input"),IF(F1016="T0",0,IF(F1016="T1",1,IF(F1016="T2",2,IF(F1016="T3",3,IF(F1016="T4",4,-1))))),-1)</x:f>
        <x:v>-1</x:v>
      </x:c>
      <x:c r="Q1016" s="4" t="n">
        <x:f>IF(AND(OR(C1016="Ingredient candidate",C1016="Consumed input",C1016="Contained input",C1016="Transform input"),P1016=-1),1,0)</x:f>
        <x:v>0</x:v>
      </x:c>
    </x:row>
    <x:row r="1017" ht="64" customHeight="1">
      <x:c r="A1017" s="4" t="str">
        <x:v>design.collection.fine_culinary_phagia_meal.in.1</x:v>
      </x:c>
      <x:c r="B1017" s="4" t="str">
        <x:v>design.collection.fine_culinary_phagia_meal</x:v>
      </x:c>
      <x:c r="C1017" s="4" t="str">
        <x:v>Ingredient candidate</x:v>
      </x:c>
      <x:c r="D1017" s="4" t="str">
        <x:v>proposal.collection.contained_culinary_phagia_culture</x:v>
      </x:c>
      <x:c r="E1017" s="4" t="str">
        <x:f>IFERROR(INDEX('Items'!$B$6:$B$1005,MATCH(D1017,'Items'!$A$6:$A$1005,0)),"MISSING ID")</x:f>
        <x:v>Contained culinary Phagia culture</x:v>
      </x:c>
      <x:c r="F1017" s="4" t="str">
        <x:f>IFERROR(INDEX('Items'!$C$6:$C$1005,MATCH(D1017,'Items'!$A$6:$A$1005,0)),"MISSING ID")</x:f>
        <x:v>T0</x:v>
      </x:c>
      <x:c r="G1017" s="4" t="str">
        <x:f>IFERROR(INDEX('Items'!$D$6:$D$1005,MATCH(D1017,'Items'!$A$6:$A$1005,0)),"MISSING ID")</x:f>
        <x:v>Cooking ingredients</x:v>
      </x:c>
      <x:c r="H1017" s="4" t="str">
        <x:f>IFERROR(INDEX('Items'!$X$6:$X$1005,MATCH(D1017,'Items'!$A$6:$A$1005,0)),"MISSING ID")</x:f>
        <x:v>Raw material</x:v>
      </x:c>
      <x:c r="I1017" s="4"/>
      <x:c r="J1017" s="4" t="str">
        <x:v>Unspecified</x:v>
      </x:c>
      <x:c r="K1017" s="4" t="str">
        <x:f>IFERROR(INDEX('Crafting recipes'!$D$6:$D$1005,MATCH(B1017,'Crafting recipes'!$A$6:$A$1005,0)),"MISSING ID")</x:f>
        <x:v>Proposal</x:v>
      </x:c>
      <x:c r="L1017" s="4" t="str">
        <x:f>IFERROR(INDEX('Items'!$AD$6:$AD$1005,MATCH(D1017,'Items'!$A$6:$A$1005,0)),"MISSING ID")</x:f>
        <x:v>Proposal</x:v>
      </x:c>
      <x:c r="M1017" s="4" t="str">
        <x:f>IFERROR(INDEX('Crafting recipes'!$E$6:$E$1005,MATCH(B1017,'Crafting recipes'!$A$6:$A$1005,0)),"MISSING ID")</x:f>
        <x:v>Partial proposal</x:v>
      </x:c>
      <x:c r="N1017" s="4" t="str">
        <x:v>Candidate source or part only. Quantity, grade and method remain open.</x:v>
      </x:c>
      <x:c r="O1017" s="4" t="str">
        <x:v>Collection expansion, October 15, 2026. New game proposal.</x:v>
      </x:c>
      <x:c r="P1017" s="4" t="n">
        <x:f>IF(OR(C1017="Ingredient candidate",C1017="Consumed input",C1017="Contained input",C1017="Transform input"),IF(F1017="T0",0,IF(F1017="T1",1,IF(F1017="T2",2,IF(F1017="T3",3,IF(F1017="T4",4,-1))))),-1)</x:f>
        <x:v>0</x:v>
      </x:c>
      <x:c r="Q1017" s="4" t="n">
        <x:f>IF(AND(OR(C1017="Ingredient candidate",C1017="Consumed input",C1017="Contained input",C1017="Transform input"),P1017=-1),1,0)</x:f>
        <x:v>0</x:v>
      </x:c>
    </x:row>
    <x:row r="1018" ht="64" customHeight="1">
      <x:c r="A1018" s="4" t="str">
        <x:v>design.collection.fine_culinary_phagia_meal.out</x:v>
      </x:c>
      <x:c r="B1018" s="4" t="str">
        <x:v>design.collection.fine_culinary_phagia_meal</x:v>
      </x:c>
      <x:c r="C1018" s="4" t="str">
        <x:v>Output</x:v>
      </x:c>
      <x:c r="D1018" s="4" t="str">
        <x:v>proposal.collection.fine_culinary_phagia_meal</x:v>
      </x:c>
      <x:c r="E1018" s="4" t="str">
        <x:f>IFERROR(INDEX('Items'!$B$6:$B$1005,MATCH(D1018,'Items'!$A$6:$A$1005,0)),"MISSING ID")</x:f>
        <x:v>Fine culinary Phagia meal</x:v>
      </x:c>
      <x:c r="F1018" s="4" t="str">
        <x:f>IFERROR(INDEX('Items'!$C$6:$C$1005,MATCH(D1018,'Items'!$A$6:$A$1005,0)),"MISSING ID")</x:f>
        <x:v>T1</x:v>
      </x:c>
      <x:c r="G1018" s="4" t="str">
        <x:f>IFERROR(INDEX('Items'!$D$6:$D$1005,MATCH(D1018,'Items'!$A$6:$A$1005,0)),"MISSING ID")</x:f>
        <x:v>Cooking ingredients</x:v>
      </x:c>
      <x:c r="H1018" s="4" t="str">
        <x:f>IFERROR(INDEX('Items'!$X$6:$X$1005,MATCH(D1018,'Items'!$A$6:$A$1005,0)),"MISSING ID")</x:f>
        <x:v>Food material</x:v>
      </x:c>
      <x:c r="I1018" s="4"/>
      <x:c r="J1018" s="4" t="str">
        <x:v>Unspecified</x:v>
      </x:c>
      <x:c r="K1018" s="4" t="str">
        <x:f>IFERROR(INDEX('Crafting recipes'!$D$6:$D$1005,MATCH(B1018,'Crafting recipes'!$A$6:$A$1005,0)),"MISSING ID")</x:f>
        <x:v>Proposal</x:v>
      </x:c>
      <x:c r="L1018" s="4" t="str">
        <x:f>IFERROR(INDEX('Items'!$AD$6:$AD$1005,MATCH(D1018,'Items'!$A$6:$A$1005,0)),"MISSING ID")</x:f>
        <x:v>Proposal</x:v>
      </x:c>
      <x:c r="M1018" s="4" t="str">
        <x:f>IFERROR(INDEX('Crafting recipes'!$E$6:$E$1005,MATCH(B1018,'Crafting recipes'!$A$6:$A$1005,0)),"MISSING ID")</x:f>
        <x:v>Partial proposal</x:v>
      </x:c>
      <x:c r="N1018" s="4" t="str">
        <x:v>Candidate source or part only. Quantity, grade and method remain open.</x:v>
      </x:c>
      <x:c r="O1018" s="4" t="str">
        <x:v>Collection expansion, October 15, 2026. New game proposal.</x:v>
      </x:c>
      <x:c r="P1018" s="4" t="n">
        <x:f>IF(OR(C1018="Ingredient candidate",C1018="Consumed input",C1018="Contained input",C1018="Transform input"),IF(F1018="T0",0,IF(F1018="T1",1,IF(F1018="T2",2,IF(F1018="T3",3,IF(F1018="T4",4,-1))))),-1)</x:f>
        <x:v>-1</x:v>
      </x:c>
      <x:c r="Q1018" s="4" t="n">
        <x:f>IF(AND(OR(C1018="Ingredient candidate",C1018="Consumed input",C1018="Contained input",C1018="Transform input"),P1018=-1),1,0)</x:f>
        <x:v>0</x:v>
      </x:c>
    </x:row>
    <x:row r="1019" ht="64" customHeight="1">
      <x:c r="A1019" s="4" t="str">
        <x:v>design.collection.pressed_culinary_phagia_flakes.in.1</x:v>
      </x:c>
      <x:c r="B1019" s="4" t="str">
        <x:v>design.collection.pressed_culinary_phagia_flakes</x:v>
      </x:c>
      <x:c r="C1019" s="4" t="str">
        <x:v>Ingredient candidate</x:v>
      </x:c>
      <x:c r="D1019" s="4" t="str">
        <x:v>proposal.collection.contained_culinary_phagia_culture</x:v>
      </x:c>
      <x:c r="E1019" s="4" t="str">
        <x:f>IFERROR(INDEX('Items'!$B$6:$B$1005,MATCH(D1019,'Items'!$A$6:$A$1005,0)),"MISSING ID")</x:f>
        <x:v>Contained culinary Phagia culture</x:v>
      </x:c>
      <x:c r="F1019" s="4" t="str">
        <x:f>IFERROR(INDEX('Items'!$C$6:$C$1005,MATCH(D1019,'Items'!$A$6:$A$1005,0)),"MISSING ID")</x:f>
        <x:v>T0</x:v>
      </x:c>
      <x:c r="G1019" s="4" t="str">
        <x:f>IFERROR(INDEX('Items'!$D$6:$D$1005,MATCH(D1019,'Items'!$A$6:$A$1005,0)),"MISSING ID")</x:f>
        <x:v>Cooking ingredients</x:v>
      </x:c>
      <x:c r="H1019" s="4" t="str">
        <x:f>IFERROR(INDEX('Items'!$X$6:$X$1005,MATCH(D1019,'Items'!$A$6:$A$1005,0)),"MISSING ID")</x:f>
        <x:v>Raw material</x:v>
      </x:c>
      <x:c r="I1019" s="4"/>
      <x:c r="J1019" s="4" t="str">
        <x:v>Unspecified</x:v>
      </x:c>
      <x:c r="K1019" s="4" t="str">
        <x:f>IFERROR(INDEX('Crafting recipes'!$D$6:$D$1005,MATCH(B1019,'Crafting recipes'!$A$6:$A$1005,0)),"MISSING ID")</x:f>
        <x:v>Proposal</x:v>
      </x:c>
      <x:c r="L1019" s="4" t="str">
        <x:f>IFERROR(INDEX('Items'!$AD$6:$AD$1005,MATCH(D1019,'Items'!$A$6:$A$1005,0)),"MISSING ID")</x:f>
        <x:v>Proposal</x:v>
      </x:c>
      <x:c r="M1019" s="4" t="str">
        <x:f>IFERROR(INDEX('Crafting recipes'!$E$6:$E$1005,MATCH(B1019,'Crafting recipes'!$A$6:$A$1005,0)),"MISSING ID")</x:f>
        <x:v>Partial proposal</x:v>
      </x:c>
      <x:c r="N1019" s="4" t="str">
        <x:v>Candidate source or part only. Quantity, grade and method remain open.</x:v>
      </x:c>
      <x:c r="O1019" s="4" t="str">
        <x:v>Collection expansion, October 15, 2026. New game proposal.</x:v>
      </x:c>
      <x:c r="P1019" s="4" t="n">
        <x:f>IF(OR(C1019="Ingredient candidate",C1019="Consumed input",C1019="Contained input",C1019="Transform input"),IF(F1019="T0",0,IF(F1019="T1",1,IF(F1019="T2",2,IF(F1019="T3",3,IF(F1019="T4",4,-1))))),-1)</x:f>
        <x:v>0</x:v>
      </x:c>
      <x:c r="Q1019" s="4" t="n">
        <x:f>IF(AND(OR(C1019="Ingredient candidate",C1019="Consumed input",C1019="Contained input",C1019="Transform input"),P1019=-1),1,0)</x:f>
        <x:v>0</x:v>
      </x:c>
    </x:row>
    <x:row r="1020" ht="64" customHeight="1">
      <x:c r="A1020" s="4" t="str">
        <x:v>design.collection.pressed_culinary_phagia_flakes.out</x:v>
      </x:c>
      <x:c r="B1020" s="4" t="str">
        <x:v>design.collection.pressed_culinary_phagia_flakes</x:v>
      </x:c>
      <x:c r="C1020" s="4" t="str">
        <x:v>Output</x:v>
      </x:c>
      <x:c r="D1020" s="4" t="str">
        <x:v>proposal.collection.pressed_culinary_phagia_flakes</x:v>
      </x:c>
      <x:c r="E1020" s="4" t="str">
        <x:f>IFERROR(INDEX('Items'!$B$6:$B$1005,MATCH(D1020,'Items'!$A$6:$A$1005,0)),"MISSING ID")</x:f>
        <x:v>Pressed culinary Phagia flakes</x:v>
      </x:c>
      <x:c r="F1020" s="4" t="str">
        <x:f>IFERROR(INDEX('Items'!$C$6:$C$1005,MATCH(D1020,'Items'!$A$6:$A$1005,0)),"MISSING ID")</x:f>
        <x:v>T1</x:v>
      </x:c>
      <x:c r="G1020" s="4" t="str">
        <x:f>IFERROR(INDEX('Items'!$D$6:$D$1005,MATCH(D1020,'Items'!$A$6:$A$1005,0)),"MISSING ID")</x:f>
        <x:v>Cooking ingredients</x:v>
      </x:c>
      <x:c r="H1020" s="4" t="str">
        <x:f>IFERROR(INDEX('Items'!$X$6:$X$1005,MATCH(D1020,'Items'!$A$6:$A$1005,0)),"MISSING ID")</x:f>
        <x:v>Food material</x:v>
      </x:c>
      <x:c r="I1020" s="4"/>
      <x:c r="J1020" s="4" t="str">
        <x:v>Unspecified</x:v>
      </x:c>
      <x:c r="K1020" s="4" t="str">
        <x:f>IFERROR(INDEX('Crafting recipes'!$D$6:$D$1005,MATCH(B1020,'Crafting recipes'!$A$6:$A$1005,0)),"MISSING ID")</x:f>
        <x:v>Proposal</x:v>
      </x:c>
      <x:c r="L1020" s="4" t="str">
        <x:f>IFERROR(INDEX('Items'!$AD$6:$AD$1005,MATCH(D1020,'Items'!$A$6:$A$1005,0)),"MISSING ID")</x:f>
        <x:v>Proposal</x:v>
      </x:c>
      <x:c r="M1020" s="4" t="str">
        <x:f>IFERROR(INDEX('Crafting recipes'!$E$6:$E$1005,MATCH(B1020,'Crafting recipes'!$A$6:$A$1005,0)),"MISSING ID")</x:f>
        <x:v>Partial proposal</x:v>
      </x:c>
      <x:c r="N1020" s="4" t="str">
        <x:v>Candidate source or part only. Quantity, grade and method remain open.</x:v>
      </x:c>
      <x:c r="O1020" s="4" t="str">
        <x:v>Collection expansion, October 15, 2026. New game proposal.</x:v>
      </x:c>
      <x:c r="P1020" s="4" t="n">
        <x:f>IF(OR(C1020="Ingredient candidate",C1020="Consumed input",C1020="Contained input",C1020="Transform input"),IF(F1020="T0",0,IF(F1020="T1",1,IF(F1020="T2",2,IF(F1020="T3",3,IF(F1020="T4",4,-1))))),-1)</x:f>
        <x:v>-1</x:v>
      </x:c>
      <x:c r="Q1020" s="4" t="n">
        <x:f>IF(AND(OR(C1020="Ingredient candidate",C1020="Consumed input",C1020="Contained input",C1020="Transform input"),P1020=-1),1,0)</x:f>
        <x:v>0</x:v>
      </x:c>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t="str">
        <x:v>design.collection.culinary_phagia_binding_paste.in.1</x:v>
      </x:c>
      <x:c r="B1023" s="4" t="str">
        <x:v>design.collection.culinary_phagia_binding_paste</x:v>
      </x:c>
      <x:c r="C1023" s="4" t="str">
        <x:v>Ingredient candidate</x:v>
      </x:c>
      <x:c r="D1023" s="4" t="str">
        <x:v>proposal.collection.contained_culinary_phagia_culture</x:v>
      </x:c>
      <x:c r="E1023" s="4" t="str">
        <x:f>IFERROR(INDEX('Items'!$B$6:$B$1005,MATCH(D1023,'Items'!$A$6:$A$1005,0)),"MISSING ID")</x:f>
        <x:v>Contained culinary Phagia culture</x:v>
      </x:c>
      <x:c r="F1023" s="4" t="str">
        <x:f>IFERROR(INDEX('Items'!$C$6:$C$1005,MATCH(D1023,'Items'!$A$6:$A$1005,0)),"MISSING ID")</x:f>
        <x:v>T0</x:v>
      </x:c>
      <x:c r="G1023" s="4" t="str">
        <x:f>IFERROR(INDEX('Items'!$D$6:$D$1005,MATCH(D1023,'Items'!$A$6:$A$1005,0)),"MISSING ID")</x:f>
        <x:v>Cooking ingredients</x:v>
      </x:c>
      <x:c r="H1023" s="4" t="str">
        <x:f>IFERROR(INDEX('Items'!$X$6:$X$1005,MATCH(D1023,'Items'!$A$6:$A$1005,0)),"MISSING ID")</x:f>
        <x:v>Raw material</x:v>
      </x:c>
      <x:c r="I1023" s="4"/>
      <x:c r="J1023" s="4" t="str">
        <x:v>Unspecified</x:v>
      </x:c>
      <x:c r="K1023" s="4" t="str">
        <x:f>IFERROR(INDEX('Crafting recipes'!$D$6:$D$1005,MATCH(B1023,'Crafting recipes'!$A$6:$A$1005,0)),"MISSING ID")</x:f>
        <x:v>Proposal</x:v>
      </x:c>
      <x:c r="L1023" s="4" t="str">
        <x:f>IFERROR(INDEX('Items'!$AD$6:$AD$1005,MATCH(D1023,'Items'!$A$6:$A$1005,0)),"MISSING ID")</x:f>
        <x:v>Proposal</x:v>
      </x:c>
      <x:c r="M1023" s="4" t="str">
        <x:f>IFERROR(INDEX('Crafting recipes'!$E$6:$E$1005,MATCH(B1023,'Crafting recipes'!$A$6:$A$1005,0)),"MISSING ID")</x:f>
        <x:v>Partial proposal</x:v>
      </x:c>
      <x:c r="N1023" s="4" t="str">
        <x:v>Candidate source or part only. Quantity, grade and method remain open.</x:v>
      </x:c>
      <x:c r="O1023" s="4" t="str">
        <x:v>Collection expansion, October 15, 2026. New game proposal.</x:v>
      </x:c>
      <x:c r="P1023" s="4" t="n">
        <x:f>IF(OR(C1023="Ingredient candidate",C1023="Consumed input",C1023="Contained input",C1023="Transform input"),IF(F1023="T0",0,IF(F1023="T1",1,IF(F1023="T2",2,IF(F1023="T3",3,IF(F1023="T4",4,-1))))),-1)</x:f>
        <x:v>0</x:v>
      </x:c>
      <x:c r="Q1023" s="4" t="n">
        <x:f>IF(AND(OR(C1023="Ingredient candidate",C1023="Consumed input",C1023="Contained input",C1023="Transform input"),P1023=-1),1,0)</x:f>
        <x:v>0</x:v>
      </x:c>
    </x:row>
    <x:row r="1024" ht="64" customHeight="1">
      <x:c r="A1024" s="4" t="str">
        <x:v>design.collection.culinary_phagia_binding_paste.out</x:v>
      </x:c>
      <x:c r="B1024" s="4" t="str">
        <x:v>design.collection.culinary_phagia_binding_paste</x:v>
      </x:c>
      <x:c r="C1024" s="4" t="str">
        <x:v>Output</x:v>
      </x:c>
      <x:c r="D1024" s="4" t="str">
        <x:v>proposal.collection.culinary_phagia_binding_paste</x:v>
      </x:c>
      <x:c r="E1024" s="4" t="str">
        <x:f>IFERROR(INDEX('Items'!$B$6:$B$1005,MATCH(D1024,'Items'!$A$6:$A$1005,0)),"MISSING ID")</x:f>
        <x:v>Culinary Phagia binding paste</x:v>
      </x:c>
      <x:c r="F1024" s="4" t="str">
        <x:f>IFERROR(INDEX('Items'!$C$6:$C$1005,MATCH(D1024,'Items'!$A$6:$A$1005,0)),"MISSING ID")</x:f>
        <x:v>T1</x:v>
      </x:c>
      <x:c r="G1024" s="4" t="str">
        <x:f>IFERROR(INDEX('Items'!$D$6:$D$1005,MATCH(D1024,'Items'!$A$6:$A$1005,0)),"MISSING ID")</x:f>
        <x:v>Cooking ingredients</x:v>
      </x:c>
      <x:c r="H1024" s="4" t="str">
        <x:f>IFERROR(INDEX('Items'!$X$6:$X$1005,MATCH(D1024,'Items'!$A$6:$A$1005,0)),"MISSING ID")</x:f>
        <x:v>Food material</x:v>
      </x:c>
      <x:c r="I1024" s="4"/>
      <x:c r="J1024" s="4" t="str">
        <x:v>Unspecified</x:v>
      </x:c>
      <x:c r="K1024" s="4" t="str">
        <x:f>IFERROR(INDEX('Crafting recipes'!$D$6:$D$1005,MATCH(B1024,'Crafting recipes'!$A$6:$A$1005,0)),"MISSING ID")</x:f>
        <x:v>Proposal</x:v>
      </x:c>
      <x:c r="L1024" s="4" t="str">
        <x:f>IFERROR(INDEX('Items'!$AD$6:$AD$1005,MATCH(D1024,'Items'!$A$6:$A$1005,0)),"MISSING ID")</x:f>
        <x:v>Proposal</x:v>
      </x:c>
      <x:c r="M1024" s="4" t="str">
        <x:f>IFERROR(INDEX('Crafting recipes'!$E$6:$E$1005,MATCH(B1024,'Crafting recipes'!$A$6:$A$1005,0)),"MISSING ID")</x:f>
        <x:v>Partial proposal</x:v>
      </x:c>
      <x:c r="N1024" s="4" t="str">
        <x:v>Candidate source or part only. Quantity, grade and method remain open.</x:v>
      </x:c>
      <x:c r="O1024" s="4" t="str">
        <x:v>Collection expansion, October 15, 2026. New game proposal.</x:v>
      </x:c>
      <x:c r="P1024" s="4" t="n">
        <x:f>IF(OR(C1024="Ingredient candidate",C1024="Consumed input",C1024="Contained input",C1024="Transform input"),IF(F1024="T0",0,IF(F1024="T1",1,IF(F1024="T2",2,IF(F1024="T3",3,IF(F1024="T4",4,-1))))),-1)</x:f>
        <x:v>-1</x:v>
      </x:c>
      <x:c r="Q1024" s="4" t="n">
        <x:f>IF(AND(OR(C1024="Ingredient candidate",C1024="Consumed input",C1024="Contained input",C1024="Transform input"),P1024=-1),1,0)</x:f>
        <x:v>0</x:v>
      </x:c>
    </x:row>
    <x:row r="1025" ht="64" customHeight="1">
      <x:c r="A1025" s="4" t="str">
        <x:v>design.collection.controlled_sour_phagia_base.in.1</x:v>
      </x:c>
      <x:c r="B1025" s="4" t="str">
        <x:v>design.collection.controlled_sour_phagia_base</x:v>
      </x:c>
      <x:c r="C1025" s="4" t="str">
        <x:v>Ingredient candidate</x:v>
      </x:c>
      <x:c r="D1025" s="4" t="str">
        <x:v>proposal.collection.contained_culinary_phagia_culture</x:v>
      </x:c>
      <x:c r="E1025" s="4" t="str">
        <x:f>IFERROR(INDEX('Items'!$B$6:$B$1005,MATCH(D1025,'Items'!$A$6:$A$1005,0)),"MISSING ID")</x:f>
        <x:v>Contained culinary Phagia culture</x:v>
      </x:c>
      <x:c r="F1025" s="4" t="str">
        <x:f>IFERROR(INDEX('Items'!$C$6:$C$1005,MATCH(D1025,'Items'!$A$6:$A$1005,0)),"MISSING ID")</x:f>
        <x:v>T0</x:v>
      </x:c>
      <x:c r="G1025" s="4" t="str">
        <x:f>IFERROR(INDEX('Items'!$D$6:$D$1005,MATCH(D1025,'Items'!$A$6:$A$1005,0)),"MISSING ID")</x:f>
        <x:v>Cooking ingredients</x:v>
      </x:c>
      <x:c r="H1025" s="4" t="str">
        <x:f>IFERROR(INDEX('Items'!$X$6:$X$1005,MATCH(D1025,'Items'!$A$6:$A$1005,0)),"MISSING ID")</x:f>
        <x:v>Raw material</x:v>
      </x:c>
      <x:c r="I1025" s="4"/>
      <x:c r="J1025" s="4" t="str">
        <x:v>Unspecified</x:v>
      </x:c>
      <x:c r="K1025" s="4" t="str">
        <x:f>IFERROR(INDEX('Crafting recipes'!$D$6:$D$1005,MATCH(B1025,'Crafting recipes'!$A$6:$A$1005,0)),"MISSING ID")</x:f>
        <x:v>Proposal</x:v>
      </x:c>
      <x:c r="L1025" s="4" t="str">
        <x:f>IFERROR(INDEX('Items'!$AD$6:$AD$1005,MATCH(D1025,'Items'!$A$6:$A$1005,0)),"MISSING ID")</x:f>
        <x:v>Proposal</x:v>
      </x:c>
      <x:c r="M1025" s="4" t="str">
        <x:f>IFERROR(INDEX('Crafting recipes'!$E$6:$E$1005,MATCH(B1025,'Crafting recipes'!$A$6:$A$1005,0)),"MISSING ID")</x:f>
        <x:v>Partial proposal</x:v>
      </x:c>
      <x:c r="N1025" s="4" t="str">
        <x:v>Candidate source or part only. Quantity, grade and method remain open.</x:v>
      </x:c>
      <x:c r="O1025" s="4" t="str">
        <x:v>Collection expansion, October 15, 2026. New game proposal.</x:v>
      </x:c>
      <x:c r="P1025" s="4" t="n">
        <x:f>IF(OR(C1025="Ingredient candidate",C1025="Consumed input",C1025="Contained input",C1025="Transform input"),IF(F1025="T0",0,IF(F1025="T1",1,IF(F1025="T2",2,IF(F1025="T3",3,IF(F1025="T4",4,-1))))),-1)</x:f>
        <x:v>0</x:v>
      </x:c>
      <x:c r="Q1025" s="4" t="n">
        <x:f>IF(AND(OR(C1025="Ingredient candidate",C1025="Consumed input",C1025="Contained input",C1025="Transform input"),P1025=-1),1,0)</x:f>
        <x:v>0</x:v>
      </x:c>
    </x:row>
    <x:row r="1026" ht="64" customHeight="1">
      <x:c r="A1026" s="4" t="str">
        <x:v>design.collection.controlled_sour_phagia_base.out</x:v>
      </x:c>
      <x:c r="B1026" s="4" t="str">
        <x:v>design.collection.controlled_sour_phagia_base</x:v>
      </x:c>
      <x:c r="C1026" s="4" t="str">
        <x:v>Output</x:v>
      </x:c>
      <x:c r="D1026" s="4" t="str">
        <x:v>proposal.collection.controlled_sour_phagia_base</x:v>
      </x:c>
      <x:c r="E1026" s="4" t="str">
        <x:f>IFERROR(INDEX('Items'!$B$6:$B$1005,MATCH(D1026,'Items'!$A$6:$A$1005,0)),"MISSING ID")</x:f>
        <x:v>Controlled-sour Phagia base</x:v>
      </x:c>
      <x:c r="F1026" s="4" t="str">
        <x:f>IFERROR(INDEX('Items'!$C$6:$C$1005,MATCH(D1026,'Items'!$A$6:$A$1005,0)),"MISSING ID")</x:f>
        <x:v>T1</x:v>
      </x:c>
      <x:c r="G1026" s="4" t="str">
        <x:f>IFERROR(INDEX('Items'!$D$6:$D$1005,MATCH(D1026,'Items'!$A$6:$A$1005,0)),"MISSING ID")</x:f>
        <x:v>Cooking ingredients</x:v>
      </x:c>
      <x:c r="H1026" s="4" t="str">
        <x:f>IFERROR(INDEX('Items'!$X$6:$X$1005,MATCH(D1026,'Items'!$A$6:$A$1005,0)),"MISSING ID")</x:f>
        <x:v>Food material</x:v>
      </x:c>
      <x:c r="I1026" s="4"/>
      <x:c r="J1026" s="4" t="str">
        <x:v>Unspecified</x:v>
      </x:c>
      <x:c r="K1026" s="4" t="str">
        <x:f>IFERROR(INDEX('Crafting recipes'!$D$6:$D$1005,MATCH(B1026,'Crafting recipes'!$A$6:$A$1005,0)),"MISSING ID")</x:f>
        <x:v>Proposal</x:v>
      </x:c>
      <x:c r="L1026" s="4" t="str">
        <x:f>IFERROR(INDEX('Items'!$AD$6:$AD$1005,MATCH(D1026,'Items'!$A$6:$A$1005,0)),"MISSING ID")</x:f>
        <x:v>Proposal</x:v>
      </x:c>
      <x:c r="M1026" s="4" t="str">
        <x:f>IFERROR(INDEX('Crafting recipes'!$E$6:$E$1005,MATCH(B1026,'Crafting recipes'!$A$6:$A$1005,0)),"MISSING ID")</x:f>
        <x:v>Partial proposal</x:v>
      </x:c>
      <x:c r="N1026" s="4" t="str">
        <x:v>Candidate source or part only. Quantity, grade and method remain open.</x:v>
      </x:c>
      <x:c r="O1026" s="4" t="str">
        <x:v>Collection expansion, October 15, 2026. New game proposal.</x:v>
      </x:c>
      <x:c r="P1026" s="4" t="n">
        <x:f>IF(OR(C1026="Ingredient candidate",C1026="Consumed input",C1026="Contained input",C1026="Transform input"),IF(F1026="T0",0,IF(F1026="T1",1,IF(F1026="T2",2,IF(F1026="T3",3,IF(F1026="T4",4,-1))))),-1)</x:f>
        <x:v>-1</x:v>
      </x:c>
      <x:c r="Q1026" s="4" t="n">
        <x:f>IF(AND(OR(C1026="Ingredient candidate",C1026="Consumed input",C1026="Contained input",C1026="Transform input"),P1026=-1),1,0)</x:f>
        <x:v>0</x:v>
      </x:c>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T1</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t="n">
        <x:f>IF(OR(C1027="Ingredient candidate",C1027="Consumed input",C1027="Contained input",C1027="Transform input"),IF(F1027="T0",0,IF(F1027="T1",1,IF(F1027="T2",2,IF(F1027="T3",3,IF(F1027="T4",4,-1))))),-1)</x:f>
        <x:v>1</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T2</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t="n">
        <x:f>IF(OR(C1028="Ingredient candidate",C1028="Consumed input",C1028="Contained input",C1028="Transform input"),IF(F1028="T0",0,IF(F1028="T1",1,IF(F1028="T2",2,IF(F1028="T3",3,IF(F1028="T4",4,-1))))),-1)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T1</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t="n">
        <x:f>IF(OR(C1029="Ingredient candidate",C1029="Consumed input",C1029="Contained input",C1029="Transform input"),IF(F1029="T0",0,IF(F1029="T1",1,IF(F1029="T2",2,IF(F1029="T3",3,IF(F1029="T4",4,-1))))),-1)</x:f>
        <x:v>1</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T2</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t="n">
        <x:f>IF(OR(C1030="Ingredient candidate",C1030="Consumed input",C1030="Contained input",C1030="Transform input"),IF(F1030="T0",0,IF(F1030="T1",1,IF(F1030="T2",2,IF(F1030="T3",3,IF(F1030="T4",4,-1))))),-1)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Selected culinary salt crystals</x:v>
      </x:c>
      <x:c r="F1031" s="4" t="str">
        <x:f>IFERROR(INDEX('Items'!$C$6:$C$1005,MATCH(D1031,'Items'!$A$6:$A$1005,0)),"MISSING ID")</x:f>
        <x:v>T0</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t="n">
        <x:f>IF(OR(C1031="Ingredient candidate",C1031="Consumed input",C1031="Contained input",C1031="Transform input"),IF(F1031="T0",0,IF(F1031="T1",1,IF(F1031="T2",2,IF(F1031="T3",3,IF(F1031="T4",4,-1))))),-1)</x:f>
        <x:v>0</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Food-grade mineral seasoning</x:v>
      </x:c>
      <x:c r="F1032" s="4" t="str">
        <x:f>IFERROR(INDEX('Items'!$C$6:$C$1005,MATCH(D1032,'Items'!$A$6:$A$1005,0)),"MISSING ID")</x:f>
        <x:v>T1</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t="n">
        <x:f>IF(OR(C1032="Ingredient candidate",C1032="Consumed input",C1032="Contained input",C1032="Transform input"),IF(F1032="T0",0,IF(F1032="T1",1,IF(F1032="T2",2,IF(F1032="T3",3,IF(F1032="T4",4,-1))))),-1)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Selected edible-fauna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t="n">
        <x:f>IF(OR(C1033="Ingredient candidate",C1033="Consumed input",C1033="Contained input",C1033="Transform input"),IF(F1033="T0",0,IF(F1033="T1",1,IF(F1033="T2",2,IF(F1033="T3",3,IF(F1033="T4",4,-1))))),-1)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t="n">
        <x:f>IF(OR(C1034="Ingredient candidate",C1034="Consumed input",C1034="Contained input",C1034="Transform input"),IF(F1034="T0",0,IF(F1034="T1",1,IF(F1034="T2",2,IF(F1034="T3",3,IF(F1034="T4",4,-1))))),-1)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t="n">
        <x:f>IF(OR(C1035="Ingredient candidate",C1035="Consumed input",C1035="Contained input",C1035="Transform input"),IF(F1035="T0",0,IF(F1035="T1",1,IF(F1035="T2",2,IF(F1035="T3",3,IF(F1035="T4",4,-1))))),-1)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t="n">
        <x:f>IF(OR(C1036="Ingredient candidate",C1036="Consumed input",C1036="Contained input",C1036="Transform input"),IF(F1036="T0",0,IF(F1036="T1",1,IF(F1036="T2",2,IF(F1036="T3",3,IF(F1036="T4",4,-1))))),-1)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t="n">
        <x:f>IF(OR(C1037="Ingredient candidate",C1037="Consumed input",C1037="Contained input",C1037="Transform input"),IF(F1037="T0",0,IF(F1037="T1",1,IF(F1037="T2",2,IF(F1037="T3",3,IF(F1037="T4",4,-1))))),-1)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T1</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t="n">
        <x:f>IF(OR(C1038="Ingredient candidate",C1038="Consumed input",C1038="Contained input",C1038="Transform input"),IF(F1038="T0",0,IF(F1038="T1",1,IF(F1038="T2",2,IF(F1038="T3",3,IF(F1038="T4",4,-1))))),-1)</x:f>
        <x:v>1</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t="n">
        <x:f>IF(OR(C1039="Ingredient candidate",C1039="Consumed input",C1039="Contained input",C1039="Transform input"),IF(F1039="T0",0,IF(F1039="T1",1,IF(F1039="T2",2,IF(F1039="T3",3,IF(F1039="T4",4,-1))))),-1)</x:f>
        <x:v>-1</x:v>
      </x:c>
      <x:c r="Q1039" s="4" t="n">
        <x:f>IF(AND(OR(C1039="Ingredient candidate",C1039="Consumed input",C1039="Contained input",C1039="Transform input"),P1039=-1),1,0)</x:f>
        <x:v>0</x:v>
      </x:c>
    </x:row>
    <x:row r="1040" ht="64" customHeight="1">
      <x:c r="A1040" s="4" t="str">
        <x:v>design.collection.selected_edible_fauna_roe.in.1</x:v>
      </x:c>
      <x:c r="B1040" s="4" t="str">
        <x:v>design.collection.selected_edible_fauna_roe</x:v>
      </x:c>
      <x:c r="C1040" s="4" t="str">
        <x:v>Ingredient candidate</x:v>
      </x:c>
      <x:c r="D1040" s="4" t="str">
        <x:v>proposal.audit.selected_edible_fauna_reproductive_mass</x:v>
      </x:c>
      <x:c r="E1040" s="4" t="str">
        <x:f>IFERROR(INDEX('Items'!$B$6:$B$1005,MATCH(D1040,'Items'!$A$6:$A$1005,0)),"MISSING ID")</x:f>
        <x:v>Selected edible-fauna reproductive mass</x:v>
      </x:c>
      <x:c r="F1040" s="4" t="str">
        <x:f>IFERROR(INDEX('Items'!$C$6:$C$1005,MATCH(D1040,'Items'!$A$6:$A$1005,0)),"MISSING ID")</x:f>
        <x:v>T0</x:v>
      </x:c>
      <x:c r="G1040" s="4" t="str">
        <x:f>IFERROR(INDEX('Items'!$D$6:$D$1005,MATCH(D1040,'Items'!$A$6:$A$1005,0)),"MISSING ID")</x:f>
        <x:v>Cooking ingredients</x:v>
      </x:c>
      <x:c r="H1040" s="4" t="str">
        <x:f>IFERROR(INDEX('Items'!$X$6:$X$1005,MATCH(D1040,'Items'!$A$6:$A$1005,0)),"MISSING ID")</x:f>
        <x:v>Raw material</x:v>
      </x:c>
      <x:c r="I1040" s="4"/>
      <x:c r="J1040" s="4" t="str">
        <x:v>Unspecified</x:v>
      </x:c>
      <x:c r="K1040" s="4" t="str">
        <x:f>IFERROR(INDEX('Crafting recipes'!$D$6:$D$1005,MATCH(B1040,'Crafting recipes'!$A$6:$A$1005,0)),"MISSING ID")</x:f>
        <x:v>Proposal</x:v>
      </x:c>
      <x:c r="L1040" s="4" t="str">
        <x:f>IFERROR(INDEX('Items'!$AD$6:$AD$1005,MATCH(D1040,'Items'!$A$6:$A$1005,0)),"MISSING ID")</x:f>
        <x:v>Proposal</x:v>
      </x:c>
      <x:c r="M1040" s="4" t="str">
        <x:f>IFERROR(INDEX('Crafting recipes'!$E$6:$E$1005,MATCH(B1040,'Crafting recipes'!$A$6:$A$1005,0)),"MISSING ID")</x:f>
        <x:v>Partial proposal</x:v>
      </x:c>
      <x:c r="N1040" s="4" t="str">
        <x:v>Candidate source or part only. Quantity, grade and method remain open.</x:v>
      </x:c>
      <x:c r="O1040" s="4" t="str">
        <x:v>Collection expansion, October 15, 2026. New game proposal.</x:v>
      </x:c>
      <x:c r="P1040" s="4" t="n">
        <x:f>IF(OR(C1040="Ingredient candidate",C1040="Consumed input",C1040="Contained input",C1040="Transform input"),IF(F1040="T0",0,IF(F1040="T1",1,IF(F1040="T2",2,IF(F1040="T3",3,IF(F1040="T4",4,-1))))),-1)</x:f>
        <x:v>0</x:v>
      </x:c>
      <x:c r="Q1040" s="4" t="n">
        <x:f>IF(AND(OR(C1040="Ingredient candidate",C1040="Consumed input",C1040="Contained input",C1040="Transform input"),P1040=-1),1,0)</x:f>
        <x:v>0</x:v>
      </x:c>
    </x:row>
    <x:row r="1041" ht="64" customHeight="1">
      <x:c r="A1041" s="4" t="str">
        <x:v>design.collection.selected_edible_fauna_roe.out</x:v>
      </x:c>
      <x:c r="B1041" s="4" t="str">
        <x:v>design.collection.selected_edible_fauna_roe</x:v>
      </x:c>
      <x:c r="C1041" s="4" t="str">
        <x:v>Output</x:v>
      </x:c>
      <x:c r="D1041" s="4" t="str">
        <x:v>proposal.collection.selected_edible_fauna_roe</x:v>
      </x:c>
      <x:c r="E1041" s="4" t="str">
        <x:f>IFERROR(INDEX('Items'!$B$6:$B$1005,MATCH(D1041,'Items'!$A$6:$A$1005,0)),"MISSING ID")</x:f>
        <x:v>Selected edible-fauna roe</x:v>
      </x:c>
      <x:c r="F1041" s="4" t="str">
        <x:f>IFERROR(INDEX('Items'!$C$6:$C$1005,MATCH(D1041,'Items'!$A$6:$A$1005,0)),"MISSING ID")</x:f>
        <x:v>T1</x:v>
      </x:c>
      <x:c r="G1041" s="4" t="str">
        <x:f>IFERROR(INDEX('Items'!$D$6:$D$1005,MATCH(D1041,'Items'!$A$6:$A$1005,0)),"MISSING ID")</x:f>
        <x:v>Cooking ingredients</x:v>
      </x:c>
      <x:c r="H1041" s="4" t="str">
        <x:f>IFERROR(INDEX('Items'!$X$6:$X$1005,MATCH(D1041,'Items'!$A$6:$A$1005,0)),"MISSING ID")</x:f>
        <x:v>Food material</x:v>
      </x:c>
      <x:c r="I1041" s="4"/>
      <x:c r="J1041" s="4" t="str">
        <x:v>Unspecified</x:v>
      </x:c>
      <x:c r="K1041" s="4" t="str">
        <x:f>IFERROR(INDEX('Crafting recipes'!$D$6:$D$1005,MATCH(B1041,'Crafting recipes'!$A$6:$A$1005,0)),"MISSING ID")</x:f>
        <x:v>Proposal</x:v>
      </x:c>
      <x:c r="L1041" s="4" t="str">
        <x:f>IFERROR(INDEX('Items'!$AD$6:$AD$1005,MATCH(D1041,'Items'!$A$6:$A$1005,0)),"MISSING ID")</x:f>
        <x:v>Proposal</x:v>
      </x:c>
      <x:c r="M1041" s="4" t="str">
        <x:f>IFERROR(INDEX('Crafting recipes'!$E$6:$E$1005,MATCH(B1041,'Crafting recipes'!$A$6:$A$1005,0)),"MISSING ID")</x:f>
        <x:v>Partial proposal</x:v>
      </x:c>
      <x:c r="N1041" s="4" t="str">
        <x:v>Candidate source or part only. Quantity, grade and method remain open.</x:v>
      </x:c>
      <x:c r="O1041" s="4" t="str">
        <x:v>Collection expansion, October 15, 2026. New game proposal.</x:v>
      </x:c>
      <x:c r="P1041" s="4" t="n">
        <x:f>IF(OR(C1041="Ingredient candidate",C1041="Consumed input",C1041="Contained input",C1041="Transform input"),IF(F1041="T0",0,IF(F1041="T1",1,IF(F1041="T2",2,IF(F1041="T3",3,IF(F1041="T4",4,-1))))),-1)</x:f>
        <x:v>-1</x:v>
      </x:c>
      <x:c r="Q1041" s="4" t="n">
        <x:f>IF(AND(OR(C1041="Ingredient candidate",C1041="Consumed input",C1041="Contained input",C1041="Transform input"),P1041=-1),1,0)</x:f>
        <x:v>0</x:v>
      </x:c>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t="n">
        <x:f>IF(OR(C1042="Ingredient candidate",C1042="Consumed input",C1042="Contained input",C1042="Transform input"),IF(F1042="T0",0,IF(F1042="T1",1,IF(F1042="T2",2,IF(F1042="T3",3,IF(F1042="T4",4,-1))))),-1)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t="n">
        <x:f>IF(OR(C1043="Ingredient candidate",C1043="Consumed input",C1043="Contained input",C1043="Transform input"),IF(F1043="T0",0,IF(F1043="T1",1,IF(F1043="T2",2,IF(F1043="T3",3,IF(F1043="T4",4,-1))))),-1)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Selected edible-fauna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t="n">
        <x:f>IF(OR(C1044="Ingredient candidate",C1044="Consumed input",C1044="Contained input",C1044="Transform input"),IF(F1044="T0",0,IF(F1044="T1",1,IF(F1044="T2",2,IF(F1044="T3",3,IF(F1044="T4",4,-1))))),-1)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T1</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t="n">
        <x:f>IF(OR(C1045="Ingredient candidate",C1045="Consumed input",C1045="Contained input",C1045="Transform input"),IF(F1045="T0",0,IF(F1045="T1",1,IF(F1045="T2",2,IF(F1045="T3",3,IF(F1045="T4",4,-1))))),-1)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T1</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t="n">
        <x:f>IF(OR(C1046="Ingredient candidate",C1046="Consumed input",C1046="Contained input",C1046="Transform input"),IF(F1046="T0",0,IF(F1046="T1",1,IF(F1046="T2",2,IF(F1046="T3",3,IF(F1046="T4",4,-1))))),-1)</x:f>
        <x:v>1</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t="n">
        <x:f>IF(OR(C1047="Ingredient candidate",C1047="Consumed input",C1047="Contained input",C1047="Transform input"),IF(F1047="T0",0,IF(F1047="T1",1,IF(F1047="T2",2,IF(F1047="T3",3,IF(F1047="T4",4,-1))))),-1)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t="n">
        <x:f>IF(OR(C1048="Ingredient candidate",C1048="Consumed input",C1048="Contained input",C1048="Transform input"),IF(F1048="T0",0,IF(F1048="T1",1,IF(F1048="T2",2,IF(F1048="T3",3,IF(F1048="T4",4,-1))))),-1)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T1</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t="n">
        <x:f>IF(OR(C1049="Ingredient candidate",C1049="Consumed input",C1049="Contained input",C1049="Transform input"),IF(F1049="T0",0,IF(F1049="T1",1,IF(F1049="T2",2,IF(F1049="T3",3,IF(F1049="T4",4,-1))))),-1)</x:f>
        <x:v>1</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T1</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t="n">
        <x:f>IF(OR(C1050="Ingredient candidate",C1050="Consumed input",C1050="Contained input",C1050="Transform input"),IF(F1050="T0",0,IF(F1050="T1",1,IF(F1050="T2",2,IF(F1050="T3",3,IF(F1050="T4",4,-1))))),-1)</x:f>
        <x:v>1</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Not applicable</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t="n">
        <x:f>IF(OR(C1051="Ingredient candidate",C1051="Consumed input",C1051="Contained input",C1051="Transform input"),IF(F1051="T0",0,IF(F1051="T1",1,IF(F1051="T2",2,IF(F1051="T3",3,IF(F1051="T4",4,-1))))),-1)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T1</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t="n">
        <x:f>IF(OR(C1055="Ingredient candidate",C1055="Consumed input",C1055="Contained input",C1055="Transform input"),IF(F1055="T0",0,IF(F1055="T1",1,IF(F1055="T2",2,IF(F1055="T3",3,IF(F1055="T4",4,-1))))),-1)</x:f>
        <x:v>1</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t="n">
        <x:f>IF(OR(C1056="Ingredient candidate",C1056="Consumed input",C1056="Contained input",C1056="Transform input"),IF(F1056="T0",0,IF(F1056="T1",1,IF(F1056="T2",2,IF(F1056="T3",3,IF(F1056="T4",4,-1))))),-1)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Not applicable</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t="n">
        <x:f>IF(OR(C1057="Ingredient candidate",C1057="Consumed input",C1057="Contained input",C1057="Transform input"),IF(F1057="T0",0,IF(F1057="T1",1,IF(F1057="T2",2,IF(F1057="T3",3,IF(F1057="T4",4,-1))))),-1)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T1</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t="n">
        <x:f>IF(OR(C1060="Ingredient candidate",C1060="Consumed input",C1060="Contained input",C1060="Transform input"),IF(F1060="T0",0,IF(F1060="T1",1,IF(F1060="T2",2,IF(F1060="T3",3,IF(F1060="T4",4,-1))))),-1)</x:f>
        <x:v>1</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T1</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t="n">
        <x:f>IF(OR(C1061="Ingredient candidate",C1061="Consumed input",C1061="Contained input",C1061="Transform input"),IF(F1061="T0",0,IF(F1061="T1",1,IF(F1061="T2",2,IF(F1061="T3",3,IF(F1061="T4",4,-1))))),-1)</x:f>
        <x:v>1</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Not applicable</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t="n">
        <x:f>IF(OR(C1062="Ingredient candidate",C1062="Consumed input",C1062="Contained input",C1062="Transform input"),IF(F1062="T0",0,IF(F1062="T1",1,IF(F1062="T2",2,IF(F1062="T3",3,IF(F1062="T4",4,-1))))),-1)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Food-grade mineral seasoning</x:v>
      </x:c>
      <x:c r="F1066" s="4" t="str">
        <x:f>IFERROR(INDEX('Items'!$C$6:$C$1005,MATCH(D1066,'Items'!$A$6:$A$1005,0)),"MISSING ID")</x:f>
        <x:v>T1</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t="n">
        <x:f>IF(OR(C1066="Ingredient candidate",C1066="Consumed input",C1066="Contained input",C1066="Transform input"),IF(F1066="T0",0,IF(F1066="T1",1,IF(F1066="T2",2,IF(F1066="T3",3,IF(F1066="T4",4,-1))))),-1)</x:f>
        <x:v>1</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T1</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t="n">
        <x:f>IF(OR(C1067="Ingredient candidate",C1067="Consumed input",C1067="Contained input",C1067="Transform input"),IF(F1067="T0",0,IF(F1067="T1",1,IF(F1067="T2",2,IF(F1067="T3",3,IF(F1067="T4",4,-1))))),-1)</x:f>
        <x:v>1</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Not applicable</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t="n">
        <x:f>IF(OR(C1068="Ingredient candidate",C1068="Consumed input",C1068="Contained input",C1068="Transform input"),IF(F1068="T0",0,IF(F1068="T1",1,IF(F1068="T2",2,IF(F1068="T3",3,IF(F1068="T4",4,-1))))),-1)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T1</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t="n">
        <x:f>IF(OR(C1081="Ingredient candidate",C1081="Consumed input",C1081="Contained input",C1081="Transform input"),IF(F1081="T0",0,IF(F1081="T1",1,IF(F1081="T2",2,IF(F1081="T3",3,IF(F1081="T4",4,-1))))),-1)</x:f>
        <x:v>1</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T1</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t="n">
        <x:f>IF(OR(C1082="Ingredient candidate",C1082="Consumed input",C1082="Contained input",C1082="Transform input"),IF(F1082="T0",0,IF(F1082="T1",1,IF(F1082="T2",2,IF(F1082="T3",3,IF(F1082="T4",4,-1))))),-1)</x:f>
        <x:v>1</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Not applicable</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t="n">
        <x:f>IF(OR(C1083="Ingredient candidate",C1083="Consumed input",C1083="Contained input",C1083="Transform input"),IF(F1083="T0",0,IF(F1083="T1",1,IF(F1083="T2",2,IF(F1083="T3",3,IF(F1083="T4",4,-1))))),-1)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T1</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t="n">
        <x:f>IF(OR(C1084="Ingredient candidate",C1084="Consumed input",C1084="Contained input",C1084="Transform input"),IF(F1084="T0",0,IF(F1084="T1",1,IF(F1084="T2",2,IF(F1084="T3",3,IF(F1084="T4",4,-1))))),-1)</x:f>
        <x:v>1</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Not applicable</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t="n">
        <x:f>IF(OR(C1085="Ingredient candidate",C1085="Consumed input",C1085="Contained input",C1085="Transform input"),IF(F1085="T0",0,IF(F1085="T1",1,IF(F1085="T2",2,IF(F1085="T3",3,IF(F1085="T4",4,-1))))),-1)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t="n">
        <x:f>IF(OR(C1086="Ingredient candidate",C1086="Consumed input",C1086="Contained input",C1086="Transform input"),IF(F1086="T0",0,IF(F1086="T1",1,IF(F1086="T2",2,IF(F1086="T3",3,IF(F1086="T4",4,-1))))),-1)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T1</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t="n">
        <x:f>IF(OR(C1087="Ingredient candidate",C1087="Consumed input",C1087="Contained input",C1087="Transform input"),IF(F1087="T0",0,IF(F1087="T1",1,IF(F1087="T2",2,IF(F1087="T3",3,IF(F1087="T4",4,-1))))),-1)</x:f>
        <x:v>1</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Not applicable</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t="n">
        <x:f>IF(OR(C1088="Ingredient candidate",C1088="Consumed input",C1088="Contained input",C1088="Transform input"),IF(F1088="T0",0,IF(F1088="T1",1,IF(F1088="T2",2,IF(F1088="T3",3,IF(F1088="T4",4,-1))))),-1)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T1</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t="n">
        <x:f>IF(OR(C1092="Ingredient candidate",C1092="Consumed input",C1092="Contained input",C1092="Transform input"),IF(F1092="T0",0,IF(F1092="T1",1,IF(F1092="T2",2,IF(F1092="T3",3,IF(F1092="T4",4,-1))))),-1)</x:f>
        <x:v>1</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T1</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t="n">
        <x:f>IF(OR(C1093="Ingredient candidate",C1093="Consumed input",C1093="Contained input",C1093="Transform input"),IF(F1093="T0",0,IF(F1093="T1",1,IF(F1093="T2",2,IF(F1093="T3",3,IF(F1093="T4",4,-1))))),-1)</x:f>
        <x:v>1</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Not applicable</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t="n">
        <x:f>IF(OR(C1094="Ingredient candidate",C1094="Consumed input",C1094="Contained input",C1094="Transform input"),IF(F1094="T0",0,IF(F1094="T1",1,IF(F1094="T2",2,IF(F1094="T3",3,IF(F1094="T4",4,-1))))),-1)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T1</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t="n">
        <x:f>IF(OR(C1095="Ingredient candidate",C1095="Consumed input",C1095="Contained input",C1095="Transform input"),IF(F1095="T0",0,IF(F1095="T1",1,IF(F1095="T2",2,IF(F1095="T3",3,IF(F1095="T4",4,-1))))),-1)</x:f>
        <x:v>1</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T1</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t="n">
        <x:f>IF(OR(C1096="Ingredient candidate",C1096="Consumed input",C1096="Contained input",C1096="Transform input"),IF(F1096="T0",0,IF(F1096="T1",1,IF(F1096="T2",2,IF(F1096="T3",3,IF(F1096="T4",4,-1))))),-1)</x:f>
        <x:v>1</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Not applicable</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t="n">
        <x:f>IF(OR(C1097="Ingredient candidate",C1097="Consumed input",C1097="Contained input",C1097="Transform input"),IF(F1097="T0",0,IF(F1097="T1",1,IF(F1097="T2",2,IF(F1097="T3",3,IF(F1097="T4",4,-1))))),-1)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T1</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t="n">
        <x:f>IF(OR(C1098="Ingredient candidate",C1098="Consumed input",C1098="Contained input",C1098="Transform input"),IF(F1098="T0",0,IF(F1098="T1",1,IF(F1098="T2",2,IF(F1098="T3",3,IF(F1098="T4",4,-1))))),-1)</x:f>
        <x:v>1</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T1</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t="n">
        <x:f>IF(OR(C1099="Ingredient candidate",C1099="Consumed input",C1099="Contained input",C1099="Transform input"),IF(F1099="T0",0,IF(F1099="T1",1,IF(F1099="T2",2,IF(F1099="T3",3,IF(F1099="T4",4,-1))))),-1)</x:f>
        <x:v>1</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Not applicable</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t="n">
        <x:f>IF(OR(C1100="Ingredient candidate",C1100="Consumed input",C1100="Contained input",C1100="Transform input"),IF(F1100="T0",0,IF(F1100="T1",1,IF(F1100="T2",2,IF(F1100="T3",3,IF(F1100="T4",4,-1))))),-1)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t="str">
        <x:v>design.collection.sour_savory_phagia_blend.in.1</x:v>
      </x:c>
      <x:c r="B1104" s="4" t="str">
        <x:v>design.collection.sour_savory_phagia_blend</x:v>
      </x:c>
      <x:c r="C1104" s="4" t="str">
        <x:v>Ingredient candidate</x:v>
      </x:c>
      <x:c r="D1104" s="4" t="str">
        <x:v>proposal.collection.controlled_sour_phagia_base</x:v>
      </x:c>
      <x:c r="E1104" s="4" t="str">
        <x:f>IFERROR(INDEX('Items'!$B$6:$B$1005,MATCH(D1104,'Items'!$A$6:$A$1005,0)),"MISSING ID")</x:f>
        <x:v>Controlled-sour Phagia base</x:v>
      </x:c>
      <x:c r="F1104" s="4" t="str">
        <x:f>IFERROR(INDEX('Items'!$C$6:$C$1005,MATCH(D1104,'Items'!$A$6:$A$1005,0)),"MISSING ID")</x:f>
        <x:v>T1</x:v>
      </x:c>
      <x:c r="G1104" s="4" t="str">
        <x:f>IFERROR(INDEX('Items'!$D$6:$D$1005,MATCH(D1104,'Items'!$A$6:$A$1005,0)),"MISSING ID")</x:f>
        <x:v>Cooking ingredients</x:v>
      </x:c>
      <x:c r="H1104" s="4" t="str">
        <x:f>IFERROR(INDEX('Items'!$X$6:$X$1005,MATCH(D1104,'Items'!$A$6:$A$1005,0)),"MISSING ID")</x:f>
        <x:v>Food material</x:v>
      </x:c>
      <x:c r="I1104" s="4"/>
      <x:c r="J1104" s="4" t="str">
        <x:v>Unspecified</x:v>
      </x:c>
      <x:c r="K1104" s="4" t="str">
        <x:f>IFERROR(INDEX('Crafting recipes'!$D$6:$D$1005,MATCH(B1104,'Crafting recipes'!$A$6:$A$1005,0)),"MISSING ID")</x:f>
        <x:v>Proposal</x:v>
      </x:c>
      <x:c r="L1104" s="4" t="str">
        <x:f>IFERROR(INDEX('Items'!$AD$6:$AD$1005,MATCH(D1104,'Items'!$A$6:$A$1005,0)),"MISSING ID")</x:f>
        <x:v>Proposal</x:v>
      </x:c>
      <x:c r="M1104" s="4" t="str">
        <x:f>IFERROR(INDEX('Crafting recipes'!$E$6:$E$1005,MATCH(B1104,'Crafting recipes'!$A$6:$A$1005,0)),"MISSING ID")</x:f>
        <x:v>Partial proposal</x:v>
      </x:c>
      <x:c r="N1104" s="4" t="str">
        <x:v>Candidate source or part only. Quantity, grade and method remain open.</x:v>
      </x:c>
      <x:c r="O1104" s="4" t="str">
        <x:v>Collection expansion, October 15, 2026. New game proposal.</x:v>
      </x:c>
      <x:c r="P1104" s="4" t="n">
        <x:f>IF(OR(C1104="Ingredient candidate",C1104="Consumed input",C1104="Contained input",C1104="Transform input"),IF(F1104="T0",0,IF(F1104="T1",1,IF(F1104="T2",2,IF(F1104="T3",3,IF(F1104="T4",4,-1))))),-1)</x:f>
        <x:v>1</x:v>
      </x:c>
      <x:c r="Q1104" s="4" t="n">
        <x:f>IF(AND(OR(C1104="Ingredient candidate",C1104="Consumed input",C1104="Contained input",C1104="Transform input"),P1104=-1),1,0)</x:f>
        <x:v>0</x:v>
      </x:c>
    </x:row>
    <x:row r="1105" ht="64" customHeight="1">
      <x:c r="A1105" s="4" t="str">
        <x:v>design.collection.sour_savory_phagia_blend.in.2</x:v>
      </x:c>
      <x:c r="B1105" s="4" t="str">
        <x:v>design.collection.sour_savory_phagia_blend</x:v>
      </x:c>
      <x:c r="C1105" s="4" t="str">
        <x:v>Ingredient candidate</x:v>
      </x:c>
      <x:c r="D1105" s="4" t="str">
        <x:v>proposal.collection.strained_edible_fauna_broth_base</x:v>
      </x:c>
      <x:c r="E1105" s="4" t="str">
        <x:f>IFERROR(INDEX('Items'!$B$6:$B$1005,MATCH(D1105,'Items'!$A$6:$A$1005,0)),"MISSING ID")</x:f>
        <x:v>Strained edible-fauna broth base</x:v>
      </x:c>
      <x:c r="F1105" s="4" t="str">
        <x:f>IFERROR(INDEX('Items'!$C$6:$C$1005,MATCH(D1105,'Items'!$A$6:$A$1005,0)),"MISSING ID")</x:f>
        <x:v>T2</x:v>
      </x:c>
      <x:c r="G1105" s="4" t="str">
        <x:f>IFERROR(INDEX('Items'!$D$6:$D$1005,MATCH(D1105,'Items'!$A$6:$A$1005,0)),"MISSING ID")</x:f>
        <x:v>Cooking ingredients</x:v>
      </x:c>
      <x:c r="H1105" s="4" t="str">
        <x:f>IFERROR(INDEX('Items'!$X$6:$X$1005,MATCH(D1105,'Items'!$A$6:$A$1005,0)),"MISSING ID")</x:f>
        <x:v>Food material</x:v>
      </x:c>
      <x:c r="I1105" s="4"/>
      <x:c r="J1105" s="4" t="str">
        <x:v>Unspecified</x:v>
      </x:c>
      <x:c r="K1105" s="4" t="str">
        <x:f>IFERROR(INDEX('Crafting recipes'!$D$6:$D$1005,MATCH(B1105,'Crafting recipes'!$A$6:$A$1005,0)),"MISSING ID")</x:f>
        <x:v>Proposal</x:v>
      </x:c>
      <x:c r="L1105" s="4" t="str">
        <x:f>IFERROR(INDEX('Items'!$AD$6:$AD$1005,MATCH(D1105,'Items'!$A$6:$A$1005,0)),"MISSING ID")</x:f>
        <x:v>Proposal</x:v>
      </x:c>
      <x:c r="M1105" s="4" t="str">
        <x:f>IFERROR(INDEX('Crafting recipes'!$E$6:$E$1005,MATCH(B1105,'Crafting recipes'!$A$6:$A$1005,0)),"MISSING ID")</x:f>
        <x:v>Partial proposal</x:v>
      </x:c>
      <x:c r="N1105" s="4" t="str">
        <x:v>Candidate source or part only. Quantity, grade and method remain open.</x:v>
      </x:c>
      <x:c r="O1105" s="4" t="str">
        <x:v>Collection expansion, October 15, 2026. New game proposal.</x:v>
      </x:c>
      <x:c r="P1105" s="4" t="n">
        <x:f>IF(OR(C1105="Ingredient candidate",C1105="Consumed input",C1105="Contained input",C1105="Transform input"),IF(F1105="T0",0,IF(F1105="T1",1,IF(F1105="T2",2,IF(F1105="T3",3,IF(F1105="T4",4,-1))))),-1)</x:f>
        <x:v>2</x:v>
      </x:c>
      <x:c r="Q1105" s="4" t="n">
        <x:f>IF(AND(OR(C1105="Ingredient candidate",C1105="Consumed input",C1105="Contained input",C1105="Transform input"),P1105=-1),1,0)</x:f>
        <x:v>0</x:v>
      </x:c>
    </x:row>
    <x:row r="1106" ht="64" customHeight="1">
      <x:c r="A1106" s="4" t="str">
        <x:v>design.collection.sour_savory_phagia_blend.out</x:v>
      </x:c>
      <x:c r="B1106" s="4" t="str">
        <x:v>design.collection.sour_savory_phagia_blend</x:v>
      </x:c>
      <x:c r="C1106" s="4" t="str">
        <x:v>Output</x:v>
      </x:c>
      <x:c r="D1106" s="4" t="str">
        <x:v>proposal.collection.sour_savory_phagia_blend</x:v>
      </x:c>
      <x:c r="E1106" s="4" t="str">
        <x:f>IFERROR(INDEX('Items'!$B$6:$B$1005,MATCH(D1106,'Items'!$A$6:$A$1005,0)),"MISSING ID")</x:f>
        <x:v>Sour-savory Phagia blend</x:v>
      </x:c>
      <x:c r="F1106" s="4" t="str">
        <x:f>IFERROR(INDEX('Items'!$C$6:$C$1005,MATCH(D1106,'Items'!$A$6:$A$1005,0)),"MISSING ID")</x:f>
        <x:v>Not applicable</x:v>
      </x:c>
      <x:c r="G1106" s="4" t="str">
        <x:f>IFERROR(INDEX('Items'!$D$6:$D$1005,MATCH(D1106,'Items'!$A$6:$A$1005,0)),"MISSING ID")</x:f>
        <x:v>Consumables</x:v>
      </x:c>
      <x:c r="H1106" s="4" t="str">
        <x:f>IFERROR(INDEX('Items'!$X$6:$X$1005,MATCH(D1106,'Items'!$A$6:$A$1005,0)),"MISSING ID")</x:f>
        <x:v>Drink consumable</x:v>
      </x:c>
      <x:c r="I1106" s="4"/>
      <x:c r="J1106" s="4" t="str">
        <x:v>Unspecified</x:v>
      </x:c>
      <x:c r="K1106" s="4" t="str">
        <x:f>IFERROR(INDEX('Crafting recipes'!$D$6:$D$1005,MATCH(B1106,'Crafting recipes'!$A$6:$A$1005,0)),"MISSING ID")</x:f>
        <x:v>Proposal</x:v>
      </x:c>
      <x:c r="L1106" s="4" t="str">
        <x:f>IFERROR(INDEX('Items'!$AD$6:$AD$1005,MATCH(D1106,'Items'!$A$6:$A$1005,0)),"MISSING ID")</x:f>
        <x:v>Proposal</x:v>
      </x:c>
      <x:c r="M1106" s="4" t="str">
        <x:f>IFERROR(INDEX('Crafting recipes'!$E$6:$E$1005,MATCH(B1106,'Crafting recipes'!$A$6:$A$1005,0)),"MISSING ID")</x:f>
        <x:v>Partial proposal</x:v>
      </x:c>
      <x:c r="N1106" s="4" t="str">
        <x:v>Candidate source or part only. Quantity, grade and method remain open.</x:v>
      </x:c>
      <x:c r="O1106" s="4" t="str">
        <x:v>Collection expansion, October 15, 2026. New game proposal.</x:v>
      </x:c>
      <x:c r="P1106" s="4" t="n">
        <x:f>IF(OR(C1106="Ingredient candidate",C1106="Consumed input",C1106="Contained input",C1106="Transform input"),IF(F1106="T0",0,IF(F1106="T1",1,IF(F1106="T2",2,IF(F1106="T3",3,IF(F1106="T4",4,-1))))),-1)</x:f>
        <x:v>-1</x:v>
      </x:c>
      <x:c r="Q1106" s="4" t="n">
        <x:f>IF(AND(OR(C1106="Ingredient candidate",C1106="Consumed input",C1106="Contained input",C1106="Transform input"),P1106=-1),1,0)</x:f>
        <x:v>0</x:v>
      </x:c>
    </x:row>
    <x:row r="1107" ht="64" customHeight="1">
      <x:c r="A1107" s="4" t="str">
        <x:v>design.collection.phagia_concentrate_tasting_flight.in.1</x:v>
      </x:c>
      <x:c r="B1107" s="4" t="str">
        <x:v>design.collection.phagia_concentrate_tasting_flight</x:v>
      </x:c>
      <x:c r="C1107" s="4" t="str">
        <x:v>Ingredient candidate</x:v>
      </x:c>
      <x:c r="D1107" s="4" t="str">
        <x:v>proposal.collection.reduced_culinary_phagia_concentrate</x:v>
      </x:c>
      <x:c r="E1107" s="4" t="str">
        <x:f>IFERROR(INDEX('Items'!$B$6:$B$1005,MATCH(D1107,'Items'!$A$6:$A$1005,0)),"MISSING ID")</x:f>
        <x:v>Reduced culinary Phagia concentrate</x:v>
      </x:c>
      <x:c r="F1107" s="4" t="str">
        <x:f>IFERROR(INDEX('Items'!$C$6:$C$1005,MATCH(D1107,'Items'!$A$6:$A$1005,0)),"MISSING ID")</x:f>
        <x:v>T2</x:v>
      </x:c>
      <x:c r="G1107" s="4" t="str">
        <x:f>IFERROR(INDEX('Items'!$D$6:$D$1005,MATCH(D1107,'Items'!$A$6:$A$1005,0)),"MISSING ID")</x:f>
        <x:v>Cooking ingredients</x:v>
      </x:c>
      <x:c r="H1107" s="4" t="str">
        <x:f>IFERROR(INDEX('Items'!$X$6:$X$1005,MATCH(D1107,'Items'!$A$6:$A$1005,0)),"MISSING ID")</x:f>
        <x:v>Food material</x:v>
      </x:c>
      <x:c r="I1107" s="4"/>
      <x:c r="J1107" s="4" t="str">
        <x:v>Unspecified</x:v>
      </x:c>
      <x:c r="K1107" s="4" t="str">
        <x:f>IFERROR(INDEX('Crafting recipes'!$D$6:$D$1005,MATCH(B1107,'Crafting recipes'!$A$6:$A$1005,0)),"MISSING ID")</x:f>
        <x:v>Proposal</x:v>
      </x:c>
      <x:c r="L1107" s="4" t="str">
        <x:f>IFERROR(INDEX('Items'!$AD$6:$AD$1005,MATCH(D1107,'Items'!$A$6:$A$1005,0)),"MISSING ID")</x:f>
        <x:v>Proposal</x:v>
      </x:c>
      <x:c r="M1107" s="4" t="str">
        <x:f>IFERROR(INDEX('Crafting recipes'!$E$6:$E$1005,MATCH(B1107,'Crafting recipes'!$A$6:$A$1005,0)),"MISSING ID")</x:f>
        <x:v>Partial proposal</x:v>
      </x:c>
      <x:c r="N1107" s="4" t="str">
        <x:v>Candidate source or part only. Quantity, grade and method remain open.</x:v>
      </x:c>
      <x:c r="O1107" s="4" t="str">
        <x:v>Collection expansion, October 15, 2026. New game proposal.</x:v>
      </x:c>
      <x:c r="P1107" s="4" t="n">
        <x:f>IF(OR(C1107="Ingredient candidate",C1107="Consumed input",C1107="Contained input",C1107="Transform input"),IF(F1107="T0",0,IF(F1107="T1",1,IF(F1107="T2",2,IF(F1107="T3",3,IF(F1107="T4",4,-1))))),-1)</x:f>
        <x:v>2</x:v>
      </x:c>
      <x:c r="Q1107" s="4" t="n">
        <x:f>IF(AND(OR(C1107="Ingredient candidate",C1107="Consumed input",C1107="Contained input",C1107="Transform input"),P1107=-1),1,0)</x:f>
        <x:v>0</x:v>
      </x:c>
    </x:row>
    <x:row r="1108" ht="64" customHeight="1">
      <x:c r="A1108" s="4" t="str">
        <x:v>design.collection.phagia_concentrate_tasting_flight.in.2</x:v>
      </x:c>
      <x:c r="B1108" s="4" t="str">
        <x:v>design.collection.phagia_concentrate_tasting_flight</x:v>
      </x:c>
      <x:c r="C1108" s="4" t="str">
        <x:v>Ingredient candidate</x:v>
      </x:c>
      <x:c r="D1108" s="4" t="str">
        <x:v>proposal.collection.controlled_sour_phagia_base</x:v>
      </x:c>
      <x:c r="E1108" s="4" t="str">
        <x:f>IFERROR(INDEX('Items'!$B$6:$B$1005,MATCH(D1108,'Items'!$A$6:$A$1005,0)),"MISSING ID")</x:f>
        <x:v>Controlled-sour Phagia base</x:v>
      </x:c>
      <x:c r="F1108" s="4" t="str">
        <x:f>IFERROR(INDEX('Items'!$C$6:$C$1005,MATCH(D1108,'Items'!$A$6:$A$1005,0)),"MISSING ID")</x:f>
        <x:v>T1</x:v>
      </x:c>
      <x:c r="G1108" s="4" t="str">
        <x:f>IFERROR(INDEX('Items'!$D$6:$D$1005,MATCH(D1108,'Items'!$A$6:$A$1005,0)),"MISSING ID")</x:f>
        <x:v>Cooking ingredients</x:v>
      </x:c>
      <x:c r="H1108" s="4" t="str">
        <x:f>IFERROR(INDEX('Items'!$X$6:$X$1005,MATCH(D1108,'Items'!$A$6:$A$1005,0)),"MISSING ID")</x:f>
        <x:v>Food material</x:v>
      </x:c>
      <x:c r="I1108" s="4"/>
      <x:c r="J1108" s="4" t="str">
        <x:v>Unspecified</x:v>
      </x:c>
      <x:c r="K1108" s="4" t="str">
        <x:f>IFERROR(INDEX('Crafting recipes'!$D$6:$D$1005,MATCH(B1108,'Crafting recipes'!$A$6:$A$1005,0)),"MISSING ID")</x:f>
        <x:v>Proposal</x:v>
      </x:c>
      <x:c r="L1108" s="4" t="str">
        <x:f>IFERROR(INDEX('Items'!$AD$6:$AD$1005,MATCH(D1108,'Items'!$A$6:$A$1005,0)),"MISSING ID")</x:f>
        <x:v>Proposal</x:v>
      </x:c>
      <x:c r="M1108" s="4" t="str">
        <x:f>IFERROR(INDEX('Crafting recipes'!$E$6:$E$1005,MATCH(B1108,'Crafting recipes'!$A$6:$A$1005,0)),"MISSING ID")</x:f>
        <x:v>Partial proposal</x:v>
      </x:c>
      <x:c r="N1108" s="4" t="str">
        <x:v>Candidate source or part only. Quantity, grade and method remain open.</x:v>
      </x:c>
      <x:c r="O1108" s="4" t="str">
        <x:v>Collection expansion, October 15, 2026. New game proposal.</x:v>
      </x:c>
      <x:c r="P1108" s="4" t="n">
        <x:f>IF(OR(C1108="Ingredient candidate",C1108="Consumed input",C1108="Contained input",C1108="Transform input"),IF(F1108="T0",0,IF(F1108="T1",1,IF(F1108="T2",2,IF(F1108="T3",3,IF(F1108="T4",4,-1))))),-1)</x:f>
        <x:v>1</x:v>
      </x:c>
      <x:c r="Q1108" s="4" t="n">
        <x:f>IF(AND(OR(C1108="Ingredient candidate",C1108="Consumed input",C1108="Contained input",C1108="Transform input"),P1108=-1),1,0)</x:f>
        <x:v>0</x:v>
      </x:c>
    </x:row>
    <x:row r="1109" ht="64" customHeight="1">
      <x:c r="A1109" s="4" t="str">
        <x:v>design.collection.phagia_concentrate_tasting_flight.out</x:v>
      </x:c>
      <x:c r="B1109" s="4" t="str">
        <x:v>design.collection.phagia_concentrate_tasting_flight</x:v>
      </x:c>
      <x:c r="C1109" s="4" t="str">
        <x:v>Output</x:v>
      </x:c>
      <x:c r="D1109" s="4" t="str">
        <x:v>proposal.collection.phagia_concentrate_tasting_flight</x:v>
      </x:c>
      <x:c r="E1109" s="4" t="str">
        <x:f>IFERROR(INDEX('Items'!$B$6:$B$1005,MATCH(D1109,'Items'!$A$6:$A$1005,0)),"MISSING ID")</x:f>
        <x:v>Phagia concentrate tasting flight</x:v>
      </x:c>
      <x:c r="F1109" s="4" t="str">
        <x:f>IFERROR(INDEX('Items'!$C$6:$C$1005,MATCH(D1109,'Items'!$A$6:$A$1005,0)),"MISSING ID")</x:f>
        <x:v>Not applicable</x:v>
      </x:c>
      <x:c r="G1109" s="4" t="str">
        <x:f>IFERROR(INDEX('Items'!$D$6:$D$1005,MATCH(D1109,'Items'!$A$6:$A$1005,0)),"MISSING ID")</x:f>
        <x:v>Consumables</x:v>
      </x:c>
      <x:c r="H1109" s="4" t="str">
        <x:f>IFERROR(INDEX('Items'!$X$6:$X$1005,MATCH(D1109,'Items'!$A$6:$A$1005,0)),"MISSING ID")</x:f>
        <x:v>Drink consumable</x:v>
      </x:c>
      <x:c r="I1109" s="4"/>
      <x:c r="J1109" s="4" t="str">
        <x:v>Unspecified</x:v>
      </x:c>
      <x:c r="K1109" s="4" t="str">
        <x:f>IFERROR(INDEX('Crafting recipes'!$D$6:$D$1005,MATCH(B1109,'Crafting recipes'!$A$6:$A$1005,0)),"MISSING ID")</x:f>
        <x:v>Proposal</x:v>
      </x:c>
      <x:c r="L1109" s="4" t="str">
        <x:f>IFERROR(INDEX('Items'!$AD$6:$AD$1005,MATCH(D1109,'Items'!$A$6:$A$1005,0)),"MISSING ID")</x:f>
        <x:v>Proposal</x:v>
      </x:c>
      <x:c r="M1109" s="4" t="str">
        <x:f>IFERROR(INDEX('Crafting recipes'!$E$6:$E$1005,MATCH(B1109,'Crafting recipes'!$A$6:$A$1005,0)),"MISSING ID")</x:f>
        <x:v>Partial proposal</x:v>
      </x:c>
      <x:c r="N1109" s="4" t="str">
        <x:v>Candidate source or part only. Quantity, grade and method remain open.</x:v>
      </x:c>
      <x:c r="O1109" s="4" t="str">
        <x:v>Collection expansion, October 15, 2026. New game proposal.</x:v>
      </x:c>
      <x:c r="P1109" s="4" t="n">
        <x:f>IF(OR(C1109="Ingredient candidate",C1109="Consumed input",C1109="Contained input",C1109="Transform input"),IF(F1109="T0",0,IF(F1109="T1",1,IF(F1109="T2",2,IF(F1109="T3",3,IF(F1109="T4",4,-1))))),-1)</x:f>
        <x:v>-1</x:v>
      </x:c>
      <x:c r="Q1109" s="4" t="n">
        <x:f>IF(AND(OR(C1109="Ingredient candidate",C1109="Consumed input",C1109="Contained input",C1109="Transform input"),P1109=-1),1,0)</x:f>
        <x:v>0</x:v>
      </x:c>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T3</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t="n">
        <x:f>IF(OR(C1110="Ingredient candidate",C1110="Consumed input",C1110="Contained input",C1110="Transform input"),IF(F1110="T0",0,IF(F1110="T1",1,IF(F1110="T2",2,IF(F1110="T3",3,IF(F1110="T4",4,-1))))),-1)</x:f>
        <x:v>3</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T3</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t="n">
        <x:f>IF(OR(C1111="Ingredient candidate",C1111="Consumed input",C1111="Contained input",C1111="Transform input"),IF(F1111="T0",0,IF(F1111="T1",1,IF(F1111="T2",2,IF(F1111="T3",3,IF(F1111="T4",4,-1))))),-1)</x:f>
        <x:v>3</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T4</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t="n">
        <x:f>IF(OR(C1112="Ingredient candidate",C1112="Consumed input",C1112="Contained input",C1112="Transform input"),IF(F1112="T0",0,IF(F1112="T1",1,IF(F1112="T2",2,IF(F1112="T3",3,IF(F1112="T4",4,-1))))),-1)</x:f>
        <x:v>4</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Not applicable</x:v>
      </x:c>
      <x:c r="G1113" s="4" t="str">
        <x:f>IFERROR(INDEX('Items'!$D$6:$D$1005,MATCH(D1113,'Items'!$A$6:$A$1005,0)),"MISSING ID")</x:f>
        <x:v>Field supplies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t="n">
        <x:f>IF(OR(C1113="Ingredient candidate",C1113="Consumed input",C1113="Contained input",C1113="Transform input"),IF(F1113="T0",0,IF(F1113="T1",1,IF(F1113="T2",2,IF(F1113="T3",3,IF(F1113="T4",4,-1))))),-1)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T4</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t="n">
        <x:f>IF(OR(C1114="Ingredient candidate",C1114="Consumed input",C1114="Contained input",C1114="Transform input"),IF(F1114="T0",0,IF(F1114="T1",1,IF(F1114="T2",2,IF(F1114="T3",3,IF(F1114="T4",4,-1))))),-1)</x:f>
        <x:v>4</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t="n">
        <x:f>IF(OR(C1115="Ingredient candidate",C1115="Consumed input",C1115="Contained input",C1115="Transform input"),IF(F1115="T0",0,IF(F1115="T1",1,IF(F1115="T2",2,IF(F1115="T3",3,IF(F1115="T4",4,-1))))),-1)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Wound clock-spring pack</x:v>
      </x:c>
      <x:c r="F1116" s="4" t="str">
        <x:f>IFERROR(INDEX('Items'!$C$6:$C$1005,MATCH(D1116,'Items'!$A$6:$A$1005,0)),"MISSING ID")</x:f>
        <x:v>Not applicable</x:v>
      </x:c>
      <x:c r="G1116" s="4" t="str">
        <x:f>IFERROR(INDEX('Items'!$D$6:$D$1005,MATCH(D1116,'Items'!$A$6:$A$1005,0)),"MISSING ID")</x:f>
        <x:v>Field supplies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t="n">
        <x:f>IF(OR(C1116="Ingredient candidate",C1116="Consumed input",C1116="Contained input",C1116="Transform input"),IF(F1116="T0",0,IF(F1116="T1",1,IF(F1116="T2",2,IF(F1116="T3",3,IF(F1116="T4",4,-1))))),-1)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T4</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t="n">
        <x:f>IF(OR(C1117="Ingredient candidate",C1117="Consumed input",C1117="Contained input",C1117="Transform input"),IF(F1117="T0",0,IF(F1117="T1",1,IF(F1117="T2",2,IF(F1117="T3",3,IF(F1117="T4",4,-1))))),-1)</x:f>
        <x:v>4</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t="n">
        <x:f>IF(OR(C1118="Ingredient candidate",C1118="Consumed input",C1118="Contained input",C1118="Transform input"),IF(F1118="T0",0,IF(F1118="T1",1,IF(F1118="T2",2,IF(F1118="T3",3,IF(F1118="T4",4,-1))))),-1)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Not applicable</x:v>
      </x:c>
      <x:c r="G1119" s="4" t="str">
        <x:f>IFERROR(INDEX('Items'!$D$6:$D$1005,MATCH(D1119,'Items'!$A$6:$A$1005,0)),"MISSING ID")</x:f>
        <x:v>Field supplies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t="n">
        <x:f>IF(OR(C1119="Ingredient candidate",C1119="Consumed input",C1119="Contained input",C1119="Transform input"),IF(F1119="T0",0,IF(F1119="T1",1,IF(F1119="T2",2,IF(F1119="T3",3,IF(F1119="T4",4,-1))))),-1)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Worked iron stock</x:v>
      </x:c>
      <x:c r="F1120" s="4" t="str">
        <x:f>IFERROR(INDEX('Items'!$C$6:$C$1005,MATCH(D1120,'Items'!$A$6:$A$1005,0)),"MISSING ID")</x:f>
        <x:v>T2</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t="n">
        <x:f>IF(OR(C1120="Ingredient candidate",C1120="Consumed input",C1120="Contained input",C1120="Transform input"),IF(F1120="T0",0,IF(F1120="T1",1,IF(F1120="T2",2,IF(F1120="T3",3,IF(F1120="T4",4,-1))))),-1)</x:f>
        <x:v>2</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T3</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t="n">
        <x:f>IF(OR(C1121="Ingredient candidate",C1121="Consumed input",C1121="Contained input",C1121="Transform input"),IF(F1121="T0",0,IF(F1121="T1",1,IF(F1121="T2",2,IF(F1121="T3",3,IF(F1121="T4",4,-1))))),-1)</x:f>
        <x:v>3</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T3</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t="n">
        <x:f>IF(OR(C1122="Ingredient candidate",C1122="Consumed input",C1122="Contained input",C1122="Transform input"),IF(F1122="T0",0,IF(F1122="T1",1,IF(F1122="T2",2,IF(F1122="T3",3,IF(F1122="T4",4,-1))))),-1)</x:f>
        <x:v>3</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Lifted counterweight module</x:v>
      </x:c>
      <x:c r="F1123" s="4" t="str">
        <x:f>IFERROR(INDEX('Items'!$C$6:$C$1005,MATCH(D1123,'Items'!$A$6:$A$1005,0)),"MISSING ID")</x:f>
        <x:v>Not applicable</x:v>
      </x:c>
      <x:c r="G1123" s="4" t="str">
        <x:f>IFERROR(INDEX('Items'!$D$6:$D$1005,MATCH(D1123,'Items'!$A$6:$A$1005,0)),"MISSING ID")</x:f>
        <x:v>Field supplies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t="n">
        <x:f>IF(OR(C1123="Ingredient candidate",C1123="Consumed input",C1123="Contained input",C1123="Transform input"),IF(F1123="T0",0,IF(F1123="T1",1,IF(F1123="T2",2,IF(F1123="T3",3,IF(F1123="T4",4,-1))))),-1)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t="n">
        <x:f>IF(OR(C1124="Ingredient candidate",C1124="Consumed input",C1124="Contained input",C1124="Transform input"),IF(F1124="T0",0,IF(F1124="T1",1,IF(F1124="T2",2,IF(F1124="T3",3,IF(F1124="T4",4,-1))))),-1)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t="n">
        <x:f>IF(OR(C1125="Ingredient candidate",C1125="Consumed input",C1125="Contained input",C1125="Transform input"),IF(F1125="T0",0,IF(F1125="T1",1,IF(F1125="T2",2,IF(F1125="T3",3,IF(F1125="T4",4,-1))))),-1)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Not applicable</x:v>
      </x:c>
      <x:c r="G1126" s="4" t="str">
        <x:f>IFERROR(INDEX('Items'!$D$6:$D$1005,MATCH(D1126,'Items'!$A$6:$A$1005,0)),"MISSING ID")</x:f>
        <x:v>Field supplies</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t="n">
        <x:f>IF(OR(C1126="Ingredient candidate",C1126="Consumed input",C1126="Contained input",C1126="Transform input"),IF(F1126="T0",0,IF(F1126="T1",1,IF(F1126="T2",2,IF(F1126="T3",3,IF(F1126="T4",4,-1))))),-1)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t="n">
        <x:f>IF(OR(C1127="Ingredient candidate",C1127="Consumed input",C1127="Contained input",C1127="Transform input"),IF(F1127="T0",0,IF(F1127="T1",1,IF(F1127="T2",2,IF(F1127="T3",3,IF(F1127="T4",4,-1))))),-1)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T4</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t="n">
        <x:f>IF(OR(C1128="Ingredient candidate",C1128="Consumed input",C1128="Contained input",C1128="Transform input"),IF(F1128="T0",0,IF(F1128="T1",1,IF(F1128="T2",2,IF(F1128="T3",3,IF(F1128="T4",4,-1))))),-1)</x:f>
        <x:v>4</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Not applicable</x:v>
      </x:c>
      <x:c r="G1129" s="4" t="str">
        <x:f>IFERROR(INDEX('Items'!$D$6:$D$1005,MATCH(D1129,'Items'!$A$6:$A$1005,0)),"MISSING ID")</x:f>
        <x:v>Field supplies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t="n">
        <x:f>IF(OR(C1129="Ingredient candidate",C1129="Consumed input",C1129="Contained input",C1129="Transform input"),IF(F1129="T0",0,IF(F1129="T1",1,IF(F1129="T2",2,IF(F1129="T3",3,IF(F1129="T4",4,-1))))),-1)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Mineral resources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t="n">
        <x:f>IF(OR(C1130="Ingredient candidate",C1130="Consumed input",C1130="Contained input",C1130="Transform input"),IF(F1130="T0",0,IF(F1130="T1",1,IF(F1130="T2",2,IF(F1130="T3",3,IF(F1130="T4",4,-1))))),-1)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Refractory ceramic stock</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t="n">
        <x:f>IF(OR(C1131="Ingredient candidate",C1131="Consumed input",C1131="Contained input",C1131="Transform input"),IF(F1131="T0",0,IF(F1131="T1",1,IF(F1131="T2",2,IF(F1131="T3",3,IF(F1131="T4",4,-1))))),-1)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Not applicable</x:v>
      </x:c>
      <x:c r="G1132" s="4" t="str">
        <x:f>IFERROR(INDEX('Items'!$D$6:$D$1005,MATCH(D1132,'Items'!$A$6:$A$1005,0)),"MISSING ID")</x:f>
        <x:v>Field supplies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t="n">
        <x:f>IF(OR(C1132="Ingredient candidate",C1132="Consumed input",C1132="Contained input",C1132="Transform input"),IF(F1132="T0",0,IF(F1132="T1",1,IF(F1132="T2",2,IF(F1132="T3",3,IF(F1132="T4",4,-1))))),-1)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process salts</x:v>
      </x:c>
      <x:c r="F1133" s="4" t="str">
        <x:f>IFERROR(INDEX('Items'!$C$6:$C$1005,MATCH(D1133,'Items'!$A$6:$A$1005,0)),"MISSING ID")</x:f>
        <x:v>T1</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t="n">
        <x:f>IF(OR(C1133="Ingredient candidate",C1133="Consumed input",C1133="Contained input",C1133="Transform input"),IF(F1133="T0",0,IF(F1133="T1",1,IF(F1133="T2",2,IF(F1133="T3",3,IF(F1133="T4",4,-1))))),-1)</x:f>
        <x:v>1</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Refractory ceramic stock</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t="n">
        <x:f>IF(OR(C1134="Ingredient candidate",C1134="Consumed input",C1134="Contained input",C1134="Transform input"),IF(F1134="T0",0,IF(F1134="T1",1,IF(F1134="T2",2,IF(F1134="T3",3,IF(F1134="T4",4,-1))))),-1)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Not applicable</x:v>
      </x:c>
      <x:c r="G1135" s="4" t="str">
        <x:f>IFERROR(INDEX('Items'!$D$6:$D$1005,MATCH(D1135,'Items'!$A$6:$A$1005,0)),"MISSING ID")</x:f>
        <x:v>Field supplies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t="n">
        <x:f>IF(OR(C1135="Ingredient candidate",C1135="Consumed input",C1135="Contained input",C1135="Transform input"),IF(F1135="T0",0,IF(F1135="T1",1,IF(F1135="T2",2,IF(F1135="T3",3,IF(F1135="T4",4,-1))))),-1)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Refractory ceramic stock</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t="n">
        <x:f>IF(OR(C1136="Ingredient candidate",C1136="Consumed input",C1136="Contained input",C1136="Transform input"),IF(F1136="T0",0,IF(F1136="T1",1,IF(F1136="T2",2,IF(F1136="T3",3,IF(F1136="T4",4,-1))))),-1)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Worked iron stock</x:v>
      </x:c>
      <x:c r="F1137" s="4" t="str">
        <x:f>IFERROR(INDEX('Items'!$C$6:$C$1005,MATCH(D1137,'Items'!$A$6:$A$1005,0)),"MISSING ID")</x:f>
        <x:v>T2</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t="n">
        <x:f>IF(OR(C1137="Ingredient candidate",C1137="Consumed input",C1137="Contained input",C1137="Transform input"),IF(F1137="T0",0,IF(F1137="T1",1,IF(F1137="T2",2,IF(F1137="T3",3,IF(F1137="T4",4,-1))))),-1)</x:f>
        <x:v>2</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process salts</x:v>
      </x:c>
      <x:c r="F1138" s="4" t="str">
        <x:f>IFERROR(INDEX('Items'!$C$6:$C$1005,MATCH(D1138,'Items'!$A$6:$A$1005,0)),"MISSING ID")</x:f>
        <x:v>T1</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t="n">
        <x:f>IF(OR(C1138="Ingredient candidate",C1138="Consumed input",C1138="Contained input",C1138="Transform input"),IF(F1138="T0",0,IF(F1138="T1",1,IF(F1138="T2",2,IF(F1138="T3",3,IF(F1138="T4",4,-1))))),-1)</x:f>
        <x:v>1</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Not applicable</x:v>
      </x:c>
      <x:c r="G1139" s="4" t="str">
        <x:f>IFERROR(INDEX('Items'!$D$6:$D$1005,MATCH(D1139,'Items'!$A$6:$A$1005,0)),"MISSING ID")</x:f>
        <x:v>Field supplies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t="n">
        <x:f>IF(OR(C1139="Ingredient candidate",C1139="Consumed input",C1139="Contained input",C1139="Transform input"),IF(F1139="T0",0,IF(F1139="T1",1,IF(F1139="T2",2,IF(F1139="T3",3,IF(F1139="T4",4,-1))))),-1)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Not applicable</x:v>
      </x:c>
      <x:c r="G1140" s="4" t="str">
        <x:f>IFERROR(INDEX('Items'!$D$6:$D$1005,MATCH(D1140,'Items'!$A$6:$A$1005,0)),"MISSING ID")</x:f>
        <x:v>Containers</x:v>
      </x:c>
      <x:c r="H1140" s="4" t="str">
        <x:f>IFERROR(INDEX('Items'!$X$6:$X$1005,MATCH(D1140,'Items'!$A$6:$A$1005,0)),"MISSING ID")</x:f>
        <x:v>Container</x:v>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t="n">
        <x:f>IF(OR(C1140="Ingredient candidate",C1140="Consumed input",C1140="Contained input",C1140="Transform input"),IF(F1140="T0",0,IF(F1140="T1",1,IF(F1140="T2",2,IF(F1140="T3",3,IF(F1140="T4",4,-1))))),-1)</x:f>
        <x:v>-1</x:v>
      </x:c>
      <x:c r="Q1140" s="4" t="n">
        <x:f>IF(AND(OR(C1140="Ingredient candidate",C1140="Consumed input",C1140="Contained input",C1140="Transform input"),P1140=-1),1,0)</x:f>
        <x:v>1</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T2</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t="n">
        <x:f>IF(OR(C1141="Ingredient candidate",C1141="Consumed input",C1141="Contained input",C1141="Transform input"),IF(F1141="T0",0,IF(F1141="T1",1,IF(F1141="T2",2,IF(F1141="T3",3,IF(F1141="T4",4,-1))))),-1)</x:f>
        <x:v>2</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T3</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t="n">
        <x:f>IF(OR(C1142="Ingredient candidate",C1142="Consumed input",C1142="Contained input",C1142="Transform input"),IF(F1142="T0",0,IF(F1142="T1",1,IF(F1142="T2",2,IF(F1142="T3",3,IF(F1142="T4",4,-1))))),-1)</x:f>
        <x:v>3</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Not applicable</x:v>
      </x:c>
      <x:c r="G1143" s="4" t="str">
        <x:f>IFERROR(INDEX('Items'!$D$6:$D$1005,MATCH(D1143,'Items'!$A$6:$A$1005,0)),"MISSING ID")</x:f>
        <x:v>Field supplies</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t="n">
        <x:f>IF(OR(C1143="Ingredient candidate",C1143="Consumed input",C1143="Contained input",C1143="Transform input"),IF(F1143="T0",0,IF(F1143="T1",1,IF(F1143="T2",2,IF(F1143="T3",3,IF(F1143="T4",4,-1))))),-1)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Prepared electrical insulation stock</x:v>
      </x:c>
      <x:c r="F1144" s="4" t="str">
        <x:f>IFERROR(INDEX('Items'!$C$6:$C$1005,MATCH(D1144,'Items'!$A$6:$A$1005,0)),"MISSING ID")</x:f>
        <x:v>T3</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t="n">
        <x:f>IF(OR(C1144="Ingredient candidate",C1144="Consumed input",C1144="Contained input",C1144="Transform input"),IF(F1144="T0",0,IF(F1144="T1",1,IF(F1144="T2",2,IF(F1144="T3",3,IF(F1144="T4",4,-1))))),-1)</x:f>
        <x:v>3</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T3</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t="n">
        <x:f>IF(OR(C1145="Ingredient candidate",C1145="Consumed input",C1145="Contained input",C1145="Transform input"),IF(F1145="T0",0,IF(F1145="T1",1,IF(F1145="T2",2,IF(F1145="T3",3,IF(F1145="T4",4,-1))))),-1)</x:f>
        <x:v>3</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Not applicable</x:v>
      </x:c>
      <x:c r="G1146" s="4" t="str">
        <x:f>IFERROR(INDEX('Items'!$D$6:$D$1005,MATCH(D1146,'Items'!$A$6:$A$1005,0)),"MISSING ID")</x:f>
        <x:v>Field supplies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t="n">
        <x:f>IF(OR(C1146="Ingredient candidate",C1146="Consumed input",C1146="Contained input",C1146="Transform input"),IF(F1146="T0",0,IF(F1146="T1",1,IF(F1146="T2",2,IF(F1146="T3",3,IF(F1146="T4",4,-1))))),-1)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x:v>
      </x:c>
      <x:c r="F1147" s="4" t="str">
        <x:f>IFERROR(INDEX('Items'!$C$6:$C$1005,MATCH(D1147,'Items'!$A$6:$A$1005,0)),"MISSING ID")</x:f>
        <x:v>T1</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t="n">
        <x:f>IF(OR(C1147="Ingredient candidate",C1147="Consumed input",C1147="Contained input",C1147="Transform input"),IF(F1147="T0",0,IF(F1147="T1",1,IF(F1147="T2",2,IF(F1147="T3",3,IF(F1147="T4",4,-1))))),-1)</x:f>
        <x:v>1</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T3</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t="n">
        <x:f>IF(OR(C1148="Ingredient candidate",C1148="Consumed input",C1148="Contained input",C1148="Transform input"),IF(F1148="T0",0,IF(F1148="T1",1,IF(F1148="T2",2,IF(F1148="T3",3,IF(F1148="T4",4,-1))))),-1)</x:f>
        <x:v>3</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Not applicable</x:v>
      </x:c>
      <x:c r="G1149" s="4" t="str">
        <x:f>IFERROR(INDEX('Items'!$D$6:$D$1005,MATCH(D1149,'Items'!$A$6:$A$1005,0)),"MISSING ID")</x:f>
        <x:v>Field supplies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t="n">
        <x:f>IF(OR(C1149="Ingredient candidate",C1149="Consumed input",C1149="Contained input",C1149="Transform input"),IF(F1149="T0",0,IF(F1149="T1",1,IF(F1149="T2",2,IF(F1149="T3",3,IF(F1149="T4",4,-1))))),-1)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clear-glass blank</x:v>
      </x:c>
      <x:c r="F1150" s="4" t="str">
        <x:f>IFERROR(INDEX('Items'!$C$6:$C$1005,MATCH(D1150,'Items'!$A$6:$A$1005,0)),"MISSING ID")</x:f>
        <x:v>T1</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t="n">
        <x:f>IF(OR(C1150="Ingredient candidate",C1150="Consumed input",C1150="Contained input",C1150="Transform input"),IF(F1150="T0",0,IF(F1150="T1",1,IF(F1150="T2",2,IF(F1150="T3",3,IF(F1150="T4",4,-1))))),-1)</x:f>
        <x:v>1</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T3</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t="n">
        <x:f>IF(OR(C1151="Ingredient candidate",C1151="Consumed input",C1151="Contained input",C1151="Transform input"),IF(F1151="T0",0,IF(F1151="T1",1,IF(F1151="T2",2,IF(F1151="T3",3,IF(F1151="T4",4,-1))))),-1)</x:f>
        <x:v>3</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Not applicable</x:v>
      </x:c>
      <x:c r="G1152" s="4" t="str">
        <x:f>IFERROR(INDEX('Items'!$D$6:$D$1005,MATCH(D1152,'Items'!$A$6:$A$1005,0)),"MISSING ID")</x:f>
        <x:v>Field supplies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t="n">
        <x:f>IF(OR(C1152="Ingredient candidate",C1152="Consumed input",C1152="Contained input",C1152="Transform input"),IF(F1152="T0",0,IF(F1152="T1",1,IF(F1152="T2",2,IF(F1152="T3",3,IF(F1152="T4",4,-1))))),-1)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Refractory ceramic stock</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t="n">
        <x:f>IF(OR(C1153="Ingredient candidate",C1153="Consumed input",C1153="Contained input",C1153="Transform input"),IF(F1153="T0",0,IF(F1153="T1",1,IF(F1153="T2",2,IF(F1153="T3",3,IF(F1153="T4",4,-1))))),-1)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T1</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t="n">
        <x:f>IF(OR(C1154="Ingredient candidate",C1154="Consumed input",C1154="Contained input",C1154="Transform input"),IF(F1154="T0",0,IF(F1154="T1",1,IF(F1154="T2",2,IF(F1154="T3",3,IF(F1154="T4",4,-1))))),-1)</x:f>
        <x:v>1</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Not applicable</x:v>
      </x:c>
      <x:c r="G1155" s="4" t="str">
        <x:f>IFERROR(INDEX('Items'!$D$6:$D$1005,MATCH(D1155,'Items'!$A$6:$A$1005,0)),"MISSING ID")</x:f>
        <x:v>Field supplies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t="n">
        <x:f>IF(OR(C1155="Ingredient candidate",C1155="Consumed input",C1155="Contained input",C1155="Transform input"),IF(F1155="T0",0,IF(F1155="T1",1,IF(F1155="T2",2,IF(F1155="T3",3,IF(F1155="T4",4,-1))))),-1)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T2</x:v>
      </x:c>
      <x:c r="G1156" s="4" t="str">
        <x:f>IFERROR(INDEX('Items'!$D$6:$D$1005,MATCH(D1156,'Items'!$A$6:$A$1005,0)),"MISSING ID")</x:f>
        <x:v>Processing agents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t="n">
        <x:f>IF(OR(C1156="Ingredient candidate",C1156="Consumed input",C1156="Contained input",C1156="Transform input"),IF(F1156="T0",0,IF(F1156="T1",1,IF(F1156="T2",2,IF(F1156="T3",3,IF(F1156="T4",4,-1))))),-1)</x:f>
        <x:v>2</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T4</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t="n">
        <x:f>IF(OR(C1157="Ingredient candidate",C1157="Consumed input",C1157="Contained input",C1157="Transform input"),IF(F1157="T0",0,IF(F1157="T1",1,IF(F1157="T2",2,IF(F1157="T3",3,IF(F1157="T4",4,-1))))),-1)</x:f>
        <x:v>4</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Not applicable</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t="n">
        <x:f>IF(OR(C1158="Ingredient candidate",C1158="Consumed input",C1158="Contained input",C1158="Transform input"),IF(F1158="T0",0,IF(F1158="T1",1,IF(F1158="T2",2,IF(F1158="T3",3,IF(F1158="T4",4,-1))))),-1)</x:f>
        <x:v>-1</x:v>
      </x:c>
      <x:c r="Q1158" s="4" t="n">
        <x:f>IF(AND(OR(C1158="Ingredient candidate",C1158="Consumed input",C1158="Contained input",C1158="Transform input"),P1158=-1),1,0)</x:f>
        <x:v>1</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Not applicable</x:v>
      </x:c>
      <x:c r="G1159" s="4" t="str">
        <x:f>IFERROR(INDEX('Items'!$D$6:$D$1005,MATCH(D1159,'Items'!$A$6:$A$1005,0)),"MISSING ID")</x:f>
        <x:v>Field supplies</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t="n">
        <x:f>IF(OR(C1159="Ingredient candidate",C1159="Consumed input",C1159="Contained input",C1159="Transform input"),IF(F1159="T0",0,IF(F1159="T1",1,IF(F1159="T2",2,IF(F1159="T3",3,IF(F1159="T4",4,-1))))),-1)</x:f>
        <x:v>-1</x:v>
      </x:c>
      <x:c r="Q1159" s="4" t="n">
        <x:f>IF(AND(OR(C1159="Ingredient candidate",C1159="Consumed input",C1159="Contained input",C1159="Transform input"),P1159=-1),1,0)</x:f>
        <x:v>0</x:v>
      </x:c>
    </x:row>
    <x:row r="1160" ht="64" customHeight="1">
      <x:c r="A1160" s="4" t="str">
        <x:v>design.collection.sail_seam_repair_kit.in.1</x:v>
      </x:c>
      <x:c r="B1160" s="4" t="str">
        <x:v>design.collection.sail_seam_repair_kit</x:v>
      </x:c>
      <x:c r="C1160" s="4" t="str">
        <x:v>Ingredient candidate</x:v>
      </x:c>
      <x:c r="D1160" s="4" t="str">
        <x:v>proposal.t3.wing_seam</x:v>
      </x:c>
      <x:c r="E1160" s="4" t="str">
        <x:f>IFERROR(INDEX('Items'!$B$6:$B$1005,MATCH(D1160,'Items'!$A$6:$A$1005,0)),"MISSING ID")</x:f>
        <x:v>Bonded wing-seam reinforcement strips</x:v>
      </x:c>
      <x:c r="F1160" s="4" t="str">
        <x:f>IFERROR(INDEX('Items'!$C$6:$C$1005,MATCH(D1160,'Items'!$A$6:$A$1005,0)),"MISSING ID")</x:f>
        <x:v>T3</x:v>
      </x:c>
      <x:c r="G1160" s="4" t="str">
        <x:f>IFERROR(INDEX('Items'!$D$6:$D$1005,MATCH(D1160,'Items'!$A$6:$A$1005,0)),"MISSING ID")</x:f>
        <x:v>Manufactured stock</x:v>
      </x:c>
      <x:c r="H1160" s="4" t="str">
        <x:f>IFERROR(INDEX('Items'!$X$6:$X$1005,MATCH(D1160,'Items'!$A$6:$A$1005,0)),"MISSING ID")</x:f>
        <x:v>Processed material</x:v>
      </x:c>
      <x:c r="I1160" s="4"/>
      <x:c r="J1160" s="4" t="str">
        <x:v>Unspecified</x:v>
      </x:c>
      <x:c r="K1160" s="4" t="str">
        <x:f>IFERROR(INDEX('Crafting recipes'!$D$6:$D$1005,MATCH(B1160,'Crafting recipes'!$A$6:$A$1005,0)),"MISSING ID")</x:f>
        <x:v>Proposal</x:v>
      </x:c>
      <x:c r="L1160" s="4" t="str">
        <x:f>IFERROR(INDEX('Items'!$AD$6:$AD$1005,MATCH(D1160,'Items'!$A$6:$A$1005,0)),"MISSING ID")</x:f>
        <x:v>Proposal</x:v>
      </x:c>
      <x:c r="M1160" s="4" t="str">
        <x:f>IFERROR(INDEX('Crafting recipes'!$E$6:$E$1005,MATCH(B1160,'Crafting recipes'!$A$6:$A$1005,0)),"MISSING ID")</x:f>
        <x:v>Partial proposal</x:v>
      </x:c>
      <x:c r="N1160" s="4" t="str">
        <x:v>Candidate source or part only. Quantity, grade and method remain open.</x:v>
      </x:c>
      <x:c r="O1160" s="4" t="str">
        <x:v>Collection expansion, October 15, 2026. New game proposal.</x:v>
      </x:c>
      <x:c r="P1160" s="4" t="n">
        <x:f>IF(OR(C1160="Ingredient candidate",C1160="Consumed input",C1160="Contained input",C1160="Transform input"),IF(F1160="T0",0,IF(F1160="T1",1,IF(F1160="T2",2,IF(F1160="T3",3,IF(F1160="T4",4,-1))))),-1)</x:f>
        <x:v>3</x:v>
      </x:c>
      <x:c r="Q1160" s="4" t="n">
        <x:f>IF(AND(OR(C1160="Ingredient candidate",C1160="Consumed input",C1160="Contained input",C1160="Transform input"),P1160=-1),1,0)</x:f>
        <x:v>0</x:v>
      </x:c>
    </x:row>
    <x:row r="1161" ht="64" customHeight="1">
      <x:c r="A1161" s="4" t="str">
        <x:v>design.collection.sail_seam_repair_kit.in.2</x:v>
      </x:c>
      <x:c r="B1161" s="4" t="str">
        <x:v>design.collection.sail_seam_repair_kit</x:v>
      </x:c>
      <x:c r="C1161" s="4" t="str">
        <x:v>Ingredient candidate</x:v>
      </x:c>
      <x:c r="D1161" s="4" t="str">
        <x:v>proposal.lore.fastener_set</x:v>
      </x:c>
      <x:c r="E1161" s="4" t="str">
        <x:f>IFERROR(INDEX('Items'!$B$6:$B$1005,MATCH(D1161,'Items'!$A$6:$A$1005,0)),"MISSING ID")</x:f>
        <x:v>Matched metal fastener set</x:v>
      </x:c>
      <x:c r="F1161" s="4" t="str">
        <x:f>IFERROR(INDEX('Items'!$C$6:$C$1005,MATCH(D1161,'Items'!$A$6:$A$1005,0)),"MISSING ID")</x:f>
        <x:v>T3</x:v>
      </x:c>
      <x:c r="G1161" s="4" t="str">
        <x:f>IFERROR(INDEX('Items'!$D$6:$D$1005,MATCH(D1161,'Items'!$A$6:$A$1005,0)),"MISSING ID")</x:f>
        <x:v>Crafting components</x:v>
      </x:c>
      <x:c r="H1161" s="4" t="str">
        <x:f>IFERROR(INDEX('Items'!$X$6:$X$1005,MATCH(D1161,'Items'!$A$6:$A$1005,0)),"MISSING ID")</x:f>
        <x:v>Crafting component</x:v>
      </x:c>
      <x:c r="I1161" s="4"/>
      <x:c r="J1161" s="4" t="str">
        <x:v>Unspecified</x:v>
      </x:c>
      <x:c r="K1161" s="4" t="str">
        <x:f>IFERROR(INDEX('Crafting recipes'!$D$6:$D$1005,MATCH(B1161,'Crafting recipes'!$A$6:$A$1005,0)),"MISSING ID")</x:f>
        <x:v>Proposal</x:v>
      </x:c>
      <x:c r="L1161" s="4" t="str">
        <x:f>IFERROR(INDEX('Items'!$AD$6:$AD$1005,MATCH(D1161,'Items'!$A$6:$A$1005,0)),"MISSING ID")</x:f>
        <x:v>Proposal</x:v>
      </x:c>
      <x:c r="M1161" s="4" t="str">
        <x:f>IFERROR(INDEX('Crafting recipes'!$E$6:$E$1005,MATCH(B1161,'Crafting recipes'!$A$6:$A$1005,0)),"MISSING ID")</x:f>
        <x:v>Partial proposal</x:v>
      </x:c>
      <x:c r="N1161" s="4" t="str">
        <x:v>Candidate source or part only. Quantity, grade and method remain open.</x:v>
      </x:c>
      <x:c r="O1161" s="4" t="str">
        <x:v>Collection expansion, October 15, 2026. New game proposal.</x:v>
      </x:c>
      <x:c r="P1161" s="4" t="n">
        <x:f>IF(OR(C1161="Ingredient candidate",C1161="Consumed input",C1161="Contained input",C1161="Transform input"),IF(F1161="T0",0,IF(F1161="T1",1,IF(F1161="T2",2,IF(F1161="T3",3,IF(F1161="T4",4,-1))))),-1)</x:f>
        <x:v>3</x:v>
      </x:c>
      <x:c r="Q1161" s="4" t="n">
        <x:f>IF(AND(OR(C1161="Ingredient candidate",C1161="Consumed input",C1161="Contained input",C1161="Transform input"),P1161=-1),1,0)</x:f>
        <x:v>0</x:v>
      </x:c>
    </x:row>
    <x:row r="1162" ht="64" customHeight="1">
      <x:c r="A1162" s="4" t="str">
        <x:v>design.collection.sail_seam_repair_kit.out</x:v>
      </x:c>
      <x:c r="B1162" s="4" t="str">
        <x:v>design.collection.sail_seam_repair_kit</x:v>
      </x:c>
      <x:c r="C1162" s="4" t="str">
        <x:v>Output</x:v>
      </x:c>
      <x:c r="D1162" s="4" t="str">
        <x:v>proposal.collection.sail_seam_repair_kit</x:v>
      </x:c>
      <x:c r="E1162" s="4" t="str">
        <x:f>IFERROR(INDEX('Items'!$B$6:$B$1005,MATCH(D1162,'Items'!$A$6:$A$1005,0)),"MISSING ID")</x:f>
        <x:v>Sail seam repair kit</x:v>
      </x:c>
      <x:c r="F1162" s="4" t="str">
        <x:f>IFERROR(INDEX('Items'!$C$6:$C$1005,MATCH(D1162,'Items'!$A$6:$A$1005,0)),"MISSING ID")</x:f>
        <x:v>Not applicable</x:v>
      </x:c>
      <x:c r="G1162" s="4" t="str">
        <x:f>IFERROR(INDEX('Items'!$D$6:$D$1005,MATCH(D1162,'Items'!$A$6:$A$1005,0)),"MISSING ID")</x:f>
        <x:v>Field supplies</x:v>
      </x:c>
      <x:c r="H1162" s="4" t="str">
        <x:f>IFERROR(INDEX('Items'!$X$6:$X$1005,MATCH(D1162,'Items'!$A$6:$A$1005,0)),"MISSING ID")</x:f>
        <x:v>Service kit</x:v>
      </x:c>
      <x:c r="I1162" s="4"/>
      <x:c r="J1162" s="4" t="str">
        <x:v>Unspecified</x:v>
      </x:c>
      <x:c r="K1162" s="4" t="str">
        <x:f>IFERROR(INDEX('Crafting recipes'!$D$6:$D$1005,MATCH(B1162,'Crafting recipes'!$A$6:$A$1005,0)),"MISSING ID")</x:f>
        <x:v>Proposal</x:v>
      </x:c>
      <x:c r="L1162" s="4" t="str">
        <x:f>IFERROR(INDEX('Items'!$AD$6:$AD$1005,MATCH(D1162,'Items'!$A$6:$A$1005,0)),"MISSING ID")</x:f>
        <x:v>Proposal</x:v>
      </x:c>
      <x:c r="M1162" s="4" t="str">
        <x:f>IFERROR(INDEX('Crafting recipes'!$E$6:$E$1005,MATCH(B1162,'Crafting recipes'!$A$6:$A$1005,0)),"MISSING ID")</x:f>
        <x:v>Partial proposal</x:v>
      </x:c>
      <x:c r="N1162" s="4" t="str">
        <x:v>Candidate source or part only. Quantity, grade and method remain open.</x:v>
      </x:c>
      <x:c r="O1162" s="4" t="str">
        <x:v>Collection expansion, October 15, 2026. New game proposal.</x:v>
      </x:c>
      <x:c r="P1162" s="4" t="n">
        <x:f>IF(OR(C1162="Ingredient candidate",C1162="Consumed input",C1162="Contained input",C1162="Transform input"),IF(F1162="T0",0,IF(F1162="T1",1,IF(F1162="T2",2,IF(F1162="T3",3,IF(F1162="T4",4,-1))))),-1)</x:f>
        <x:v>-1</x:v>
      </x:c>
      <x:c r="Q1162" s="4" t="n">
        <x:f>IF(AND(OR(C1162="Ingredient candidate",C1162="Consumed input",C1162="Contained input",C1162="Transform input"),P1162=-1),1,0)</x:f>
        <x:v>0</x:v>
      </x:c>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T3</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t="n">
        <x:f>IF(OR(C1163="Ingredient candidate",C1163="Consumed input",C1163="Contained input",C1163="Transform input"),IF(F1163="T0",0,IF(F1163="T1",1,IF(F1163="T2",2,IF(F1163="T3",3,IF(F1163="T4",4,-1))))),-1)</x:f>
        <x:v>3</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T3</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t="n">
        <x:f>IF(OR(C1164="Ingredient candidate",C1164="Consumed input",C1164="Contained input",C1164="Transform input"),IF(F1164="T0",0,IF(F1164="T1",1,IF(F1164="T2",2,IF(F1164="T3",3,IF(F1164="T4",4,-1))))),-1)</x:f>
        <x:v>3</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T2</x:v>
      </x:c>
      <x:c r="G1165" s="4" t="str">
        <x:f>IFERROR(INDEX('Items'!$D$6:$D$1005,MATCH(D1165,'Items'!$A$6:$A$1005,0)),"MISSING ID")</x:f>
        <x:v>Processing agents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t="n">
        <x:f>IF(OR(C1165="Ingredient candidate",C1165="Consumed input",C1165="Contained input",C1165="Transform input"),IF(F1165="T0",0,IF(F1165="T1",1,IF(F1165="T2",2,IF(F1165="T3",3,IF(F1165="T4",4,-1))))),-1)</x:f>
        <x:v>2</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Not applicable</x:v>
      </x:c>
      <x:c r="G1166" s="4" t="str">
        <x:f>IFERROR(INDEX('Items'!$D$6:$D$1005,MATCH(D1166,'Items'!$A$6:$A$1005,0)),"MISSING ID")</x:f>
        <x:v>Tools</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t="n">
        <x:f>IF(OR(C1166="Ingredient candidate",C1166="Consumed input",C1166="Contained input",C1166="Transform input"),IF(F1166="T0",0,IF(F1166="T1",1,IF(F1166="T2",2,IF(F1166="T3",3,IF(F1166="T4",4,-1))))),-1)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t="str">
        <x:v>design.collection.shell_runner_cargo_sled.in.1</x:v>
      </x:c>
      <x:c r="B1175" s="4" t="str">
        <x:v>design.collection.shell_runner_cargo_sled</x:v>
      </x:c>
      <x:c r="C1175" s="4" t="str">
        <x:v>Ingredient candidate</x:v>
      </x:c>
      <x:c r="D1175" s="4" t="str">
        <x:v>proposal.branch.steel_shell</x:v>
      </x:c>
      <x:c r="E1175" s="4" t="str">
        <x:f>IFERROR(INDEX('Items'!$B$6:$B$1005,MATCH(D1175,'Items'!$A$6:$A$1005,0)),"MISSING ID")</x:f>
        <x:v>Steel-faced shell composite</x:v>
      </x:c>
      <x:c r="F1175" s="4" t="str">
        <x:f>IFERROR(INDEX('Items'!$C$6:$C$1005,MATCH(D1175,'Items'!$A$6:$A$1005,0)),"MISSING ID")</x:f>
        <x:v>T3</x:v>
      </x:c>
      <x:c r="G1175" s="4" t="str">
        <x:f>IFERROR(INDEX('Items'!$D$6:$D$1005,MATCH(D1175,'Items'!$A$6:$A$1005,0)),"MISSING ID")</x:f>
        <x:v>Manufactured stock</x:v>
      </x:c>
      <x:c r="H1175" s="4" t="str">
        <x:f>IFERROR(INDEX('Items'!$X$6:$X$1005,MATCH(D1175,'Items'!$A$6:$A$1005,0)),"MISSING ID")</x:f>
        <x:v>Processed material</x:v>
      </x:c>
      <x:c r="I1175" s="4"/>
      <x:c r="J1175" s="4" t="str">
        <x:v>Unspecified</x:v>
      </x:c>
      <x:c r="K1175" s="4" t="str">
        <x:f>IFERROR(INDEX('Crafting recipes'!$D$6:$D$1005,MATCH(B1175,'Crafting recipes'!$A$6:$A$1005,0)),"MISSING ID")</x:f>
        <x:v>Proposal</x:v>
      </x:c>
      <x:c r="L1175" s="4" t="str">
        <x:f>IFERROR(INDEX('Items'!$AD$6:$AD$1005,MATCH(D1175,'Items'!$A$6:$A$1005,0)),"MISSING ID")</x:f>
        <x:v>Proposal</x:v>
      </x:c>
      <x:c r="M1175" s="4" t="str">
        <x:f>IFERROR(INDEX('Crafting recipes'!$E$6:$E$1005,MATCH(B1175,'Crafting recipes'!$A$6:$A$1005,0)),"MISSING ID")</x:f>
        <x:v>Partial proposal</x:v>
      </x:c>
      <x:c r="N1175" s="4" t="str">
        <x:v>Candidate source or part only. Quantity, grade and method remain open.</x:v>
      </x:c>
      <x:c r="O1175" s="4" t="str">
        <x:v>Collection expansion, October 15, 2026. New game proposal.</x:v>
      </x:c>
      <x:c r="P1175" s="4" t="n">
        <x:f>IF(OR(C1175="Ingredient candidate",C1175="Consumed input",C1175="Contained input",C1175="Transform input"),IF(F1175="T0",0,IF(F1175="T1",1,IF(F1175="T2",2,IF(F1175="T3",3,IF(F1175="T4",4,-1))))),-1)</x:f>
        <x:v>3</x:v>
      </x:c>
      <x:c r="Q1175" s="4" t="n">
        <x:f>IF(AND(OR(C1175="Ingredient candidate",C1175="Consumed input",C1175="Contained input",C1175="Transform input"),P1175=-1),1,0)</x:f>
        <x:v>0</x:v>
      </x:c>
    </x:row>
    <x:row r="1176" ht="64" customHeight="1">
      <x:c r="A1176" s="4" t="str">
        <x:v>design.collection.shell_runner_cargo_sled.in.2</x:v>
      </x:c>
      <x:c r="B1176" s="4" t="str">
        <x:v>design.collection.shell_runner_cargo_sled</x:v>
      </x:c>
      <x:c r="C1176" s="4" t="str">
        <x:v>Ingredient candidate</x:v>
      </x:c>
      <x:c r="D1176" s="4" t="str">
        <x:v>proposal.bio.cord</x:v>
      </x:c>
      <x:c r="E1176" s="4" t="str">
        <x:f>IFERROR(INDEX('Items'!$B$6:$B$1005,MATCH(D1176,'Items'!$A$6:$A$1005,0)),"MISSING ID")</x:f>
        <x:v>Tendon cord</x:v>
      </x:c>
      <x:c r="F1176" s="4" t="str">
        <x:f>IFERROR(INDEX('Items'!$C$6:$C$1005,MATCH(D1176,'Items'!$A$6:$A$1005,0)),"MISSING ID")</x:f>
        <x:v>T1</x:v>
      </x:c>
      <x:c r="G1176" s="4" t="str">
        <x:f>IFERROR(INDEX('Items'!$D$6:$D$1005,MATCH(D1176,'Items'!$A$6:$A$1005,0)),"MISSING ID")</x:f>
        <x:v>Crafting components</x:v>
      </x:c>
      <x:c r="H1176" s="4" t="str">
        <x:f>IFERROR(INDEX('Items'!$X$6:$X$1005,MATCH(D1176,'Items'!$A$6:$A$1005,0)),"MISSING ID")</x:f>
        <x:v>Crafting component</x:v>
      </x:c>
      <x:c r="I1176" s="4"/>
      <x:c r="J1176" s="4" t="str">
        <x:v>Unspecified</x:v>
      </x:c>
      <x:c r="K1176" s="4" t="str">
        <x:f>IFERROR(INDEX('Crafting recipes'!$D$6:$D$1005,MATCH(B1176,'Crafting recipes'!$A$6:$A$1005,0)),"MISSING ID")</x:f>
        <x:v>Proposal</x:v>
      </x:c>
      <x:c r="L1176" s="4" t="str">
        <x:f>IFERROR(INDEX('Items'!$AD$6:$AD$1005,MATCH(D1176,'Items'!$A$6:$A$1005,0)),"MISSING ID")</x:f>
        <x:v>Proposal</x:v>
      </x:c>
      <x:c r="M1176" s="4" t="str">
        <x:f>IFERROR(INDEX('Crafting recipes'!$E$6:$E$1005,MATCH(B1176,'Crafting recipes'!$A$6:$A$1005,0)),"MISSING ID")</x:f>
        <x:v>Partial proposal</x:v>
      </x:c>
      <x:c r="N1176" s="4" t="str">
        <x:v>Candidate source or part only. Quantity, grade and method remain open.</x:v>
      </x:c>
      <x:c r="O1176" s="4" t="str">
        <x:v>Collection expansion, October 15, 2026. New game proposal.</x:v>
      </x:c>
      <x:c r="P1176" s="4" t="n">
        <x:f>IF(OR(C1176="Ingredient candidate",C1176="Consumed input",C1176="Contained input",C1176="Transform input"),IF(F1176="T0",0,IF(F1176="T1",1,IF(F1176="T2",2,IF(F1176="T3",3,IF(F1176="T4",4,-1))))),-1)</x:f>
        <x:v>1</x:v>
      </x:c>
      <x:c r="Q1176" s="4" t="n">
        <x:f>IF(AND(OR(C1176="Ingredient candidate",C1176="Consumed input",C1176="Contained input",C1176="Transform input"),P1176=-1),1,0)</x:f>
        <x:v>0</x:v>
      </x:c>
    </x:row>
    <x:row r="1177" ht="64" customHeight="1">
      <x:c r="A1177" s="4" t="str">
        <x:v>design.collection.shell_runner_cargo_sled.out</x:v>
      </x:c>
      <x:c r="B1177" s="4" t="str">
        <x:v>design.collection.shell_runner_cargo_sled</x:v>
      </x:c>
      <x:c r="C1177" s="4" t="str">
        <x:v>Output</x:v>
      </x:c>
      <x:c r="D1177" s="4" t="str">
        <x:v>proposal.collection.shell_runner_cargo_sled</x:v>
      </x:c>
      <x:c r="E1177" s="4" t="str">
        <x:f>IFERROR(INDEX('Items'!$B$6:$B$1005,MATCH(D1177,'Items'!$A$6:$A$1005,0)),"MISSING ID")</x:f>
        <x:v>Shell-runner cargo sled</x:v>
      </x:c>
      <x:c r="F1177" s="4" t="str">
        <x:f>IFERROR(INDEX('Items'!$C$6:$C$1005,MATCH(D1177,'Items'!$A$6:$A$1005,0)),"MISSING ID")</x:f>
        <x:v>Not applicable</x:v>
      </x:c>
      <x:c r="G1177" s="4" t="str">
        <x:f>IFERROR(INDEX('Items'!$D$6:$D$1005,MATCH(D1177,'Items'!$A$6:$A$1005,0)),"MISSING ID")</x:f>
        <x:v>Tools</x:v>
      </x:c>
      <x:c r="H1177" s="4" t="str">
        <x:f>IFERROR(INDEX('Items'!$X$6:$X$1005,MATCH(D1177,'Items'!$A$6:$A$1005,0)),"MISSING ID")</x:f>
        <x:v>Traversal device</x:v>
      </x:c>
      <x:c r="I1177" s="4"/>
      <x:c r="J1177" s="4" t="str">
        <x:v>Unspecified</x:v>
      </x:c>
      <x:c r="K1177" s="4" t="str">
        <x:f>IFERROR(INDEX('Crafting recipes'!$D$6:$D$1005,MATCH(B1177,'Crafting recipes'!$A$6:$A$1005,0)),"MISSING ID")</x:f>
        <x:v>Proposal</x:v>
      </x:c>
      <x:c r="L1177" s="4" t="str">
        <x:f>IFERROR(INDEX('Items'!$AD$6:$AD$1005,MATCH(D1177,'Items'!$A$6:$A$1005,0)),"MISSING ID")</x:f>
        <x:v>Proposal</x:v>
      </x:c>
      <x:c r="M1177" s="4" t="str">
        <x:f>IFERROR(INDEX('Crafting recipes'!$E$6:$E$1005,MATCH(B1177,'Crafting recipes'!$A$6:$A$1005,0)),"MISSING ID")</x:f>
        <x:v>Partial proposal</x:v>
      </x:c>
      <x:c r="N1177" s="4" t="str">
        <x:v>Candidate source or part only. Quantity, grade and method remain open.</x:v>
      </x:c>
      <x:c r="O1177" s="4" t="str">
        <x:v>Collection expansion, October 15, 2026. New game proposal.</x:v>
      </x:c>
      <x:c r="P1177" s="4" t="n">
        <x:f>IF(OR(C1177="Ingredient candidate",C1177="Consumed input",C1177="Contained input",C1177="Transform input"),IF(F1177="T0",0,IF(F1177="T1",1,IF(F1177="T2",2,IF(F1177="T3",3,IF(F1177="T4",4,-1))))),-1)</x:f>
        <x:v>-1</x:v>
      </x:c>
      <x:c r="Q1177" s="4" t="n">
        <x:f>IF(AND(OR(C1177="Ingredient candidate",C1177="Consumed input",C1177="Contained input",C1177="Transform input"),P1177=-1),1,0)</x:f>
        <x:v>0</x:v>
      </x:c>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Processed hide material</x:v>
      </x:c>
      <x:c r="F1178" s="4" t="str">
        <x:f>IFERROR(INDEX('Items'!$C$6:$C$1005,MATCH(D1178,'Items'!$A$6:$A$1005,0)),"MISSING ID")</x:f>
        <x:v>T1</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t="n">
        <x:f>IF(OR(C1178="Ingredient candidate",C1178="Consumed input",C1178="Contained input",C1178="Transform input"),IF(F1178="T0",0,IF(F1178="T1",1,IF(F1178="T2",2,IF(F1178="T3",3,IF(F1178="T4",4,-1))))),-1)</x:f>
        <x:v>1</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stock</x:v>
      </x:c>
      <x:c r="F1179" s="4" t="str">
        <x:f>IFERROR(INDEX('Items'!$C$6:$C$1005,MATCH(D1179,'Items'!$A$6:$A$1005,0)),"MISSING ID")</x:f>
        <x:v>T1</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t="n">
        <x:f>IF(OR(C1179="Ingredient candidate",C1179="Consumed input",C1179="Contained input",C1179="Transform input"),IF(F1179="T0",0,IF(F1179="T1",1,IF(F1179="T2",2,IF(F1179="T3",3,IF(F1179="T4",4,-1))))),-1)</x:f>
        <x:v>1</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t="n">
        <x:f>IF(OR(C1180="Ingredient candidate",C1180="Consumed input",C1180="Contained input",C1180="Transform input"),IF(F1180="T0",0,IF(F1180="T1",1,IF(F1180="T2",2,IF(F1180="T3",3,IF(F1180="T4",4,-1))))),-1)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Not applicable</x:v>
      </x:c>
      <x:c r="G1181" s="4" t="str">
        <x:f>IFERROR(INDEX('Items'!$D$6:$D$1005,MATCH(D1181,'Items'!$A$6:$A$1005,0)),"MISSING ID")</x:f>
        <x:v>Cultural objects</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t="n">
        <x:f>IF(OR(C1181="Ingredient candidate",C1181="Consumed input",C1181="Contained input",C1181="Transform input"),IF(F1181="T0",0,IF(F1181="T1",1,IF(F1181="T2",2,IF(F1181="T3",3,IF(F1181="T4",4,-1))))),-1)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Processed hide material</x:v>
      </x:c>
      <x:c r="F1182" s="4" t="str">
        <x:f>IFERROR(INDEX('Items'!$C$6:$C$1005,MATCH(D1182,'Items'!$A$6:$A$1005,0)),"MISSING ID")</x:f>
        <x:v>T1</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t="n">
        <x:f>IF(OR(C1182="Ingredient candidate",C1182="Consumed input",C1182="Contained input",C1182="Transform input"),IF(F1182="T0",0,IF(F1182="T1",1,IF(F1182="T2",2,IF(F1182="T3",3,IF(F1182="T4",4,-1))))),-1)</x:f>
        <x:v>1</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T3</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t="n">
        <x:f>IF(OR(C1183="Ingredient candidate",C1183="Consumed input",C1183="Contained input",C1183="Transform input"),IF(F1183="T0",0,IF(F1183="T1",1,IF(F1183="T2",2,IF(F1183="T3",3,IF(F1183="T4",4,-1))))),-1)</x:f>
        <x:v>3</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Not applicable</x:v>
      </x:c>
      <x:c r="G1184" s="4" t="str">
        <x:f>IFERROR(INDEX('Items'!$D$6:$D$1005,MATCH(D1184,'Items'!$A$6:$A$1005,0)),"MISSING ID")</x:f>
        <x:v>Cultural objects</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t="n">
        <x:f>IF(OR(C1184="Ingredient candidate",C1184="Consumed input",C1184="Contained input",C1184="Transform input"),IF(F1184="T0",0,IF(F1184="T1",1,IF(F1184="T2",2,IF(F1184="T3",3,IF(F1184="T4",4,-1))))),-1)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 hard-part blanks</x:v>
      </x:c>
      <x:c r="F1185" s="4" t="str">
        <x:f>IFERROR(INDEX('Items'!$C$6:$C$1005,MATCH(D1185,'Items'!$A$6:$A$1005,0)),"MISSING ID")</x:f>
        <x:v>T1</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t="n">
        <x:f>IF(OR(C1185="Ingredient candidate",C1185="Consumed input",C1185="Contained input",C1185="Transform input"),IF(F1185="T0",0,IF(F1185="T1",1,IF(F1185="T2",2,IF(F1185="T3",3,IF(F1185="T4",4,-1))))),-1)</x:f>
        <x:v>1</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Not applicable</x:v>
      </x:c>
      <x:c r="G1186" s="4" t="str">
        <x:f>IFERROR(INDEX('Items'!$D$6:$D$1005,MATCH(D1186,'Items'!$A$6:$A$1005,0)),"MISSING ID")</x:f>
        <x:v>Cultural objects</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t="n">
        <x:f>IF(OR(C1186="Ingredient candidate",C1186="Consumed input",C1186="Contained input",C1186="Transform input"),IF(F1186="T0",0,IF(F1186="T1",1,IF(F1186="T2",2,IF(F1186="T3",3,IF(F1186="T4",4,-1))))),-1)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Processed hide material</x:v>
      </x:c>
      <x:c r="F1187" s="4" t="str">
        <x:f>IFERROR(INDEX('Items'!$C$6:$C$1005,MATCH(D1187,'Items'!$A$6:$A$1005,0)),"MISSING ID")</x:f>
        <x:v>T1</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t="n">
        <x:f>IF(OR(C1187="Ingredient candidate",C1187="Consumed input",C1187="Contained input",C1187="Transform input"),IF(F1187="T0",0,IF(F1187="T1",1,IF(F1187="T2",2,IF(F1187="T3",3,IF(F1187="T4",4,-1))))),-1)</x:f>
        <x:v>1</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Worked iron stock</x:v>
      </x:c>
      <x:c r="F1188" s="4" t="str">
        <x:f>IFERROR(INDEX('Items'!$C$6:$C$1005,MATCH(D1188,'Items'!$A$6:$A$1005,0)),"MISSING ID")</x:f>
        <x:v>T2</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t="n">
        <x:f>IF(OR(C1188="Ingredient candidate",C1188="Consumed input",C1188="Contained input",C1188="Transform input"),IF(F1188="T0",0,IF(F1188="T1",1,IF(F1188="T2",2,IF(F1188="T3",3,IF(F1188="T4",4,-1))))),-1)</x:f>
        <x:v>2</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Not applicable</x:v>
      </x:c>
      <x:c r="G1189" s="4" t="str">
        <x:f>IFERROR(INDEX('Items'!$D$6:$D$1005,MATCH(D1189,'Items'!$A$6:$A$1005,0)),"MISSING ID")</x:f>
        <x:v>Cultural objects</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t="n">
        <x:f>IF(OR(C1189="Ingredient candidate",C1189="Consumed input",C1189="Contained input",C1189="Transform input"),IF(F1189="T0",0,IF(F1189="T1",1,IF(F1189="T2",2,IF(F1189="T3",3,IF(F1189="T4",4,-1))))),-1)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 hard-part blanks</x:v>
      </x:c>
      <x:c r="F1190" s="4" t="str">
        <x:f>IFERROR(INDEX('Items'!$C$6:$C$1005,MATCH(D1190,'Items'!$A$6:$A$1005,0)),"MISSING ID")</x:f>
        <x:v>T1</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t="n">
        <x:f>IF(OR(C1190="Ingredient candidate",C1190="Consumed input",C1190="Contained input",C1190="Transform input"),IF(F1190="T0",0,IF(F1190="T1",1,IF(F1190="T2",2,IF(F1190="T3",3,IF(F1190="T4",4,-1))))),-1)</x:f>
        <x:v>1</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Not applicable</x:v>
      </x:c>
      <x:c r="G1191" s="4" t="str">
        <x:f>IFERROR(INDEX('Items'!$D$6:$D$1005,MATCH(D1191,'Items'!$A$6:$A$1005,0)),"MISSING ID")</x:f>
        <x:v>Cultural objects</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t="n">
        <x:f>IF(OR(C1191="Ingredient candidate",C1191="Consumed input",C1191="Contained input",C1191="Transform input"),IF(F1191="T0",0,IF(F1191="T1",1,IF(F1191="T2",2,IF(F1191="T3",3,IF(F1191="T4",4,-1))))),-1)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T1</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t="n">
        <x:f>IF(OR(C1192="Ingredient candidate",C1192="Consumed input",C1192="Contained input",C1192="Transform input"),IF(F1192="T0",0,IF(F1192="T1",1,IF(F1192="T2",2,IF(F1192="T3",3,IF(F1192="T4",4,-1))))),-1)</x:f>
        <x:v>1</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Worked iron stock</x:v>
      </x:c>
      <x:c r="F1193" s="4" t="str">
        <x:f>IFERROR(INDEX('Items'!$C$6:$C$1005,MATCH(D1193,'Items'!$A$6:$A$1005,0)),"MISSING ID")</x:f>
        <x:v>T2</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t="n">
        <x:f>IF(OR(C1193="Ingredient candidate",C1193="Consumed input",C1193="Contained input",C1193="Transform input"),IF(F1193="T0",0,IF(F1193="T1",1,IF(F1193="T2",2,IF(F1193="T3",3,IF(F1193="T4",4,-1))))),-1)</x:f>
        <x:v>2</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Not applicable</x:v>
      </x:c>
      <x:c r="G1194" s="4" t="str">
        <x:f>IFERROR(INDEX('Items'!$D$6:$D$1005,MATCH(D1194,'Items'!$A$6:$A$1005,0)),"MISSING ID")</x:f>
        <x:v>Cultural objects</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t="n">
        <x:f>IF(OR(C1194="Ingredient candidate",C1194="Consumed input",C1194="Contained input",C1194="Transform input"),IF(F1194="T0",0,IF(F1194="T1",1,IF(F1194="T2",2,IF(F1194="T3",3,IF(F1194="T4",4,-1))))),-1)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T3</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t="n">
        <x:f>IF(OR(C1195="Ingredient candidate",C1195="Consumed input",C1195="Contained input",C1195="Transform input"),IF(F1195="T0",0,IF(F1195="T1",1,IF(F1195="T2",2,IF(F1195="T3",3,IF(F1195="T4",4,-1))))),-1)</x:f>
        <x:v>3</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t="n">
        <x:f>IF(OR(C1196="Ingredient candidate",C1196="Consumed input",C1196="Contained input",C1196="Transform input"),IF(F1196="T0",0,IF(F1196="T1",1,IF(F1196="T2",2,IF(F1196="T3",3,IF(F1196="T4",4,-1))))),-1)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Not applicable</x:v>
      </x:c>
      <x:c r="G1197" s="4" t="str">
        <x:f>IFERROR(INDEX('Items'!$D$6:$D$1005,MATCH(D1197,'Items'!$A$6:$A$1005,0)),"MISSING ID")</x:f>
        <x:v>Cultural objects</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t="n">
        <x:f>IF(OR(C1197="Ingredient candidate",C1197="Consumed input",C1197="Contained input",C1197="Transform input"),IF(F1197="T0",0,IF(F1197="T1",1,IF(F1197="T2",2,IF(F1197="T3",3,IF(F1197="T4",4,-1))))),-1)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Tuned stone stock</x:v>
      </x:c>
      <x:c r="F1198" s="4" t="str">
        <x:f>IFERROR(INDEX('Items'!$C$6:$C$1005,MATCH(D1198,'Items'!$A$6:$A$1005,0)),"MISSING ID")</x:f>
        <x:v>T2</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t="n">
        <x:f>IF(OR(C1198="Ingredient candidate",C1198="Consumed input",C1198="Contained input",C1198="Transform input"),IF(F1198="T0",0,IF(F1198="T1",1,IF(F1198="T2",2,IF(F1198="T3",3,IF(F1198="T4",4,-1))))),-1)</x:f>
        <x:v>2</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stock</x:v>
      </x:c>
      <x:c r="F1199" s="4" t="str">
        <x:f>IFERROR(INDEX('Items'!$C$6:$C$1005,MATCH(D1199,'Items'!$A$6:$A$1005,0)),"MISSING ID")</x:f>
        <x:v>T1</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t="n">
        <x:f>IF(OR(C1199="Ingredient candidate",C1199="Consumed input",C1199="Contained input",C1199="Transform input"),IF(F1199="T0",0,IF(F1199="T1",1,IF(F1199="T2",2,IF(F1199="T3",3,IF(F1199="T4",4,-1))))),-1)</x:f>
        <x:v>1</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Not applicable</x:v>
      </x:c>
      <x:c r="G1200" s="4" t="str">
        <x:f>IFERROR(INDEX('Items'!$D$6:$D$1005,MATCH(D1200,'Items'!$A$6:$A$1005,0)),"MISSING ID")</x:f>
        <x:v>Cultural objects</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t="n">
        <x:f>IF(OR(C1200="Ingredient candidate",C1200="Consumed input",C1200="Contained input",C1200="Transform input"),IF(F1200="T0",0,IF(F1200="T1",1,IF(F1200="T2",2,IF(F1200="T3",3,IF(F1200="T4",4,-1))))),-1)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T3</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t="n">
        <x:f>IF(OR(C1201="Ingredient candidate",C1201="Consumed input",C1201="Contained input",C1201="Transform input"),IF(F1201="T0",0,IF(F1201="T1",1,IF(F1201="T2",2,IF(F1201="T3",3,IF(F1201="T4",4,-1))))),-1)</x:f>
        <x:v>3</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Not applicable</x:v>
      </x:c>
      <x:c r="G1202" s="4" t="str">
        <x:f>IFERROR(INDEX('Items'!$D$6:$D$1005,MATCH(D1202,'Items'!$A$6:$A$1005,0)),"MISSING ID")</x:f>
        <x:v>Cultural objects</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t="n">
        <x:f>IF(OR(C1202="Ingredient candidate",C1202="Consumed input",C1202="Contained input",C1202="Transform input"),IF(F1202="T0",0,IF(F1202="T1",1,IF(F1202="T2",2,IF(F1202="T3",3,IF(F1202="T4",4,-1))))),-1)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stock</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t="n">
        <x:f>IF(OR(C1203="Ingredient candidate",C1203="Consumed input",C1203="Contained input",C1203="Transform input"),IF(F1203="T0",0,IF(F1203="T1",1,IF(F1203="T2",2,IF(F1203="T3",3,IF(F1203="T4",4,-1))))),-1)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Not applicable</x:v>
      </x:c>
      <x:c r="G1204" s="4" t="str">
        <x:f>IFERROR(INDEX('Items'!$D$6:$D$1005,MATCH(D1204,'Items'!$A$6:$A$1005,0)),"MISSING ID")</x:f>
        <x:v>Cultural objects</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t="n">
        <x:f>IF(OR(C1204="Ingredient candidate",C1204="Consumed input",C1204="Contained input",C1204="Transform input"),IF(F1204="T0",0,IF(F1204="T1",1,IF(F1204="T2",2,IF(F1204="T3",3,IF(F1204="T4",4,-1))))),-1)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Prepared ceramic body feed</x:v>
      </x:c>
      <x:c r="F1205" s="4" t="str">
        <x:f>IFERROR(INDEX('Items'!$C$6:$C$1005,MATCH(D1205,'Items'!$A$6:$A$1005,0)),"MISSING ID")</x:f>
        <x:v>T1</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t="n">
        <x:f>IF(OR(C1205="Ingredient candidate",C1205="Consumed input",C1205="Contained input",C1205="Transform input"),IF(F1205="T0",0,IF(F1205="T1",1,IF(F1205="T2",2,IF(F1205="T3",3,IF(F1205="T4",4,-1))))),-1)</x:f>
        <x:v>1</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Not applicable</x:v>
      </x:c>
      <x:c r="G1206" s="4" t="str">
        <x:f>IFERROR(INDEX('Items'!$D$6:$D$1005,MATCH(D1206,'Items'!$A$6:$A$1005,0)),"MISSING ID")</x:f>
        <x:v>Cultural objects</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t="n">
        <x:f>IF(OR(C1206="Ingredient candidate",C1206="Consumed input",C1206="Contained input",C1206="Transform input"),IF(F1206="T0",0,IF(F1206="T1",1,IF(F1206="T2",2,IF(F1206="T3",3,IF(F1206="T4",4,-1))))),-1)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t="n">
        <x:f>IF(OR(C1207="Ingredient candidate",C1207="Consumed input",C1207="Contained input",C1207="Transform input"),IF(F1207="T0",0,IF(F1207="T1",1,IF(F1207="T2",2,IF(F1207="T3",3,IF(F1207="T4",4,-1))))),-1)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Not applicable</x:v>
      </x:c>
      <x:c r="G1208" s="4" t="str">
        <x:f>IFERROR(INDEX('Items'!$D$6:$D$1005,MATCH(D1208,'Items'!$A$6:$A$1005,0)),"MISSING ID")</x:f>
        <x:v>Cultural objects</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t="n">
        <x:f>IF(OR(C1208="Ingredient candidate",C1208="Consumed input",C1208="Contained input",C1208="Transform input"),IF(F1208="T0",0,IF(F1208="T1",1,IF(F1208="T2",2,IF(F1208="T3",3,IF(F1208="T4",4,-1))))),-1)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t="n">
        <x:f>IF(OR(C1209="Ingredient candidate",C1209="Consumed input",C1209="Contained input",C1209="Transform input"),IF(F1209="T0",0,IF(F1209="T1",1,IF(F1209="T2",2,IF(F1209="T3",3,IF(F1209="T4",4,-1))))),-1)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Not applicable</x:v>
      </x:c>
      <x:c r="G1210" s="4" t="str">
        <x:f>IFERROR(INDEX('Items'!$D$6:$D$1005,MATCH(D1210,'Items'!$A$6:$A$1005,0)),"MISSING ID")</x:f>
        <x:v>Cultural objects</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t="n">
        <x:f>IF(OR(C1210="Ingredient candidate",C1210="Consumed input",C1210="Contained input",C1210="Transform input"),IF(F1210="T0",0,IF(F1210="T1",1,IF(F1210="T2",2,IF(F1210="T3",3,IF(F1210="T4",4,-1))))),-1)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stock</x:v>
      </x:c>
      <x:c r="F1211" s="4" t="str">
        <x:f>IFERROR(INDEX('Items'!$C$6:$C$1005,MATCH(D1211,'Items'!$A$6:$A$1005,0)),"MISSING ID")</x:f>
        <x:v>T1</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t="n">
        <x:f>IF(OR(C1211="Ingredient candidate",C1211="Consumed input",C1211="Contained input",C1211="Transform input"),IF(F1211="T0",0,IF(F1211="T1",1,IF(F1211="T2",2,IF(F1211="T3",3,IF(F1211="T4",4,-1))))),-1)</x:f>
        <x:v>1</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T2</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t="n">
        <x:f>IF(OR(C1212="Ingredient candidate",C1212="Consumed input",C1212="Contained input",C1212="Transform input"),IF(F1212="T0",0,IF(F1212="T1",1,IF(F1212="T2",2,IF(F1212="T3",3,IF(F1212="T4",4,-1))))),-1)</x:f>
        <x:v>2</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Not applicable</x:v>
      </x:c>
      <x:c r="G1213" s="4" t="str">
        <x:f>IFERROR(INDEX('Items'!$D$6:$D$1005,MATCH(D1213,'Items'!$A$6:$A$1005,0)),"MISSING ID")</x:f>
        <x:v>Cultural objects</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t="n">
        <x:f>IF(OR(C1213="Ingredient candidate",C1213="Consumed input",C1213="Contained input",C1213="Transform input"),IF(F1213="T0",0,IF(F1213="T1",1,IF(F1213="T2",2,IF(F1213="T3",3,IF(F1213="T4",4,-1))))),-1)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Drawn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t="n">
        <x:f>IF(OR(C1214="Ingredient candidate",C1214="Consumed input",C1214="Contained input",C1214="Transform input"),IF(F1214="T0",0,IF(F1214="T1",1,IF(F1214="T2",2,IF(F1214="T3",3,IF(F1214="T4",4,-1))))),-1)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Not applicable</x:v>
      </x:c>
      <x:c r="G1215" s="4" t="str">
        <x:f>IFERROR(INDEX('Items'!$D$6:$D$1005,MATCH(D1215,'Items'!$A$6:$A$1005,0)),"MISSING ID")</x:f>
        <x:v>Cultural objects</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t="n">
        <x:f>IF(OR(C1215="Ingredient candidate",C1215="Consumed input",C1215="Contained input",C1215="Transform input"),IF(F1215="T0",0,IF(F1215="T1",1,IF(F1215="T2",2,IF(F1215="T3",3,IF(F1215="T4",4,-1))))),-1)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stock</x:v>
      </x:c>
      <x:c r="F1216" s="4" t="str">
        <x:f>IFERROR(INDEX('Items'!$C$6:$C$1005,MATCH(D1216,'Items'!$A$6:$A$1005,0)),"MISSING ID")</x:f>
        <x:v>T3</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t="n">
        <x:f>IF(OR(C1216="Ingredient candidate",C1216="Consumed input",C1216="Contained input",C1216="Transform input"),IF(F1216="T0",0,IF(F1216="T1",1,IF(F1216="T2",2,IF(F1216="T3",3,IF(F1216="T4",4,-1))))),-1)</x:f>
        <x:v>3</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T3</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t="n">
        <x:f>IF(OR(C1217="Ingredient candidate",C1217="Consumed input",C1217="Contained input",C1217="Transform input"),IF(F1217="T0",0,IF(F1217="T1",1,IF(F1217="T2",2,IF(F1217="T3",3,IF(F1217="T4",4,-1))))),-1)</x:f>
        <x:v>3</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Not applicable</x:v>
      </x:c>
      <x:c r="G1218" s="4" t="str">
        <x:f>IFERROR(INDEX('Items'!$D$6:$D$1005,MATCH(D1218,'Items'!$A$6:$A$1005,0)),"MISSING ID")</x:f>
        <x:v>Cultural objects</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t="n">
        <x:f>IF(OR(C1218="Ingredient candidate",C1218="Consumed input",C1218="Contained input",C1218="Transform input"),IF(F1218="T0",0,IF(F1218="T1",1,IF(F1218="T2",2,IF(F1218="T3",3,IF(F1218="T4",4,-1))))),-1)</x:f>
        <x:v>-1</x:v>
      </x:c>
      <x:c r="Q1218" s="4" t="n">
        <x:f>IF(AND(OR(C1218="Ingredient candidate",C1218="Consumed input",C1218="Contained input",C1218="Transform input"),P1218=-1),1,0)</x:f>
        <x:v>0</x:v>
      </x:c>
    </x:row>
    <x:row r="1219" ht="64" customHeight="1">
      <x:c r="A1219" s="4" t="str">
        <x:v>design.collection.wire_strung_shell_lyre.in.1</x:v>
      </x:c>
      <x:c r="B1219" s="4" t="str">
        <x:v>design.collection.wire_strung_shell_lyre</x:v>
      </x:c>
      <x:c r="C1219" s="4" t="str">
        <x:v>Ingredient candidate</x:v>
      </x:c>
      <x:c r="D1219" s="4" t="str">
        <x:v>proposal.audit.drawn_steel_music_wire_stock</x:v>
      </x:c>
      <x:c r="E1219" s="4" t="str">
        <x:f>IFERROR(INDEX('Items'!$B$6:$B$1005,MATCH(D1219,'Items'!$A$6:$A$1005,0)),"MISSING ID")</x:f>
        <x:v>Drawn steel music-wire stock</x:v>
      </x:c>
      <x:c r="F1219" s="4" t="str">
        <x:f>IFERROR(INDEX('Items'!$C$6:$C$1005,MATCH(D1219,'Items'!$A$6:$A$1005,0)),"MISSING ID")</x:f>
        <x:v>T4</x:v>
      </x:c>
      <x:c r="G1219" s="4" t="str">
        <x:f>IFERROR(INDEX('Items'!$D$6:$D$1005,MATCH(D1219,'Items'!$A$6:$A$1005,0)),"MISSING ID")</x:f>
        <x:v>Manufactured stock</x:v>
      </x:c>
      <x:c r="H1219" s="4" t="str">
        <x:f>IFERROR(INDEX('Items'!$X$6:$X$1005,MATCH(D1219,'Items'!$A$6:$A$1005,0)),"MISSING ID")</x:f>
        <x:v>Processed material</x:v>
      </x:c>
      <x:c r="I1219" s="4"/>
      <x:c r="J1219" s="4" t="str">
        <x:v>Unspecified</x:v>
      </x:c>
      <x:c r="K1219" s="4" t="str">
        <x:f>IFERROR(INDEX('Crafting recipes'!$D$6:$D$1005,MATCH(B1219,'Crafting recipes'!$A$6:$A$1005,0)),"MISSING ID")</x:f>
        <x:v>Proposal</x:v>
      </x:c>
      <x:c r="L1219" s="4" t="str">
        <x:f>IFERROR(INDEX('Items'!$AD$6:$AD$1005,MATCH(D1219,'Items'!$A$6:$A$1005,0)),"MISSING ID")</x:f>
        <x:v>Proposal</x:v>
      </x:c>
      <x:c r="M1219" s="4" t="str">
        <x:f>IFERROR(INDEX('Crafting recipes'!$E$6:$E$1005,MATCH(B1219,'Crafting recipes'!$A$6:$A$1005,0)),"MISSING ID")</x:f>
        <x:v>Partial proposal</x:v>
      </x:c>
      <x:c r="N1219" s="4" t="str">
        <x:v>Candidate source or part only. Quantity, grade and method remain open.</x:v>
      </x:c>
      <x:c r="O1219" s="4" t="str">
        <x:v>Collection expansion, October 15, 2026. New game proposal.</x:v>
      </x:c>
      <x:c r="P1219" s="4" t="n">
        <x:f>IF(OR(C1219="Ingredient candidate",C1219="Consumed input",C1219="Contained input",C1219="Transform input"),IF(F1219="T0",0,IF(F1219="T1",1,IF(F1219="T2",2,IF(F1219="T3",3,IF(F1219="T4",4,-1))))),-1)</x:f>
        <x:v>4</x:v>
      </x:c>
      <x:c r="Q1219" s="4" t="n">
        <x:f>IF(AND(OR(C1219="Ingredient candidate",C1219="Consumed input",C1219="Contained input",C1219="Transform input"),P1219=-1),1,0)</x:f>
        <x:v>0</x:v>
      </x:c>
    </x:row>
    <x:row r="1220" ht="64" customHeight="1">
      <x:c r="A1220" s="4" t="str">
        <x:v>design.collection.wire_strung_shell_lyre.in.2</x:v>
      </x:c>
      <x:c r="B1220" s="4" t="str">
        <x:v>design.collection.wire_strung_shell_lyre</x:v>
      </x:c>
      <x:c r="C1220" s="4" t="str">
        <x:v>Ingredient candidate</x:v>
      </x:c>
      <x:c r="D1220" s="4" t="str">
        <x:v>proposal.t1.shell_lamina</x:v>
      </x:c>
      <x:c r="E1220" s="4" t="str">
        <x:f>IFERROR(INDEX('Items'!$B$6:$B$1005,MATCH(D1220,'Items'!$A$6:$A$1005,0)),"MISSING ID")</x:f>
        <x:v>Separated shell lamina stock</x:v>
      </x:c>
      <x:c r="F1220" s="4" t="str">
        <x:f>IFERROR(INDEX('Items'!$C$6:$C$1005,MATCH(D1220,'Items'!$A$6:$A$1005,0)),"MISSING ID")</x:f>
        <x:v>T1</x:v>
      </x:c>
      <x:c r="G1220" s="4" t="str">
        <x:f>IFERROR(INDEX('Items'!$D$6:$D$1005,MATCH(D1220,'Items'!$A$6:$A$1005,0)),"MISSING ID")</x:f>
        <x:v>Manufactured stock</x:v>
      </x:c>
      <x:c r="H1220" s="4" t="str">
        <x:f>IFERROR(INDEX('Items'!$X$6:$X$1005,MATCH(D1220,'Items'!$A$6:$A$1005,0)),"MISSING ID")</x:f>
        <x:v>Processed material</x:v>
      </x:c>
      <x:c r="I1220" s="4"/>
      <x:c r="J1220" s="4" t="str">
        <x:v>Unspecified</x:v>
      </x:c>
      <x:c r="K1220" s="4" t="str">
        <x:f>IFERROR(INDEX('Crafting recipes'!$D$6:$D$1005,MATCH(B1220,'Crafting recipes'!$A$6:$A$1005,0)),"MISSING ID")</x:f>
        <x:v>Proposal</x:v>
      </x:c>
      <x:c r="L1220" s="4" t="str">
        <x:f>IFERROR(INDEX('Items'!$AD$6:$AD$1005,MATCH(D1220,'Items'!$A$6:$A$1005,0)),"MISSING ID")</x:f>
        <x:v>Proposal</x:v>
      </x:c>
      <x:c r="M1220" s="4" t="str">
        <x:f>IFERROR(INDEX('Crafting recipes'!$E$6:$E$1005,MATCH(B1220,'Crafting recipes'!$A$6:$A$1005,0)),"MISSING ID")</x:f>
        <x:v>Partial proposal</x:v>
      </x:c>
      <x:c r="N1220" s="4" t="str">
        <x:v>Candidate source or part only. Quantity, grade and method remain open.</x:v>
      </x:c>
      <x:c r="O1220" s="4" t="str">
        <x:v>Collection expansion, October 15, 2026. New game proposal.</x:v>
      </x:c>
      <x:c r="P1220" s="4" t="n">
        <x:f>IF(OR(C1220="Ingredient candidate",C1220="Consumed input",C1220="Contained input",C1220="Transform input"),IF(F1220="T0",0,IF(F1220="T1",1,IF(F1220="T2",2,IF(F1220="T3",3,IF(F1220="T4",4,-1))))),-1)</x:f>
        <x:v>1</x:v>
      </x:c>
      <x:c r="Q1220" s="4" t="n">
        <x:f>IF(AND(OR(C1220="Ingredient candidate",C1220="Consumed input",C1220="Contained input",C1220="Transform input"),P1220=-1),1,0)</x:f>
        <x:v>0</x:v>
      </x:c>
    </x:row>
    <x:row r="1221" ht="64" customHeight="1">
      <x:c r="A1221" s="4" t="str">
        <x:v>design.collection.wire_strung_shell_lyre.out</x:v>
      </x:c>
      <x:c r="B1221" s="4" t="str">
        <x:v>design.collection.wire_strung_shell_lyre</x:v>
      </x:c>
      <x:c r="C1221" s="4" t="str">
        <x:v>Output</x:v>
      </x:c>
      <x:c r="D1221" s="4" t="str">
        <x:v>proposal.collection.wire_strung_shell_lyre</x:v>
      </x:c>
      <x:c r="E1221" s="4" t="str">
        <x:f>IFERROR(INDEX('Items'!$B$6:$B$1005,MATCH(D1221,'Items'!$A$6:$A$1005,0)),"MISSING ID")</x:f>
        <x:v>Wire-strung shell lyre</x:v>
      </x:c>
      <x:c r="F1221" s="4" t="str">
        <x:f>IFERROR(INDEX('Items'!$C$6:$C$1005,MATCH(D1221,'Items'!$A$6:$A$1005,0)),"MISSING ID")</x:f>
        <x:v>Not applicable</x:v>
      </x:c>
      <x:c r="G1221" s="4" t="str">
        <x:f>IFERROR(INDEX('Items'!$D$6:$D$1005,MATCH(D1221,'Items'!$A$6:$A$1005,0)),"MISSING ID")</x:f>
        <x:v>Cultural objects</x:v>
      </x:c>
      <x:c r="H1221" s="4" t="str">
        <x:f>IFERROR(INDEX('Items'!$X$6:$X$1005,MATCH(D1221,'Items'!$A$6:$A$1005,0)),"MISSING ID")</x:f>
        <x:v>Musical instrument</x:v>
      </x:c>
      <x:c r="I1221" s="4"/>
      <x:c r="J1221" s="4" t="str">
        <x:v>Unspecified</x:v>
      </x:c>
      <x:c r="K1221" s="4" t="str">
        <x:f>IFERROR(INDEX('Crafting recipes'!$D$6:$D$1005,MATCH(B1221,'Crafting recipes'!$A$6:$A$1005,0)),"MISSING ID")</x:f>
        <x:v>Proposal</x:v>
      </x:c>
      <x:c r="L1221" s="4" t="str">
        <x:f>IFERROR(INDEX('Items'!$AD$6:$AD$1005,MATCH(D1221,'Items'!$A$6:$A$1005,0)),"MISSING ID")</x:f>
        <x:v>Proposal</x:v>
      </x:c>
      <x:c r="M1221" s="4" t="str">
        <x:f>IFERROR(INDEX('Crafting recipes'!$E$6:$E$1005,MATCH(B1221,'Crafting recipes'!$A$6:$A$1005,0)),"MISSING ID")</x:f>
        <x:v>Partial proposal</x:v>
      </x:c>
      <x:c r="N1221" s="4" t="str">
        <x:v>Candidate source or part only. Quantity, grade and method remain open.</x:v>
      </x:c>
      <x:c r="O1221" s="4" t="str">
        <x:v>Collection expansion, October 15, 2026. New game proposal.</x:v>
      </x:c>
      <x:c r="P1221" s="4" t="n">
        <x:f>IF(OR(C1221="Ingredient candidate",C1221="Consumed input",C1221="Contained input",C1221="Transform input"),IF(F1221="T0",0,IF(F1221="T1",1,IF(F1221="T2",2,IF(F1221="T3",3,IF(F1221="T4",4,-1))))),-1)</x:f>
        <x:v>-1</x:v>
      </x:c>
      <x:c r="Q1221" s="4" t="n">
        <x:f>IF(AND(OR(C1221="Ingredient candidate",C1221="Consumed input",C1221="Contained input",C1221="Transform input"),P1221=-1),1,0)</x:f>
        <x:v>0</x:v>
      </x:c>
    </x:row>
    <x:row r="1222" ht="64" customHeight="1">
      <x:c r="A1222" s="4" t="str">
        <x:v>design.collection.tendon_strung_metal_zither.in.1</x:v>
      </x:c>
      <x:c r="B1222" s="4" t="str">
        <x:v>design.collection.tendon_strung_metal_zither</x:v>
      </x:c>
      <x:c r="C1222" s="4" t="str">
        <x:v>Ingredient candidate</x:v>
      </x:c>
      <x:c r="D1222" s="4" t="str">
        <x:v>proposal.bio.cord</x:v>
      </x:c>
      <x:c r="E1222" s="4" t="str">
        <x:f>IFERROR(INDEX('Items'!$B$6:$B$1005,MATCH(D1222,'Items'!$A$6:$A$1005,0)),"MISSING ID")</x:f>
        <x:v>Tendon cord</x:v>
      </x:c>
      <x:c r="F1222" s="4" t="str">
        <x:f>IFERROR(INDEX('Items'!$C$6:$C$1005,MATCH(D1222,'Items'!$A$6:$A$1005,0)),"MISSING ID")</x:f>
        <x:v>T1</x:v>
      </x:c>
      <x:c r="G1222" s="4" t="str">
        <x:f>IFERROR(INDEX('Items'!$D$6:$D$1005,MATCH(D1222,'Items'!$A$6:$A$1005,0)),"MISSING ID")</x:f>
        <x:v>Crafting components</x:v>
      </x:c>
      <x:c r="H1222" s="4" t="str">
        <x:f>IFERROR(INDEX('Items'!$X$6:$X$1005,MATCH(D1222,'Items'!$A$6:$A$1005,0)),"MISSING ID")</x:f>
        <x:v>Crafting component</x:v>
      </x:c>
      <x:c r="I1222" s="4"/>
      <x:c r="J1222" s="4" t="str">
        <x:v>Unspecified</x:v>
      </x:c>
      <x:c r="K1222" s="4" t="str">
        <x:f>IFERROR(INDEX('Crafting recipes'!$D$6:$D$1005,MATCH(B1222,'Crafting recipes'!$A$6:$A$1005,0)),"MISSING ID")</x:f>
        <x:v>Proposal</x:v>
      </x:c>
      <x:c r="L1222" s="4" t="str">
        <x:f>IFERROR(INDEX('Items'!$AD$6:$AD$1005,MATCH(D1222,'Items'!$A$6:$A$1005,0)),"MISSING ID")</x:f>
        <x:v>Proposal</x:v>
      </x:c>
      <x:c r="M1222" s="4" t="str">
        <x:f>IFERROR(INDEX('Crafting recipes'!$E$6:$E$1005,MATCH(B1222,'Crafting recipes'!$A$6:$A$1005,0)),"MISSING ID")</x:f>
        <x:v>Partial proposal</x:v>
      </x:c>
      <x:c r="N1222" s="4" t="str">
        <x:v>Candidate source or part only. Quantity, grade and method remain open.</x:v>
      </x:c>
      <x:c r="O1222" s="4" t="str">
        <x:v>Collection expansion, October 15, 2026. New game proposal.</x:v>
      </x:c>
      <x:c r="P1222" s="4" t="n">
        <x:f>IF(OR(C1222="Ingredient candidate",C1222="Consumed input",C1222="Contained input",C1222="Transform input"),IF(F1222="T0",0,IF(F1222="T1",1,IF(F1222="T2",2,IF(F1222="T3",3,IF(F1222="T4",4,-1))))),-1)</x:f>
        <x:v>1</x:v>
      </x:c>
      <x:c r="Q1222" s="4" t="n">
        <x:f>IF(AND(OR(C1222="Ingredient candidate",C1222="Consumed input",C1222="Contained input",C1222="Transform input"),P1222=-1),1,0)</x:f>
        <x:v>0</x:v>
      </x:c>
    </x:row>
    <x:row r="1223" ht="64" customHeight="1">
      <x:c r="A1223" s="4" t="str">
        <x:v>design.collection.tendon_strung_metal_zither.in.2</x:v>
      </x:c>
      <x:c r="B1223" s="4" t="str">
        <x:v>design.collection.tendon_strung_metal_zither</x:v>
      </x:c>
      <x:c r="C1223" s="4" t="str">
        <x:v>Ingredient candidate</x:v>
      </x:c>
      <x:c r="D1223" s="4" t="str">
        <x:v>proposal.collection.annealed_iron_sheet_stock</x:v>
      </x:c>
      <x:c r="E1223" s="4" t="str">
        <x:f>IFERROR(INDEX('Items'!$B$6:$B$1005,MATCH(D1223,'Items'!$A$6:$A$1005,0)),"MISSING ID")</x:f>
        <x:v>Annealed iron sheet stock</x:v>
      </x:c>
      <x:c r="F1223" s="4" t="str">
        <x:f>IFERROR(INDEX('Items'!$C$6:$C$1005,MATCH(D1223,'Items'!$A$6:$A$1005,0)),"MISSING ID")</x:f>
        <x:v>T3</x:v>
      </x:c>
      <x:c r="G1223" s="4" t="str">
        <x:f>IFERROR(INDEX('Items'!$D$6:$D$1005,MATCH(D1223,'Items'!$A$6:$A$1005,0)),"MISSING ID")</x:f>
        <x:v>Manufactured stock</x:v>
      </x:c>
      <x:c r="H1223" s="4" t="str">
        <x:f>IFERROR(INDEX('Items'!$X$6:$X$1005,MATCH(D1223,'Items'!$A$6:$A$1005,0)),"MISSING ID")</x:f>
        <x:v>Processed material</x:v>
      </x:c>
      <x:c r="I1223" s="4"/>
      <x:c r="J1223" s="4" t="str">
        <x:v>Unspecified</x:v>
      </x:c>
      <x:c r="K1223" s="4" t="str">
        <x:f>IFERROR(INDEX('Crafting recipes'!$D$6:$D$1005,MATCH(B1223,'Crafting recipes'!$A$6:$A$1005,0)),"MISSING ID")</x:f>
        <x:v>Proposal</x:v>
      </x:c>
      <x:c r="L1223" s="4" t="str">
        <x:f>IFERROR(INDEX('Items'!$AD$6:$AD$1005,MATCH(D1223,'Items'!$A$6:$A$1005,0)),"MISSING ID")</x:f>
        <x:v>Proposal</x:v>
      </x:c>
      <x:c r="M1223" s="4" t="str">
        <x:f>IFERROR(INDEX('Crafting recipes'!$E$6:$E$1005,MATCH(B1223,'Crafting recipes'!$A$6:$A$1005,0)),"MISSING ID")</x:f>
        <x:v>Partial proposal</x:v>
      </x:c>
      <x:c r="N1223" s="4" t="str">
        <x:v>Candidate source or part only. Quantity, grade and method remain open.</x:v>
      </x:c>
      <x:c r="O1223" s="4" t="str">
        <x:v>Collection expansion, October 15, 2026. New game proposal.</x:v>
      </x:c>
      <x:c r="P1223" s="4" t="n">
        <x:f>IF(OR(C1223="Ingredient candidate",C1223="Consumed input",C1223="Contained input",C1223="Transform input"),IF(F1223="T0",0,IF(F1223="T1",1,IF(F1223="T2",2,IF(F1223="T3",3,IF(F1223="T4",4,-1))))),-1)</x:f>
        <x:v>3</x:v>
      </x:c>
      <x:c r="Q1223" s="4" t="n">
        <x:f>IF(AND(OR(C1223="Ingredient candidate",C1223="Consumed input",C1223="Contained input",C1223="Transform input"),P1223=-1),1,0)</x:f>
        <x:v>0</x:v>
      </x:c>
    </x:row>
    <x:row r="1224" ht="64" customHeight="1">
      <x:c r="A1224" s="4" t="str">
        <x:v>design.collection.tendon_strung_metal_zither.out</x:v>
      </x:c>
      <x:c r="B1224" s="4" t="str">
        <x:v>design.collection.tendon_strung_metal_zither</x:v>
      </x:c>
      <x:c r="C1224" s="4" t="str">
        <x:v>Output</x:v>
      </x:c>
      <x:c r="D1224" s="4" t="str">
        <x:v>proposal.collection.tendon_strung_metal_zither</x:v>
      </x:c>
      <x:c r="E1224" s="4" t="str">
        <x:f>IFERROR(INDEX('Items'!$B$6:$B$1005,MATCH(D1224,'Items'!$A$6:$A$1005,0)),"MISSING ID")</x:f>
        <x:v>Tendon-strung metal zither</x:v>
      </x:c>
      <x:c r="F1224" s="4" t="str">
        <x:f>IFERROR(INDEX('Items'!$C$6:$C$1005,MATCH(D1224,'Items'!$A$6:$A$1005,0)),"MISSING ID")</x:f>
        <x:v>Not applicable</x:v>
      </x:c>
      <x:c r="G1224" s="4" t="str">
        <x:f>IFERROR(INDEX('Items'!$D$6:$D$1005,MATCH(D1224,'Items'!$A$6:$A$1005,0)),"MISSING ID")</x:f>
        <x:v>Cultural objects</x:v>
      </x:c>
      <x:c r="H1224" s="4" t="str">
        <x:f>IFERROR(INDEX('Items'!$X$6:$X$1005,MATCH(D1224,'Items'!$A$6:$A$1005,0)),"MISSING ID")</x:f>
        <x:v>Musical instrument</x:v>
      </x:c>
      <x:c r="I1224" s="4"/>
      <x:c r="J1224" s="4" t="str">
        <x:v>Unspecified</x:v>
      </x:c>
      <x:c r="K1224" s="4" t="str">
        <x:f>IFERROR(INDEX('Crafting recipes'!$D$6:$D$1005,MATCH(B1224,'Crafting recipes'!$A$6:$A$1005,0)),"MISSING ID")</x:f>
        <x:v>Proposal</x:v>
      </x:c>
      <x:c r="L1224" s="4" t="str">
        <x:f>IFERROR(INDEX('Items'!$AD$6:$AD$1005,MATCH(D1224,'Items'!$A$6:$A$1005,0)),"MISSING ID")</x:f>
        <x:v>Proposal</x:v>
      </x:c>
      <x:c r="M1224" s="4" t="str">
        <x:f>IFERROR(INDEX('Crafting recipes'!$E$6:$E$1005,MATCH(B1224,'Crafting recipes'!$A$6:$A$1005,0)),"MISSING ID")</x:f>
        <x:v>Partial proposal</x:v>
      </x:c>
      <x:c r="N1224" s="4" t="str">
        <x:v>Candidate source or part only. Quantity, grade and method remain open.</x:v>
      </x:c>
      <x:c r="O1224" s="4" t="str">
        <x:v>Collection expansion, October 15, 2026. New game proposal.</x:v>
      </x:c>
      <x:c r="P1224" s="4" t="n">
        <x:f>IF(OR(C1224="Ingredient candidate",C1224="Consumed input",C1224="Contained input",C1224="Transform input"),IF(F1224="T0",0,IF(F1224="T1",1,IF(F1224="T2",2,IF(F1224="T3",3,IF(F1224="T4",4,-1))))),-1)</x:f>
        <x:v>-1</x:v>
      </x:c>
      <x:c r="Q1224" s="4" t="n">
        <x:f>IF(AND(OR(C1224="Ingredient candidate",C1224="Consumed input",C1224="Contained input",C1224="Transform input"),P1224=-1),1,0)</x:f>
        <x:v>0</x:v>
      </x:c>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stock</x:v>
      </x:c>
      <x:c r="F1225" s="4" t="str">
        <x:f>IFERROR(INDEX('Items'!$C$6:$C$1005,MATCH(D1225,'Items'!$A$6:$A$1005,0)),"MISSING ID")</x:f>
        <x:v>T3</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t="n">
        <x:f>IF(OR(C1225="Ingredient candidate",C1225="Consumed input",C1225="Contained input",C1225="Transform input"),IF(F1225="T0",0,IF(F1225="T1",1,IF(F1225="T2",2,IF(F1225="T3",3,IF(F1225="T4",4,-1))))),-1)</x:f>
        <x:v>3</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Worked iron stock</x:v>
      </x:c>
      <x:c r="F1226" s="4" t="str">
        <x:f>IFERROR(INDEX('Items'!$C$6:$C$1005,MATCH(D1226,'Items'!$A$6:$A$1005,0)),"MISSING ID")</x:f>
        <x:v>T2</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t="n">
        <x:f>IF(OR(C1226="Ingredient candidate",C1226="Consumed input",C1226="Contained input",C1226="Transform input"),IF(F1226="T0",0,IF(F1226="T1",1,IF(F1226="T2",2,IF(F1226="T3",3,IF(F1226="T4",4,-1))))),-1)</x:f>
        <x:v>2</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Not applicable</x:v>
      </x:c>
      <x:c r="G1227" s="4" t="str">
        <x:f>IFERROR(INDEX('Items'!$D$6:$D$1005,MATCH(D1227,'Items'!$A$6:$A$1005,0)),"MISSING ID")</x:f>
        <x:v>Cultural objects</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t="n">
        <x:f>IF(OR(C1227="Ingredient candidate",C1227="Consumed input",C1227="Contained input",C1227="Transform input"),IF(F1227="T0",0,IF(F1227="T1",1,IF(F1227="T2",2,IF(F1227="T3",3,IF(F1227="T4",4,-1))))),-1)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T1</x:v>
      </x:c>
      <x:c r="G1228" s="4" t="str">
        <x:f>IFERROR(INDEX('Items'!$D$6:$D$1005,MATCH(D1228,'Items'!$A$6:$A$1005,0)),"MISSING ID")</x:f>
        <x:v>Crafting components</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t="n">
        <x:f>IF(OR(C1228="Ingredient candidate",C1228="Consumed input",C1228="Contained input",C1228="Transform input"),IF(F1228="T0",0,IF(F1228="T1",1,IF(F1228="T2",2,IF(F1228="T3",3,IF(F1228="T4",4,-1))))),-1)</x:f>
        <x:v>1</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Tools</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t="n">
        <x:f>IF(OR(C1229="Ingredient candidate",C1229="Consumed input",C1229="Contained input",C1229="Transform input"),IF(F1229="T0",0,IF(F1229="T1",1,IF(F1229="T2",2,IF(F1229="T3",3,IF(F1229="T4",4,-1))))),-1)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Not applicable</x:v>
      </x:c>
      <x:c r="G1230" s="4" t="str">
        <x:f>IFERROR(INDEX('Items'!$D$6:$D$1005,MATCH(D1230,'Items'!$A$6:$A$1005,0)),"MISSING ID")</x:f>
        <x:v>Field supplies</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t="n">
        <x:f>IF(OR(C1230="Ingredient candidate",C1230="Consumed input",C1230="Contained input",C1230="Transform input"),IF(F1230="T0",0,IF(F1230="T1",1,IF(F1230="T2",2,IF(F1230="T3",3,IF(F1230="T4",4,-1))))),-1)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 membrane</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t="n">
        <x:f>IF(OR(C1231="Ingredient candidate",C1231="Consumed input",C1231="Contained input",C1231="Transform input"),IF(F1231="T0",0,IF(F1231="T1",1,IF(F1231="T2",2,IF(F1231="T3",3,IF(F1231="T4",4,-1))))),-1)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Worked iron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t="n">
        <x:f>IF(OR(C1232="Ingredient candidate",C1232="Consumed input",C1232="Contained input",C1232="Transform input"),IF(F1232="T0",0,IF(F1232="T1",1,IF(F1232="T2",2,IF(F1232="T3",3,IF(F1232="T4",4,-1))))),-1)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Not applicable</x:v>
      </x:c>
      <x:c r="G1233" s="4" t="str">
        <x:f>IFERROR(INDEX('Items'!$D$6:$D$1005,MATCH(D1233,'Items'!$A$6:$A$1005,0)),"MISSING ID")</x:f>
        <x:v>Field supplies</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t="n">
        <x:f>IF(OR(C1233="Ingredient candidate",C1233="Consumed input",C1233="Contained input",C1233="Transform input"),IF(F1233="T0",0,IF(F1233="T1",1,IF(F1233="T2",2,IF(F1233="T3",3,IF(F1233="T4",4,-1))))),-1)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stock</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t="n">
        <x:f>IF(OR(C1234="Ingredient candidate",C1234="Consumed input",C1234="Contained input",C1234="Transform input"),IF(F1234="T0",0,IF(F1234="T1",1,IF(F1234="T2",2,IF(F1234="T3",3,IF(F1234="T4",4,-1))))),-1)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T3</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t="n">
        <x:f>IF(OR(C1235="Ingredient candidate",C1235="Consumed input",C1235="Contained input",C1235="Transform input"),IF(F1235="T0",0,IF(F1235="T1",1,IF(F1235="T2",2,IF(F1235="T3",3,IF(F1235="T4",4,-1))))),-1)</x:f>
        <x:v>3</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Not applicable</x:v>
      </x:c>
      <x:c r="G1236" s="4" t="str">
        <x:f>IFERROR(INDEX('Items'!$D$6:$D$1005,MATCH(D1236,'Items'!$A$6:$A$1005,0)),"MISSING ID")</x:f>
        <x:v>Field supplies</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t="n">
        <x:f>IF(OR(C1236="Ingredient candidate",C1236="Consumed input",C1236="Contained input",C1236="Transform input"),IF(F1236="T0",0,IF(F1236="T1",1,IF(F1236="T2",2,IF(F1236="T3",3,IF(F1236="T4",4,-1))))),-1)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t="n">
        <x:f>IF(OR(C1237="Ingredient candidate",C1237="Consumed input",C1237="Contained input",C1237="Transform input"),IF(F1237="T0",0,IF(F1237="T1",1,IF(F1237="T2",2,IF(F1237="T3",3,IF(F1237="T4",4,-1))))),-1)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Not applicable</x:v>
      </x:c>
      <x:c r="G1238" s="4" t="str">
        <x:f>IFERROR(INDEX('Items'!$D$6:$D$1005,MATCH(D1238,'Items'!$A$6:$A$1005,0)),"MISSING ID")</x:f>
        <x:v>Field supplies</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t="n">
        <x:f>IF(OR(C1238="Ingredient candidate",C1238="Consumed input",C1238="Contained input",C1238="Transform input"),IF(F1238="T0",0,IF(F1238="T1",1,IF(F1238="T2",2,IF(F1238="T3",3,IF(F1238="T4",4,-1))))),-1)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t="n">
        <x:f>IF(OR(C1239="Ingredient candidate",C1239="Consumed input",C1239="Contained input",C1239="Transform input"),IF(F1239="T0",0,IF(F1239="T1",1,IF(F1239="T2",2,IF(F1239="T3",3,IF(F1239="T4",4,-1))))),-1)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Not applicable</x:v>
      </x:c>
      <x:c r="G1240" s="4" t="str">
        <x:f>IFERROR(INDEX('Items'!$D$6:$D$1005,MATCH(D1240,'Items'!$A$6:$A$1005,0)),"MISSING ID")</x:f>
        <x:v>Field supplies</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t="n">
        <x:f>IF(OR(C1240="Ingredient candidate",C1240="Consumed input",C1240="Contained input",C1240="Transform input"),IF(F1240="T0",0,IF(F1240="T1",1,IF(F1240="T2",2,IF(F1240="T3",3,IF(F1240="T4",4,-1))))),-1)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 sheet</x:v>
      </x:c>
      <x:c r="F1241" s="4" t="str">
        <x:f>IFERROR(INDEX('Items'!$C$6:$C$1005,MATCH(D1241,'Items'!$A$6:$A$1005,0)),"MISSING ID")</x:f>
        <x:v>T2</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t="n">
        <x:f>IF(OR(C1241="Ingredient candidate",C1241="Consumed input",C1241="Contained input",C1241="Transform input"),IF(F1241="T0",0,IF(F1241="T1",1,IF(F1241="T2",2,IF(F1241="T3",3,IF(F1241="T4",4,-1))))),-1)</x:f>
        <x:v>2</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Worked iron stock</x:v>
      </x:c>
      <x:c r="F1242" s="4" t="str">
        <x:f>IFERROR(INDEX('Items'!$C$6:$C$1005,MATCH(D1242,'Items'!$A$6:$A$1005,0)),"MISSING ID")</x:f>
        <x:v>T2</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t="n">
        <x:f>IF(OR(C1242="Ingredient candidate",C1242="Consumed input",C1242="Contained input",C1242="Transform input"),IF(F1242="T0",0,IF(F1242="T1",1,IF(F1242="T2",2,IF(F1242="T3",3,IF(F1242="T4",4,-1))))),-1)</x:f>
        <x:v>2</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Not applicable</x:v>
      </x:c>
      <x:c r="G1243" s="4" t="str">
        <x:f>IFERROR(INDEX('Items'!$D$6:$D$1005,MATCH(D1243,'Items'!$A$6:$A$1005,0)),"MISSING ID")</x:f>
        <x:v>Field supplies</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t="n">
        <x:f>IF(OR(C1243="Ingredient candidate",C1243="Consumed input",C1243="Contained input",C1243="Transform input"),IF(F1243="T0",0,IF(F1243="T1",1,IF(F1243="T2",2,IF(F1243="T3",3,IF(F1243="T4",4,-1))))),-1)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stock</x:v>
      </x:c>
      <x:c r="F1244" s="4" t="str">
        <x:f>IFERROR(INDEX('Items'!$C$6:$C$1005,MATCH(D1244,'Items'!$A$6:$A$1005,0)),"MISSING ID")</x:f>
        <x:v>T1</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t="n">
        <x:f>IF(OR(C1244="Ingredient candidate",C1244="Consumed input",C1244="Contained input",C1244="Transform input"),IF(F1244="T0",0,IF(F1244="T1",1,IF(F1244="T2",2,IF(F1244="T3",3,IF(F1244="T4",4,-1))))),-1)</x:f>
        <x:v>1</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Worked iron stock</x:v>
      </x:c>
      <x:c r="F1245" s="4" t="str">
        <x:f>IFERROR(INDEX('Items'!$C$6:$C$1005,MATCH(D1245,'Items'!$A$6:$A$1005,0)),"MISSING ID")</x:f>
        <x:v>T2</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t="n">
        <x:f>IF(OR(C1245="Ingredient candidate",C1245="Consumed input",C1245="Contained input",C1245="Transform input"),IF(F1245="T0",0,IF(F1245="T1",1,IF(F1245="T2",2,IF(F1245="T3",3,IF(F1245="T4",4,-1))))),-1)</x:f>
        <x:v>2</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Not applicable</x:v>
      </x:c>
      <x:c r="G1246" s="4" t="str">
        <x:f>IFERROR(INDEX('Items'!$D$6:$D$1005,MATCH(D1246,'Items'!$A$6:$A$1005,0)),"MISSING ID")</x:f>
        <x:v>Field supplies</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t="n">
        <x:f>IF(OR(C1246="Ingredient candidate",C1246="Consumed input",C1246="Contained input",C1246="Transform input"),IF(F1246="T0",0,IF(F1246="T1",1,IF(F1246="T2",2,IF(F1246="T3",3,IF(F1246="T4",4,-1))))),-1)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 sheet</x:v>
      </x:c>
      <x:c r="F1247" s="4" t="str">
        <x:f>IFERROR(INDEX('Items'!$C$6:$C$1005,MATCH(D1247,'Items'!$A$6:$A$1005,0)),"MISSING ID")</x:f>
        <x:v>T2</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t="n">
        <x:f>IF(OR(C1247="Ingredient candidate",C1247="Consumed input",C1247="Contained input",C1247="Transform input"),IF(F1247="T0",0,IF(F1247="T1",1,IF(F1247="T2",2,IF(F1247="T3",3,IF(F1247="T4",4,-1))))),-1)</x:f>
        <x:v>2</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Worked iron stock</x:v>
      </x:c>
      <x:c r="F1248" s="4" t="str">
        <x:f>IFERROR(INDEX('Items'!$C$6:$C$1005,MATCH(D1248,'Items'!$A$6:$A$1005,0)),"MISSING ID")</x:f>
        <x:v>T2</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t="n">
        <x:f>IF(OR(C1248="Ingredient candidate",C1248="Consumed input",C1248="Contained input",C1248="Transform input"),IF(F1248="T0",0,IF(F1248="T1",1,IF(F1248="T2",2,IF(F1248="T3",3,IF(F1248="T4",4,-1))))),-1)</x:f>
        <x:v>2</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Not applicable</x:v>
      </x:c>
      <x:c r="G1249" s="4" t="str">
        <x:f>IFERROR(INDEX('Items'!$D$6:$D$1005,MATCH(D1249,'Items'!$A$6:$A$1005,0)),"MISSING ID")</x:f>
        <x:v>Field supplies</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t="n">
        <x:f>IF(OR(C1249="Ingredient candidate",C1249="Consumed input",C1249="Contained input",C1249="Transform input"),IF(F1249="T0",0,IF(F1249="T1",1,IF(F1249="T2",2,IF(F1249="T3",3,IF(F1249="T4",4,-1))))),-1)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T3</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t="n">
        <x:f>IF(OR(C1250="Ingredient candidate",C1250="Consumed input",C1250="Contained input",C1250="Transform input"),IF(F1250="T0",0,IF(F1250="T1",1,IF(F1250="T2",2,IF(F1250="T3",3,IF(F1250="T4",4,-1))))),-1)</x:f>
        <x:v>3</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Calibrated ceramic mounting saddle</x:v>
      </x:c>
      <x:c r="F1251" s="4" t="str">
        <x:f>IFERROR(INDEX('Items'!$C$6:$C$1005,MATCH(D1251,'Items'!$A$6:$A$1005,0)),"MISSING ID")</x:f>
        <x:v>T4</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t="n">
        <x:f>IF(OR(C1251="Ingredient candidate",C1251="Consumed input",C1251="Contained input",C1251="Transform input"),IF(F1251="T0",0,IF(F1251="T1",1,IF(F1251="T2",2,IF(F1251="T3",3,IF(F1251="T4",4,-1))))),-1)</x:f>
        <x:v>4</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Not applicable</x:v>
      </x:c>
      <x:c r="G1252" s="4" t="str">
        <x:f>IFERROR(INDEX('Items'!$D$6:$D$1005,MATCH(D1252,'Items'!$A$6:$A$1005,0)),"MISSING ID")</x:f>
        <x:v>Field supplies</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t="n">
        <x:f>IF(OR(C1252="Ingredient candidate",C1252="Consumed input",C1252="Contained input",C1252="Transform input"),IF(F1252="T0",0,IF(F1252="T1",1,IF(F1252="T2",2,IF(F1252="T3",3,IF(F1252="T4",4,-1))))),-1)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t="n">
        <x:f>IF(OR(C1253="Ingredient candidate",C1253="Consumed input",C1253="Contained input",C1253="Transform input"),IF(F1253="T0",0,IF(F1253="T1",1,IF(F1253="T2",2,IF(F1253="T3",3,IF(F1253="T4",4,-1))))),-1)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T3</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t="n">
        <x:f>IF(OR(C1254="Ingredient candidate",C1254="Consumed input",C1254="Contained input",C1254="Transform input"),IF(F1254="T0",0,IF(F1254="T1",1,IF(F1254="T2",2,IF(F1254="T3",3,IF(F1254="T4",4,-1))))),-1)</x:f>
        <x:v>3</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Not applicable</x:v>
      </x:c>
      <x:c r="G1255" s="4" t="str">
        <x:f>IFERROR(INDEX('Items'!$D$6:$D$1005,MATCH(D1255,'Items'!$A$6:$A$1005,0)),"MISSING ID")</x:f>
        <x:v>Field supplies</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t="n">
        <x:f>IF(OR(C1255="Ingredient candidate",C1255="Consumed input",C1255="Contained input",C1255="Transform input"),IF(F1255="T0",0,IF(F1255="T1",1,IF(F1255="T2",2,IF(F1255="T3",3,IF(F1255="T4",4,-1))))),-1)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Worked iron stock</x:v>
      </x:c>
      <x:c r="F1256" s="4" t="str">
        <x:f>IFERROR(INDEX('Items'!$C$6:$C$1005,MATCH(D1256,'Items'!$A$6:$A$1005,0)),"MISSING ID")</x:f>
        <x:v>T2</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t="n">
        <x:f>IF(OR(C1256="Ingredient candidate",C1256="Consumed input",C1256="Contained input",C1256="Transform input"),IF(F1256="T0",0,IF(F1256="T1",1,IF(F1256="T2",2,IF(F1256="T3",3,IF(F1256="T4",4,-1))))),-1)</x:f>
        <x:v>2</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Not applicable</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t="n">
        <x:f>IF(OR(C1257="Ingredient candidate",C1257="Consumed input",C1257="Contained input",C1257="Transform input"),IF(F1257="T0",0,IF(F1257="T1",1,IF(F1257="T2",2,IF(F1257="T3",3,IF(F1257="T4",4,-1))))),-1)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t="n">
        <x:f>IF(OR(C1258="Ingredient candidate",C1258="Consumed input",C1258="Contained input",C1258="Transform input"),IF(F1258="T0",0,IF(F1258="T1",1,IF(F1258="T2",2,IF(F1258="T3",3,IF(F1258="T4",4,-1))))),-1)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Rough iron rivet stock</x:v>
      </x:c>
      <x:c r="F1259" s="4" t="str">
        <x:f>IFERROR(INDEX('Items'!$C$6:$C$1005,MATCH(D1259,'Items'!$A$6:$A$1005,0)),"MISSING ID")</x:f>
        <x:v>T2</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t="n">
        <x:f>IF(OR(C1259="Ingredient candidate",C1259="Consumed input",C1259="Contained input",C1259="Transform input"),IF(F1259="T0",0,IF(F1259="T1",1,IF(F1259="T2",2,IF(F1259="T3",3,IF(F1259="T4",4,-1))))),-1)</x:f>
        <x:v>2</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Not applicable</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t="n">
        <x:f>IF(OR(C1260="Ingredient candidate",C1260="Consumed input",C1260="Contained input",C1260="Transform input"),IF(F1260="T0",0,IF(F1260="T1",1,IF(F1260="T2",2,IF(F1260="T3",3,IF(F1260="T4",4,-1))))),-1)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stock</x:v>
      </x:c>
      <x:c r="F1261" s="4" t="str">
        <x:f>IFERROR(INDEX('Items'!$C$6:$C$1005,MATCH(D1261,'Items'!$A$6:$A$1005,0)),"MISSING ID")</x:f>
        <x:v>T1</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t="n">
        <x:f>IF(OR(C1261="Ingredient candidate",C1261="Consumed input",C1261="Contained input",C1261="Transform input"),IF(F1261="T0",0,IF(F1261="T1",1,IF(F1261="T2",2,IF(F1261="T3",3,IF(F1261="T4",4,-1))))),-1)</x:f>
        <x:v>1</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Worked iron stock</x:v>
      </x:c>
      <x:c r="F1262" s="4" t="str">
        <x:f>IFERROR(INDEX('Items'!$C$6:$C$1005,MATCH(D1262,'Items'!$A$6:$A$1005,0)),"MISSING ID")</x:f>
        <x:v>T2</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t="n">
        <x:f>IF(OR(C1262="Ingredient candidate",C1262="Consumed input",C1262="Contained input",C1262="Transform input"),IF(F1262="T0",0,IF(F1262="T1",1,IF(F1262="T2",2,IF(F1262="T3",3,IF(F1262="T4",4,-1))))),-1)</x:f>
        <x:v>2</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Not applicable</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t="n">
        <x:f>IF(OR(C1263="Ingredient candidate",C1263="Consumed input",C1263="Contained input",C1263="Transform input"),IF(F1263="T0",0,IF(F1263="T1",1,IF(F1263="T2",2,IF(F1263="T3",3,IF(F1263="T4",4,-1))))),-1)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T3</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t="n">
        <x:f>IF(OR(C1267="Ingredient candidate",C1267="Consumed input",C1267="Contained input",C1267="Transform input"),IF(F1267="T0",0,IF(F1267="T1",1,IF(F1267="T2",2,IF(F1267="T3",3,IF(F1267="T4",4,-1))))),-1)</x:f>
        <x:v>3</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Worked iron stock</x:v>
      </x:c>
      <x:c r="F1268" s="4" t="str">
        <x:f>IFERROR(INDEX('Items'!$C$6:$C$1005,MATCH(D1268,'Items'!$A$6:$A$1005,0)),"MISSING ID")</x:f>
        <x:v>T2</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t="n">
        <x:f>IF(OR(C1268="Ingredient candidate",C1268="Consumed input",C1268="Contained input",C1268="Transform input"),IF(F1268="T0",0,IF(F1268="T1",1,IF(F1268="T2",2,IF(F1268="T3",3,IF(F1268="T4",4,-1))))),-1)</x:f>
        <x:v>2</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Not applicable</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t="n">
        <x:f>IF(OR(C1269="Ingredient candidate",C1269="Consumed input",C1269="Contained input",C1269="Transform input"),IF(F1269="T0",0,IF(F1269="T1",1,IF(F1269="T2",2,IF(F1269="T3",3,IF(F1269="T4",4,-1))))),-1)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 membrane</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t="n">
        <x:f>IF(OR(C1270="Ingredient candidate",C1270="Consumed input",C1270="Contained input",C1270="Transform input"),IF(F1270="T0",0,IF(F1270="T1",1,IF(F1270="T2",2,IF(F1270="T3",3,IF(F1270="T4",4,-1))))),-1)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Tools</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t="n">
        <x:f>IF(OR(C1271="Ingredient candidate",C1271="Consumed input",C1271="Contained input",C1271="Transform input"),IF(F1271="T0",0,IF(F1271="T1",1,IF(F1271="T2",2,IF(F1271="T3",3,IF(F1271="T4",4,-1))))),-1)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Not applicable</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t="n">
        <x:f>IF(OR(C1272="Ingredient candidate",C1272="Consumed input",C1272="Contained input",C1272="Transform input"),IF(F1272="T0",0,IF(F1272="T1",1,IF(F1272="T2",2,IF(F1272="T3",3,IF(F1272="T4",4,-1))))),-1)</x:f>
        <x:v>-1</x:v>
      </x:c>
      <x:c r="Q1272" s="4" t="n">
        <x:f>IF(AND(OR(C1272="Ingredient candidate",C1272="Consumed input",C1272="Contained input",C1272="Transform input"),P1272=-1),1,0)</x:f>
        <x:v>0</x:v>
      </x:c>
    </x:row>
    <x:row r="1273" ht="64" customHeight="1">
      <x:c r="A1273" s="4" t="str">
        <x:v>design.collection.ceramic_faced_shield.in.1</x:v>
      </x:c>
      <x:c r="B1273" s="4" t="str">
        <x:v>design.collection.ceramic_faced_shield</x:v>
      </x:c>
      <x:c r="C1273" s="4" t="str">
        <x:v>Ingredient candidate</x:v>
      </x:c>
      <x:c r="D1273" s="4" t="str">
        <x:v>proposal.ceramic.armor_insert</x:v>
      </x:c>
      <x:c r="E1273" s="4" t="str">
        <x:f>IFERROR(INDEX('Items'!$B$6:$B$1005,MATCH(D1273,'Items'!$A$6:$A$1005,0)),"MISSING ID")</x:f>
        <x:v>Specialist ceramic armor insert</x:v>
      </x:c>
      <x:c r="F1273" s="4" t="str">
        <x:f>IFERROR(INDEX('Items'!$C$6:$C$1005,MATCH(D1273,'Items'!$A$6:$A$1005,0)),"MISSING ID")</x:f>
        <x:v>Not applicable</x:v>
      </x:c>
      <x:c r="G1273" s="4" t="str">
        <x:f>IFERROR(INDEX('Items'!$D$6:$D$1005,MATCH(D1273,'Items'!$A$6:$A$1005,0)),"MISSING ID")</x:f>
        <x:v>Attachments</x:v>
      </x:c>
      <x:c r="H1273" s="4" t="str">
        <x:f>IFERROR(INDEX('Items'!$X$6:$X$1005,MATCH(D1273,'Items'!$A$6:$A$1005,0)),"MISSING ID")</x:f>
        <x:v>Armor</x:v>
      </x:c>
      <x:c r="I1273" s="4"/>
      <x:c r="J1273" s="4" t="str">
        <x:v>Unspecified</x:v>
      </x:c>
      <x:c r="K1273" s="4" t="str">
        <x:f>IFERROR(INDEX('Crafting recipes'!$D$6:$D$1005,MATCH(B1273,'Crafting recipes'!$A$6:$A$1005,0)),"MISSING ID")</x:f>
        <x:v>Proposal</x:v>
      </x:c>
      <x:c r="L1273" s="4" t="str">
        <x:f>IFERROR(INDEX('Items'!$AD$6:$AD$1005,MATCH(D1273,'Items'!$A$6:$A$1005,0)),"MISSING ID")</x:f>
        <x:v>Proposal</x:v>
      </x:c>
      <x:c r="M1273" s="4" t="str">
        <x:f>IFERROR(INDEX('Crafting recipes'!$E$6:$E$1005,MATCH(B1273,'Crafting recipes'!$A$6:$A$1005,0)),"MISSING ID")</x:f>
        <x:v>Partial proposal</x:v>
      </x:c>
      <x:c r="N1273" s="4" t="str">
        <x:v>Candidate source or part only. Quantity, grade and method remain open.</x:v>
      </x:c>
      <x:c r="O1273" s="4" t="str">
        <x:v>Collection expansion, October 15, 2026. New game proposal.</x:v>
      </x:c>
      <x:c r="P1273" s="4" t="n">
        <x:f>IF(OR(C1273="Ingredient candidate",C1273="Consumed input",C1273="Contained input",C1273="Transform input"),IF(F1273="T0",0,IF(F1273="T1",1,IF(F1273="T2",2,IF(F1273="T3",3,IF(F1273="T4",4,-1))))),-1)</x:f>
        <x:v>-1</x:v>
      </x:c>
      <x:c r="Q1273" s="4" t="n">
        <x:f>IF(AND(OR(C1273="Ingredient candidate",C1273="Consumed input",C1273="Contained input",C1273="Transform input"),P1273=-1),1,0)</x:f>
        <x:v>1</x:v>
      </x:c>
    </x:row>
    <x:row r="1274" ht="64" customHeight="1">
      <x:c r="A1274" s="4" t="str">
        <x:v>design.collection.ceramic_faced_shield.in.2</x:v>
      </x:c>
      <x:c r="B1274" s="4" t="str">
        <x:v>design.collection.ceramic_faced_shield</x:v>
      </x:c>
      <x:c r="C1274" s="4" t="str">
        <x:v>Ingredient candidate</x:v>
      </x:c>
      <x:c r="D1274" s="4" t="str">
        <x:v>proposal.collection.annealed_iron_sheet_stock</x:v>
      </x:c>
      <x:c r="E1274" s="4" t="str">
        <x:f>IFERROR(INDEX('Items'!$B$6:$B$1005,MATCH(D1274,'Items'!$A$6:$A$1005,0)),"MISSING ID")</x:f>
        <x:v>Annealed iron sheet stock</x:v>
      </x:c>
      <x:c r="F1274" s="4" t="str">
        <x:f>IFERROR(INDEX('Items'!$C$6:$C$1005,MATCH(D1274,'Items'!$A$6:$A$1005,0)),"MISSING ID")</x:f>
        <x:v>T3</x:v>
      </x:c>
      <x:c r="G1274" s="4" t="str">
        <x:f>IFERROR(INDEX('Items'!$D$6:$D$1005,MATCH(D1274,'Items'!$A$6:$A$1005,0)),"MISSING ID")</x:f>
        <x:v>Manufactured stock</x:v>
      </x:c>
      <x:c r="H1274" s="4" t="str">
        <x:f>IFERROR(INDEX('Items'!$X$6:$X$1005,MATCH(D1274,'Items'!$A$6:$A$1005,0)),"MISSING ID")</x:f>
        <x:v>Processed material</x:v>
      </x:c>
      <x:c r="I1274" s="4"/>
      <x:c r="J1274" s="4" t="str">
        <x:v>Unspecified</x:v>
      </x:c>
      <x:c r="K1274" s="4" t="str">
        <x:f>IFERROR(INDEX('Crafting recipes'!$D$6:$D$1005,MATCH(B1274,'Crafting recipes'!$A$6:$A$1005,0)),"MISSING ID")</x:f>
        <x:v>Proposal</x:v>
      </x:c>
      <x:c r="L1274" s="4" t="str">
        <x:f>IFERROR(INDEX('Items'!$AD$6:$AD$1005,MATCH(D1274,'Items'!$A$6:$A$1005,0)),"MISSING ID")</x:f>
        <x:v>Proposal</x:v>
      </x:c>
      <x:c r="M1274" s="4" t="str">
        <x:f>IFERROR(INDEX('Crafting recipes'!$E$6:$E$1005,MATCH(B1274,'Crafting recipes'!$A$6:$A$1005,0)),"MISSING ID")</x:f>
        <x:v>Partial proposal</x:v>
      </x:c>
      <x:c r="N1274" s="4" t="str">
        <x:v>Candidate source or part only. Quantity, grade and method remain open.</x:v>
      </x:c>
      <x:c r="O1274" s="4" t="str">
        <x:v>Collection expansion, October 15, 2026. New game proposal.</x:v>
      </x:c>
      <x:c r="P1274" s="4" t="n">
        <x:f>IF(OR(C1274="Ingredient candidate",C1274="Consumed input",C1274="Contained input",C1274="Transform input"),IF(F1274="T0",0,IF(F1274="T1",1,IF(F1274="T2",2,IF(F1274="T3",3,IF(F1274="T4",4,-1))))),-1)</x:f>
        <x:v>3</x:v>
      </x:c>
      <x:c r="Q1274" s="4" t="n">
        <x:f>IF(AND(OR(C1274="Ingredient candidate",C1274="Consumed input",C1274="Contained input",C1274="Transform input"),P1274=-1),1,0)</x:f>
        <x:v>0</x:v>
      </x:c>
    </x:row>
    <x:row r="1275" ht="64" customHeight="1">
      <x:c r="A1275" s="4" t="str">
        <x:v>design.collection.ceramic_faced_shield.out</x:v>
      </x:c>
      <x:c r="B1275" s="4" t="str">
        <x:v>design.collection.ceramic_faced_shield</x:v>
      </x:c>
      <x:c r="C1275" s="4" t="str">
        <x:v>Output</x:v>
      </x:c>
      <x:c r="D1275" s="4" t="str">
        <x:v>proposal.collection.ceramic_faced_shield</x:v>
      </x:c>
      <x:c r="E1275" s="4" t="str">
        <x:f>IFERROR(INDEX('Items'!$B$6:$B$1005,MATCH(D1275,'Items'!$A$6:$A$1005,0)),"MISSING ID")</x:f>
        <x:v>Ceramic-faced shield</x:v>
      </x:c>
      <x:c r="F1275" s="4" t="str">
        <x:f>IFERROR(INDEX('Items'!$C$6:$C$1005,MATCH(D1275,'Items'!$A$6:$A$1005,0)),"MISSING ID")</x:f>
        <x:v>Not applicable</x:v>
      </x:c>
      <x:c r="G1275" s="4" t="str">
        <x:f>IFERROR(INDEX('Items'!$D$6:$D$1005,MATCH(D1275,'Items'!$A$6:$A$1005,0)),"MISSING ID")</x:f>
        <x:v>Armor</x:v>
      </x:c>
      <x:c r="H1275" s="4" t="str">
        <x:f>IFERROR(INDEX('Items'!$X$6:$X$1005,MATCH(D1275,'Items'!$A$6:$A$1005,0)),"MISSING ID")</x:f>
        <x:v>Shield</x:v>
      </x:c>
      <x:c r="I1275" s="4"/>
      <x:c r="J1275" s="4" t="str">
        <x:v>Unspecified</x:v>
      </x:c>
      <x:c r="K1275" s="4" t="str">
        <x:f>IFERROR(INDEX('Crafting recipes'!$D$6:$D$1005,MATCH(B1275,'Crafting recipes'!$A$6:$A$1005,0)),"MISSING ID")</x:f>
        <x:v>Proposal</x:v>
      </x:c>
      <x:c r="L1275" s="4" t="str">
        <x:f>IFERROR(INDEX('Items'!$AD$6:$AD$1005,MATCH(D1275,'Items'!$A$6:$A$1005,0)),"MISSING ID")</x:f>
        <x:v>Proposal</x:v>
      </x:c>
      <x:c r="M1275" s="4" t="str">
        <x:f>IFERROR(INDEX('Crafting recipes'!$E$6:$E$1005,MATCH(B1275,'Crafting recipes'!$A$6:$A$1005,0)),"MISSING ID")</x:f>
        <x:v>Partial proposal</x:v>
      </x:c>
      <x:c r="N1275" s="4" t="str">
        <x:v>Candidate source or part only. Quantity, grade and method remain open.</x:v>
      </x:c>
      <x:c r="O1275" s="4" t="str">
        <x:v>Collection expansion, October 15, 2026. New game proposal.</x:v>
      </x:c>
      <x:c r="P1275" s="4" t="n">
        <x:f>IF(OR(C1275="Ingredient candidate",C1275="Consumed input",C1275="Contained input",C1275="Transform input"),IF(F1275="T0",0,IF(F1275="T1",1,IF(F1275="T2",2,IF(F1275="T3",3,IF(F1275="T4",4,-1))))),-1)</x:f>
        <x:v>-1</x:v>
      </x:c>
      <x:c r="Q1275" s="4" t="n">
        <x:f>IF(AND(OR(C1275="Ingredient candidate",C1275="Consumed input",C1275="Contained input",C1275="Transform input"),P1275=-1),1,0)</x:f>
        <x:v>0</x:v>
      </x:c>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 composite stock</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t="n">
        <x:f>IF(OR(C1276="Ingredient candidate",C1276="Consumed input",C1276="Contained input",C1276="Transform input"),IF(F1276="T0",0,IF(F1276="T1",1,IF(F1276="T2",2,IF(F1276="T3",3,IF(F1276="T4",4,-1))))),-1)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Worked iron stock</x:v>
      </x:c>
      <x:c r="F1277" s="4" t="str">
        <x:f>IFERROR(INDEX('Items'!$C$6:$C$1005,MATCH(D1277,'Items'!$A$6:$A$1005,0)),"MISSING ID")</x:f>
        <x:v>T2</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t="n">
        <x:f>IF(OR(C1277="Ingredient candidate",C1277="Consumed input",C1277="Contained input",C1277="Transform input"),IF(F1277="T0",0,IF(F1277="T1",1,IF(F1277="T2",2,IF(F1277="T3",3,IF(F1277="T4",4,-1))))),-1)</x:f>
        <x:v>2</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Not applicable</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t="n">
        <x:f>IF(OR(C1278="Ingredient candidate",C1278="Consumed input",C1278="Contained input",C1278="Transform input"),IF(F1278="T0",0,IF(F1278="T1",1,IF(F1278="T2",2,IF(F1278="T3",3,IF(F1278="T4",4,-1))))),-1)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stock</x:v>
      </x:c>
      <x:c r="F1279" s="4" t="str">
        <x:f>IFERROR(INDEX('Items'!$C$6:$C$1005,MATCH(D1279,'Items'!$A$6:$A$1005,0)),"MISSING ID")</x:f>
        <x:v>T1</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t="n">
        <x:f>IF(OR(C1279="Ingredient candidate",C1279="Consumed input",C1279="Contained input",C1279="Transform input"),IF(F1279="T0",0,IF(F1279="T1",1,IF(F1279="T2",2,IF(F1279="T3",3,IF(F1279="T4",4,-1))))),-1)</x:f>
        <x:v>1</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t="n">
        <x:f>IF(OR(C1280="Ingredient candidate",C1280="Consumed input",C1280="Contained input",C1280="Transform input"),IF(F1280="T0",0,IF(F1280="T1",1,IF(F1280="T2",2,IF(F1280="T3",3,IF(F1280="T4",4,-1))))),-1)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Not applicable</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t="n">
        <x:f>IF(OR(C1281="Ingredient candidate",C1281="Consumed input",C1281="Contained input",C1281="Transform input"),IF(F1281="T0",0,IF(F1281="T1",1,IF(F1281="T2",2,IF(F1281="T3",3,IF(F1281="T4",4,-1))))),-1)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T3</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t="n">
        <x:f>IF(OR(C1284="Ingredient candidate",C1284="Consumed input",C1284="Contained input",C1284="Transform input"),IF(F1284="T0",0,IF(F1284="T1",1,IF(F1284="T2",2,IF(F1284="T3",3,IF(F1284="T4",4,-1))))),-1)</x:f>
        <x:v>3</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Processed hide material</x:v>
      </x:c>
      <x:c r="F1285" s="4" t="str">
        <x:f>IFERROR(INDEX('Items'!$C$6:$C$1005,MATCH(D1285,'Items'!$A$6:$A$1005,0)),"MISSING ID")</x:f>
        <x:v>T1</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t="n">
        <x:f>IF(OR(C1285="Ingredient candidate",C1285="Consumed input",C1285="Contained input",C1285="Transform input"),IF(F1285="T0",0,IF(F1285="T1",1,IF(F1285="T2",2,IF(F1285="T3",3,IF(F1285="T4",4,-1))))),-1)</x:f>
        <x:v>1</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Not applicable</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t="n">
        <x:f>IF(OR(C1286="Ingredient candidate",C1286="Consumed input",C1286="Contained input",C1286="Transform input"),IF(F1286="T0",0,IF(F1286="T1",1,IF(F1286="T2",2,IF(F1286="T3",3,IF(F1286="T4",4,-1))))),-1)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t="n">
        <x:f>IF(OR(C1287="Ingredient candidate",C1287="Consumed input",C1287="Contained input",C1287="Transform input"),IF(F1287="T0",0,IF(F1287="T1",1,IF(F1287="T2",2,IF(F1287="T3",3,IF(F1287="T4",4,-1))))),-1)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T3</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t="n">
        <x:f>IF(OR(C1288="Ingredient candidate",C1288="Consumed input",C1288="Contained input",C1288="Transform input"),IF(F1288="T0",0,IF(F1288="T1",1,IF(F1288="T2",2,IF(F1288="T3",3,IF(F1288="T4",4,-1))))),-1)</x:f>
        <x:v>3</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Not applicable</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t="n">
        <x:f>IF(OR(C1289="Ingredient candidate",C1289="Consumed input",C1289="Contained input",C1289="Transform input"),IF(F1289="T0",0,IF(F1289="T1",1,IF(F1289="T2",2,IF(F1289="T3",3,IF(F1289="T4",4,-1))))),-1)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T3</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t="n">
        <x:f>IF(OR(C1290="Ingredient candidate",C1290="Consumed input",C1290="Contained input",C1290="Transform input"),IF(F1290="T0",0,IF(F1290="T1",1,IF(F1290="T2",2,IF(F1290="T3",3,IF(F1290="T4",4,-1))))),-1)</x:f>
        <x:v>3</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T3</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t="n">
        <x:f>IF(OR(C1291="Ingredient candidate",C1291="Consumed input",C1291="Contained input",C1291="Transform input"),IF(F1291="T0",0,IF(F1291="T1",1,IF(F1291="T2",2,IF(F1291="T3",3,IF(F1291="T4",4,-1))))),-1)</x:f>
        <x:v>3</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Not applicable</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t="n">
        <x:f>IF(OR(C1292="Ingredient candidate",C1292="Consumed input",C1292="Contained input",C1292="Transform input"),IF(F1292="T0",0,IF(F1292="T1",1,IF(F1292="T2",2,IF(F1292="T3",3,IF(F1292="T4",4,-1))))),-1)</x:f>
        <x:v>-1</x:v>
      </x:c>
      <x:c r="Q1292" s="4" t="n">
        <x:f>IF(AND(OR(C1292="Ingredient candidate",C1292="Consumed input",C1292="Contained input",C1292="Transform input"),P1292=-1),1,0)</x:f>
        <x:v>0</x:v>
      </x:c>
    </x:row>
    <x:row r="1293" ht="64" customHeight="1">
      <x:c r="A1293" s="4" t="str">
        <x:v>design.collection.mica_slit_observation_shield.in.1</x:v>
      </x:c>
      <x:c r="B1293" s="4" t="str">
        <x:v>design.collection.mica_slit_observation_shield</x:v>
      </x:c>
      <x:c r="C1293" s="4" t="str">
        <x:v>Ingredient candidate</x:v>
      </x:c>
      <x:c r="D1293" s="4" t="str">
        <x:v>proposal.t1.mica_window</x:v>
      </x:c>
      <x:c r="E1293" s="4" t="str">
        <x:f>IFERROR(INDEX('Items'!$B$6:$B$1005,MATCH(D1293,'Items'!$A$6:$A$1005,0)),"MISSING ID")</x:f>
        <x:v>Sized mica viewing sheet</x:v>
      </x:c>
      <x:c r="F1293" s="4" t="str">
        <x:f>IFERROR(INDEX('Items'!$C$6:$C$1005,MATCH(D1293,'Items'!$A$6:$A$1005,0)),"MISSING ID")</x:f>
        <x:v>T1</x:v>
      </x:c>
      <x:c r="G1293" s="4" t="str">
        <x:f>IFERROR(INDEX('Items'!$D$6:$D$1005,MATCH(D1293,'Items'!$A$6:$A$1005,0)),"MISSING ID")</x:f>
        <x:v>Manufactured stock</x:v>
      </x:c>
      <x:c r="H1293" s="4" t="str">
        <x:f>IFERROR(INDEX('Items'!$X$6:$X$1005,MATCH(D1293,'Items'!$A$6:$A$1005,0)),"MISSING ID")</x:f>
        <x:v>Processed material</x:v>
      </x:c>
      <x:c r="I1293" s="4"/>
      <x:c r="J1293" s="4" t="str">
        <x:v>Unspecified</x:v>
      </x:c>
      <x:c r="K1293" s="4" t="str">
        <x:f>IFERROR(INDEX('Crafting recipes'!$D$6:$D$1005,MATCH(B1293,'Crafting recipes'!$A$6:$A$1005,0)),"MISSING ID")</x:f>
        <x:v>Proposal</x:v>
      </x:c>
      <x:c r="L1293" s="4" t="str">
        <x:f>IFERROR(INDEX('Items'!$AD$6:$AD$1005,MATCH(D1293,'Items'!$A$6:$A$1005,0)),"MISSING ID")</x:f>
        <x:v>Proposal</x:v>
      </x:c>
      <x:c r="M1293" s="4" t="str">
        <x:f>IFERROR(INDEX('Crafting recipes'!$E$6:$E$1005,MATCH(B1293,'Crafting recipes'!$A$6:$A$1005,0)),"MISSING ID")</x:f>
        <x:v>Partial proposal</x:v>
      </x:c>
      <x:c r="N1293" s="4" t="str">
        <x:v>Candidate source or part only. Quantity, grade and method remain open.</x:v>
      </x:c>
      <x:c r="O1293" s="4" t="str">
        <x:v>Collection expansion, October 15, 2026. New game proposal.</x:v>
      </x:c>
      <x:c r="P1293" s="4" t="n">
        <x:f>IF(OR(C1293="Ingredient candidate",C1293="Consumed input",C1293="Contained input",C1293="Transform input"),IF(F1293="T0",0,IF(F1293="T1",1,IF(F1293="T2",2,IF(F1293="T3",3,IF(F1293="T4",4,-1))))),-1)</x:f>
        <x:v>1</x:v>
      </x:c>
      <x:c r="Q1293" s="4" t="n">
        <x:f>IF(AND(OR(C1293="Ingredient candidate",C1293="Consumed input",C1293="Contained input",C1293="Transform input"),P1293=-1),1,0)</x:f>
        <x:v>0</x:v>
      </x:c>
    </x:row>
    <x:row r="1294" ht="64" customHeight="1">
      <x:c r="A1294" s="4" t="str">
        <x:v>design.collection.mica_slit_observation_shield.in.2</x:v>
      </x:c>
      <x:c r="B1294" s="4" t="str">
        <x:v>design.collection.mica_slit_observation_shield</x:v>
      </x:c>
      <x:c r="C1294" s="4" t="str">
        <x:v>Ingredient candidate</x:v>
      </x:c>
      <x:c r="D1294" s="4" t="str">
        <x:v>author.metallurgy.steel_stock</x:v>
      </x:c>
      <x:c r="E1294" s="4" t="str">
        <x:f>IFERROR(INDEX('Items'!$B$6:$B$1005,MATCH(D1294,'Items'!$A$6:$A$1005,0)),"MISSING ID")</x:f>
        <x:v>Steel stock</x:v>
      </x:c>
      <x:c r="F1294" s="4" t="str">
        <x:f>IFERROR(INDEX('Items'!$C$6:$C$1005,MATCH(D1294,'Items'!$A$6:$A$1005,0)),"MISSING ID")</x:f>
        <x:v>T2</x:v>
      </x:c>
      <x:c r="G1294" s="4" t="str">
        <x:f>IFERROR(INDEX('Items'!$D$6:$D$1005,MATCH(D1294,'Items'!$A$6:$A$1005,0)),"MISSING ID")</x:f>
        <x:v>Manufactured stock</x:v>
      </x:c>
      <x:c r="H1294" s="4" t="str">
        <x:f>IFERROR(INDEX('Items'!$X$6:$X$1005,MATCH(D1294,'Items'!$A$6:$A$1005,0)),"MISSING ID")</x:f>
        <x:v>Processed material</x:v>
      </x:c>
      <x:c r="I1294" s="4"/>
      <x:c r="J1294" s="4" t="str">
        <x:v>Unspecified</x:v>
      </x:c>
      <x:c r="K1294" s="4" t="str">
        <x:f>IFERROR(INDEX('Crafting recipes'!$D$6:$D$1005,MATCH(B1294,'Crafting recipes'!$A$6:$A$1005,0)),"MISSING ID")</x:f>
        <x:v>Proposal</x:v>
      </x:c>
      <x:c r="L1294" s="4" t="str">
        <x:f>IFERROR(INDEX('Items'!$AD$6:$AD$1005,MATCH(D1294,'Items'!$A$6:$A$1005,0)),"MISSING ID")</x:f>
        <x:v>Author direction</x:v>
      </x:c>
      <x:c r="M1294" s="4" t="str">
        <x:f>IFERROR(INDEX('Crafting recipes'!$E$6:$E$1005,MATCH(B1294,'Crafting recipes'!$A$6:$A$1005,0)),"MISSING ID")</x:f>
        <x:v>Partial proposal</x:v>
      </x:c>
      <x:c r="N1294" s="4" t="str">
        <x:v>Candidate source or part only. Quantity, grade and method remain open.</x:v>
      </x:c>
      <x:c r="O1294" s="4" t="str">
        <x:v>Collection expansion, October 15, 2026. New game proposal.</x:v>
      </x:c>
      <x:c r="P1294" s="4" t="n">
        <x:f>IF(OR(C1294="Ingredient candidate",C1294="Consumed input",C1294="Contained input",C1294="Transform input"),IF(F1294="T0",0,IF(F1294="T1",1,IF(F1294="T2",2,IF(F1294="T3",3,IF(F1294="T4",4,-1))))),-1)</x:f>
        <x:v>2</x:v>
      </x:c>
      <x:c r="Q1294" s="4" t="n">
        <x:f>IF(AND(OR(C1294="Ingredient candidate",C1294="Consumed input",C1294="Contained input",C1294="Transform input"),P1294=-1),1,0)</x:f>
        <x:v>0</x:v>
      </x:c>
    </x:row>
    <x:row r="1295" ht="64" customHeight="1">
      <x:c r="A1295" s="4" t="str">
        <x:v>design.collection.mica_slit_observation_shield.out</x:v>
      </x:c>
      <x:c r="B1295" s="4" t="str">
        <x:v>design.collection.mica_slit_observation_shield</x:v>
      </x:c>
      <x:c r="C1295" s="4" t="str">
        <x:v>Output</x:v>
      </x:c>
      <x:c r="D1295" s="4" t="str">
        <x:v>proposal.collection.mica_slit_observation_shield</x:v>
      </x:c>
      <x:c r="E1295" s="4" t="str">
        <x:f>IFERROR(INDEX('Items'!$B$6:$B$1005,MATCH(D1295,'Items'!$A$6:$A$1005,0)),"MISSING ID")</x:f>
        <x:v>Mica-slit observation shield</x:v>
      </x:c>
      <x:c r="F1295" s="4" t="str">
        <x:f>IFERROR(INDEX('Items'!$C$6:$C$1005,MATCH(D1295,'Items'!$A$6:$A$1005,0)),"MISSING ID")</x:f>
        <x:v>Not applicable</x:v>
      </x:c>
      <x:c r="G1295" s="4" t="str">
        <x:f>IFERROR(INDEX('Items'!$D$6:$D$1005,MATCH(D1295,'Items'!$A$6:$A$1005,0)),"MISSING ID")</x:f>
        <x:v>Armor</x:v>
      </x:c>
      <x:c r="H1295" s="4" t="str">
        <x:f>IFERROR(INDEX('Items'!$X$6:$X$1005,MATCH(D1295,'Items'!$A$6:$A$1005,0)),"MISSING ID")</x:f>
        <x:v>Shield</x:v>
      </x:c>
      <x:c r="I1295" s="4"/>
      <x:c r="J1295" s="4" t="str">
        <x:v>Unspecified</x:v>
      </x:c>
      <x:c r="K1295" s="4" t="str">
        <x:f>IFERROR(INDEX('Crafting recipes'!$D$6:$D$1005,MATCH(B1295,'Crafting recipes'!$A$6:$A$1005,0)),"MISSING ID")</x:f>
        <x:v>Proposal</x:v>
      </x:c>
      <x:c r="L1295" s="4" t="str">
        <x:f>IFERROR(INDEX('Items'!$AD$6:$AD$1005,MATCH(D1295,'Items'!$A$6:$A$1005,0)),"MISSING ID")</x:f>
        <x:v>Proposal</x:v>
      </x:c>
      <x:c r="M1295" s="4" t="str">
        <x:f>IFERROR(INDEX('Crafting recipes'!$E$6:$E$1005,MATCH(B1295,'Crafting recipes'!$A$6:$A$1005,0)),"MISSING ID")</x:f>
        <x:v>Partial proposal</x:v>
      </x:c>
      <x:c r="N1295" s="4" t="str">
        <x:v>Candidate source or part only. Quantity, grade and method remain open.</x:v>
      </x:c>
      <x:c r="O1295" s="4" t="str">
        <x:v>Collection expansion, October 15, 2026. New game proposal.</x:v>
      </x:c>
      <x:c r="P1295" s="4" t="n">
        <x:f>IF(OR(C1295="Ingredient candidate",C1295="Consumed input",C1295="Contained input",C1295="Transform input"),IF(F1295="T0",0,IF(F1295="T1",1,IF(F1295="T2",2,IF(F1295="T3",3,IF(F1295="T4",4,-1))))),-1)</x:f>
        <x:v>-1</x:v>
      </x:c>
      <x:c r="Q1295" s="4" t="n">
        <x:f>IF(AND(OR(C1295="Ingredient candidate",C1295="Consumed input",C1295="Contained input",C1295="Transform input"),P1295=-1),1,0)</x:f>
        <x:v>0</x:v>
      </x:c>
    </x:row>
    <x:row r="1296" ht="64" customHeight="1">
      <x:c r="A1296" s="4" t="str">
        <x:v>design.collection.grit_shedding_curved_shield.in.1</x:v>
      </x:c>
      <x:c r="B1296" s="4" t="str">
        <x:v>design.collection.grit_shedding_curved_shield</x:v>
      </x:c>
      <x:c r="C1296" s="4" t="str">
        <x:v>Ingredient candidate</x:v>
      </x:c>
      <x:c r="D1296" s="4" t="str">
        <x:v>proposal.t1.shell_lamina</x:v>
      </x:c>
      <x:c r="E1296" s="4" t="str">
        <x:f>IFERROR(INDEX('Items'!$B$6:$B$1005,MATCH(D1296,'Items'!$A$6:$A$1005,0)),"MISSING ID")</x:f>
        <x:v>Separated shell lamina stock</x:v>
      </x:c>
      <x:c r="F1296" s="4" t="str">
        <x:f>IFERROR(INDEX('Items'!$C$6:$C$1005,MATCH(D1296,'Items'!$A$6:$A$1005,0)),"MISSING ID")</x:f>
        <x:v>T1</x:v>
      </x:c>
      <x:c r="G1296" s="4" t="str">
        <x:f>IFERROR(INDEX('Items'!$D$6:$D$1005,MATCH(D1296,'Items'!$A$6:$A$1005,0)),"MISSING ID")</x:f>
        <x:v>Manufactured stock</x:v>
      </x:c>
      <x:c r="H1296" s="4" t="str">
        <x:f>IFERROR(INDEX('Items'!$X$6:$X$1005,MATCH(D1296,'Items'!$A$6:$A$1005,0)),"MISSING ID")</x:f>
        <x:v>Processed material</x:v>
      </x:c>
      <x:c r="I1296" s="4"/>
      <x:c r="J1296" s="4" t="str">
        <x:v>Unspecified</x:v>
      </x:c>
      <x:c r="K1296" s="4" t="str">
        <x:f>IFERROR(INDEX('Crafting recipes'!$D$6:$D$1005,MATCH(B1296,'Crafting recipes'!$A$6:$A$1005,0)),"MISSING ID")</x:f>
        <x:v>Proposal</x:v>
      </x:c>
      <x:c r="L1296" s="4" t="str">
        <x:f>IFERROR(INDEX('Items'!$AD$6:$AD$1005,MATCH(D1296,'Items'!$A$6:$A$1005,0)),"MISSING ID")</x:f>
        <x:v>Proposal</x:v>
      </x:c>
      <x:c r="M1296" s="4" t="str">
        <x:f>IFERROR(INDEX('Crafting recipes'!$E$6:$E$1005,MATCH(B1296,'Crafting recipes'!$A$6:$A$1005,0)),"MISSING ID")</x:f>
        <x:v>Partial proposal</x:v>
      </x:c>
      <x:c r="N1296" s="4" t="str">
        <x:v>Candidate source or part only. Quantity, grade and method remain open.</x:v>
      </x:c>
      <x:c r="O1296" s="4" t="str">
        <x:v>Collection expansion, October 15, 2026. New game proposal.</x:v>
      </x:c>
      <x:c r="P1296" s="4" t="n">
        <x:f>IF(OR(C1296="Ingredient candidate",C1296="Consumed input",C1296="Contained input",C1296="Transform input"),IF(F1296="T0",0,IF(F1296="T1",1,IF(F1296="T2",2,IF(F1296="T3",3,IF(F1296="T4",4,-1))))),-1)</x:f>
        <x:v>1</x:v>
      </x:c>
      <x:c r="Q1296" s="4" t="n">
        <x:f>IF(AND(OR(C1296="Ingredient candidate",C1296="Consumed input",C1296="Contained input",C1296="Transform input"),P1296=-1),1,0)</x:f>
        <x:v>0</x:v>
      </x:c>
    </x:row>
    <x:row r="1297" ht="64" customHeight="1">
      <x:c r="A1297" s="4" t="str">
        <x:v>design.collection.grit_shedding_curved_shield.in.2</x:v>
      </x:c>
      <x:c r="B1297" s="4" t="str">
        <x:v>design.collection.grit_shedding_curved_shield</x:v>
      </x:c>
      <x:c r="C1297" s="4" t="str">
        <x:v>Ingredient candidate</x:v>
      </x:c>
      <x:c r="D1297" s="4" t="str">
        <x:v>proposal.t1.shell_adhesive</x:v>
      </x:c>
      <x:c r="E1297" s="4" t="str">
        <x:f>IFERROR(INDEX('Items'!$B$6:$B$1005,MATCH(D1297,'Items'!$A$6:$A$1005,0)),"MISSING ID")</x:f>
        <x:v>Prepared shell-binding adhesive</x:v>
      </x:c>
      <x:c r="F1297" s="4" t="str">
        <x:f>IFERROR(INDEX('Items'!$C$6:$C$1005,MATCH(D1297,'Items'!$A$6:$A$1005,0)),"MISSING ID")</x:f>
        <x:v>T1</x:v>
      </x:c>
      <x:c r="G1297" s="4" t="str">
        <x:f>IFERROR(INDEX('Items'!$D$6:$D$1005,MATCH(D1297,'Items'!$A$6:$A$1005,0)),"MISSING ID")</x:f>
        <x:v>Processing agents</x:v>
      </x:c>
      <x:c r="H1297" s="4" t="str">
        <x:f>IFERROR(INDEX('Items'!$X$6:$X$1005,MATCH(D1297,'Items'!$A$6:$A$1005,0)),"MISSING ID")</x:f>
        <x:v>Chemical material</x:v>
      </x:c>
      <x:c r="I1297" s="4"/>
      <x:c r="J1297" s="4" t="str">
        <x:v>Unspecified</x:v>
      </x:c>
      <x:c r="K1297" s="4" t="str">
        <x:f>IFERROR(INDEX('Crafting recipes'!$D$6:$D$1005,MATCH(B1297,'Crafting recipes'!$A$6:$A$1005,0)),"MISSING ID")</x:f>
        <x:v>Proposal</x:v>
      </x:c>
      <x:c r="L1297" s="4" t="str">
        <x:f>IFERROR(INDEX('Items'!$AD$6:$AD$1005,MATCH(D1297,'Items'!$A$6:$A$1005,0)),"MISSING ID")</x:f>
        <x:v>Proposal</x:v>
      </x:c>
      <x:c r="M1297" s="4" t="str">
        <x:f>IFERROR(INDEX('Crafting recipes'!$E$6:$E$1005,MATCH(B1297,'Crafting recipes'!$A$6:$A$1005,0)),"MISSING ID")</x:f>
        <x:v>Partial proposal</x:v>
      </x:c>
      <x:c r="N1297" s="4" t="str">
        <x:v>Candidate source or part only. Quantity, grade and method remain open.</x:v>
      </x:c>
      <x:c r="O1297" s="4" t="str">
        <x:v>Collection expansion, October 15, 2026. New game proposal.</x:v>
      </x:c>
      <x:c r="P1297" s="4" t="n">
        <x:f>IF(OR(C1297="Ingredient candidate",C1297="Consumed input",C1297="Contained input",C1297="Transform input"),IF(F1297="T0",0,IF(F1297="T1",1,IF(F1297="T2",2,IF(F1297="T3",3,IF(F1297="T4",4,-1))))),-1)</x:f>
        <x:v>1</x:v>
      </x:c>
      <x:c r="Q1297" s="4" t="n">
        <x:f>IF(AND(OR(C1297="Ingredient candidate",C1297="Consumed input",C1297="Contained input",C1297="Transform input"),P1297=-1),1,0)</x:f>
        <x:v>0</x:v>
      </x:c>
    </x:row>
    <x:row r="1298" ht="64" customHeight="1">
      <x:c r="A1298" s="4" t="str">
        <x:v>design.collection.grit_shedding_curved_shield.out</x:v>
      </x:c>
      <x:c r="B1298" s="4" t="str">
        <x:v>design.collection.grit_shedding_curved_shield</x:v>
      </x:c>
      <x:c r="C1298" s="4" t="str">
        <x:v>Output</x:v>
      </x:c>
      <x:c r="D1298" s="4" t="str">
        <x:v>proposal.collection.grit_shedding_curved_shield</x:v>
      </x:c>
      <x:c r="E1298" s="4" t="str">
        <x:f>IFERROR(INDEX('Items'!$B$6:$B$1005,MATCH(D1298,'Items'!$A$6:$A$1005,0)),"MISSING ID")</x:f>
        <x:v>Grit-shedding curved shield</x:v>
      </x:c>
      <x:c r="F1298" s="4" t="str">
        <x:f>IFERROR(INDEX('Items'!$C$6:$C$1005,MATCH(D1298,'Items'!$A$6:$A$1005,0)),"MISSING ID")</x:f>
        <x:v>Not applicable</x:v>
      </x:c>
      <x:c r="G1298" s="4" t="str">
        <x:f>IFERROR(INDEX('Items'!$D$6:$D$1005,MATCH(D1298,'Items'!$A$6:$A$1005,0)),"MISSING ID")</x:f>
        <x:v>Armor</x:v>
      </x:c>
      <x:c r="H1298" s="4" t="str">
        <x:f>IFERROR(INDEX('Items'!$X$6:$X$1005,MATCH(D1298,'Items'!$A$6:$A$1005,0)),"MISSING ID")</x:f>
        <x:v>Shield</x:v>
      </x:c>
      <x:c r="I1298" s="4"/>
      <x:c r="J1298" s="4" t="str">
        <x:v>Unspecified</x:v>
      </x:c>
      <x:c r="K1298" s="4" t="str">
        <x:f>IFERROR(INDEX('Crafting recipes'!$D$6:$D$1005,MATCH(B1298,'Crafting recipes'!$A$6:$A$1005,0)),"MISSING ID")</x:f>
        <x:v>Proposal</x:v>
      </x:c>
      <x:c r="L1298" s="4" t="str">
        <x:f>IFERROR(INDEX('Items'!$AD$6:$AD$1005,MATCH(D1298,'Items'!$A$6:$A$1005,0)),"MISSING ID")</x:f>
        <x:v>Proposal</x:v>
      </x:c>
      <x:c r="M1298" s="4" t="str">
        <x:f>IFERROR(INDEX('Crafting recipes'!$E$6:$E$1005,MATCH(B1298,'Crafting recipes'!$A$6:$A$1005,0)),"MISSING ID")</x:f>
        <x:v>Partial proposal</x:v>
      </x:c>
      <x:c r="N1298" s="4" t="str">
        <x:v>Candidate source or part only. Quantity, grade and method remain open.</x:v>
      </x:c>
      <x:c r="O1298" s="4" t="str">
        <x:v>Collection expansion, October 15, 2026. New game proposal.</x:v>
      </x:c>
      <x:c r="P1298" s="4" t="n">
        <x:f>IF(OR(C1298="Ingredient candidate",C1298="Consumed input",C1298="Contained input",C1298="Transform input"),IF(F1298="T0",0,IF(F1298="T1",1,IF(F1298="T2",2,IF(F1298="T3",3,IF(F1298="T4",4,-1))))),-1)</x:f>
        <x:v>-1</x:v>
      </x:c>
      <x:c r="Q1298" s="4" t="n">
        <x:f>IF(AND(OR(C1298="Ingredient candidate",C1298="Consumed input",C1298="Contained input",C1298="Transform input"),P1298=-1),1,0)</x:f>
        <x:v>0</x:v>
      </x:c>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T3</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t="n">
        <x:f>IF(OR(C1299="Ingredient candidate",C1299="Consumed input",C1299="Contained input",C1299="Transform input"),IF(F1299="T0",0,IF(F1299="T1",1,IF(F1299="T2",2,IF(F1299="T3",3,IF(F1299="T4",4,-1))))),-1)</x:f>
        <x:v>3</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Prepared electrical insulation stock</x:v>
      </x:c>
      <x:c r="F1300" s="4" t="str">
        <x:f>IFERROR(INDEX('Items'!$C$6:$C$1005,MATCH(D1300,'Items'!$A$6:$A$1005,0)),"MISSING ID")</x:f>
        <x:v>T3</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t="n">
        <x:f>IF(OR(C1300="Ingredient candidate",C1300="Consumed input",C1300="Contained input",C1300="Transform input"),IF(F1300="T0",0,IF(F1300="T1",1,IF(F1300="T2",2,IF(F1300="T3",3,IF(F1300="T4",4,-1))))),-1)</x:f>
        <x:v>3</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Not applicable</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t="n">
        <x:f>IF(OR(C1301="Ingredient candidate",C1301="Consumed input",C1301="Contained input",C1301="Transform input"),IF(F1301="T0",0,IF(F1301="T1",1,IF(F1301="T2",2,IF(F1301="T3",3,IF(F1301="T4",4,-1))))),-1)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T3</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t="n">
        <x:f>IF(OR(C1305="Ingredient candidate",C1305="Consumed input",C1305="Contained input",C1305="Transform input"),IF(F1305="T0",0,IF(F1305="T1",1,IF(F1305="T2",2,IF(F1305="T3",3,IF(F1305="T4",4,-1))))),-1)</x:f>
        <x:v>3</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Not applicable</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t="n">
        <x:f>IF(OR(C1306="Ingredient candidate",C1306="Consumed input",C1306="Contained input",C1306="Transform input"),IF(F1306="T0",0,IF(F1306="T1",1,IF(F1306="T2",2,IF(F1306="T3",3,IF(F1306="T4",4,-1))))),-1)</x:f>
        <x:v>-1</x:v>
      </x:c>
      <x:c r="Q1306" s="4" t="n">
        <x:f>IF(AND(OR(C1306="Ingredient candidate",C1306="Consumed input",C1306="Contained input",C1306="Transform input"),P1306=-1),1,0)</x:f>
        <x:v>1</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Not applicable</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t="n">
        <x:f>IF(OR(C1307="Ingredient candidate",C1307="Consumed input",C1307="Contained input",C1307="Transform input"),IF(F1307="T0",0,IF(F1307="T1",1,IF(F1307="T2",2,IF(F1307="T3",3,IF(F1307="T4",4,-1))))),-1)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stock</x:v>
      </x:c>
      <x:c r="F1308" s="4" t="str">
        <x:f>IFERROR(INDEX('Items'!$C$6:$C$1005,MATCH(D1308,'Items'!$A$6:$A$1005,0)),"MISSING ID")</x:f>
        <x:v>T1</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t="n">
        <x:f>IF(OR(C1308="Ingredient candidate",C1308="Consumed input",C1308="Contained input",C1308="Transform input"),IF(F1308="T0",0,IF(F1308="T1",1,IF(F1308="T2",2,IF(F1308="T3",3,IF(F1308="T4",4,-1))))),-1)</x:f>
        <x:v>1</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T3</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t="n">
        <x:f>IF(OR(C1309="Ingredient candidate",C1309="Consumed input",C1309="Contained input",C1309="Transform input"),IF(F1309="T0",0,IF(F1309="T1",1,IF(F1309="T2",2,IF(F1309="T3",3,IF(F1309="T4",4,-1))))),-1)</x:f>
        <x:v>3</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Not applicable</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t="n">
        <x:f>IF(OR(C1310="Ingredient candidate",C1310="Consumed input",C1310="Contained input",C1310="Transform input"),IF(F1310="T0",0,IF(F1310="T1",1,IF(F1310="T2",2,IF(F1310="T3",3,IF(F1310="T4",4,-1))))),-1)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t="n">
        <x:f>IF(OR(C1311="Ingredient candidate",C1311="Consumed input",C1311="Contained input",C1311="Transform input"),IF(F1311="T0",0,IF(F1311="T1",1,IF(F1311="T2",2,IF(F1311="T3",3,IF(F1311="T4",4,-1))))),-1)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Not applicable</x:v>
      </x:c>
      <x:c r="G1312" s="4" t="str">
        <x:f>IFERROR(INDEX('Items'!$D$6:$D$1005,MATCH(D1312,'Items'!$A$6:$A$1005,0)),"MISSING ID")</x:f>
        <x:v>Field supplies</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t="n">
        <x:f>IF(OR(C1312="Ingredient candidate",C1312="Consumed input",C1312="Contained input",C1312="Transform input"),IF(F1312="T0",0,IF(F1312="T1",1,IF(F1312="T2",2,IF(F1312="T3",3,IF(F1312="T4",4,-1))))),-1)</x:f>
        <x:v>-1</x:v>
      </x:c>
      <x:c r="Q1312" s="4" t="n">
        <x:f>IF(AND(OR(C1312="Ingredient candidate",C1312="Consumed input",C1312="Contained input",C1312="Transform input"),P1312=-1),1,0)</x:f>
        <x:v>1</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Not applicable</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t="n">
        <x:f>IF(OR(C1313="Ingredient candidate",C1313="Consumed input",C1313="Contained input",C1313="Transform input"),IF(F1313="T0",0,IF(F1313="T1",1,IF(F1313="T2",2,IF(F1313="T3",3,IF(F1313="T4",4,-1))))),-1)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t="n">
        <x:f>IF(OR(C1314="Ingredient candidate",C1314="Consumed input",C1314="Contained input",C1314="Transform input"),IF(F1314="T0",0,IF(F1314="T1",1,IF(F1314="T2",2,IF(F1314="T3",3,IF(F1314="T4",4,-1))))),-1)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Not applicable</x:v>
      </x:c>
      <x:c r="G1315" s="4" t="str">
        <x:f>IFERROR(INDEX('Items'!$D$6:$D$1005,MATCH(D1315,'Items'!$A$6:$A$1005,0)),"MISSING ID")</x:f>
        <x:v>Cultural objects</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t="n">
        <x:f>IF(OR(C1315="Ingredient candidate",C1315="Consumed input",C1315="Contained input",C1315="Transform input"),IF(F1315="T0",0,IF(F1315="T1",1,IF(F1315="T2",2,IF(F1315="T3",3,IF(F1315="T4",4,-1))))),-1)</x:f>
        <x:v>-1</x:v>
      </x:c>
      <x:c r="Q1315" s="4" t="n">
        <x:f>IF(AND(OR(C1315="Ingredient candidate",C1315="Consumed input",C1315="Contained input",C1315="Transform input"),P1315=-1),1,0)</x:f>
        <x:v>1</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Not applicable</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t="n">
        <x:f>IF(OR(C1316="Ingredient candidate",C1316="Consumed input",C1316="Contained input",C1316="Transform input"),IF(F1316="T0",0,IF(F1316="T1",1,IF(F1316="T2",2,IF(F1316="T3",3,IF(F1316="T4",4,-1))))),-1)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t="n">
        <x:f>IF(OR(C1317="Ingredient candidate",C1317="Consumed input",C1317="Contained input",C1317="Transform input"),IF(F1317="T0",0,IF(F1317="T1",1,IF(F1317="T2",2,IF(F1317="T3",3,IF(F1317="T4",4,-1))))),-1)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Not applicable</x:v>
      </x:c>
      <x:c r="G1318" s="4" t="str">
        <x:f>IFERROR(INDEX('Items'!$D$6:$D$1005,MATCH(D1318,'Items'!$A$6:$A$1005,0)),"MISSING ID")</x:f>
        <x:v>Cultural objects</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t="n">
        <x:f>IF(OR(C1318="Ingredient candidate",C1318="Consumed input",C1318="Contained input",C1318="Transform input"),IF(F1318="T0",0,IF(F1318="T1",1,IF(F1318="T2",2,IF(F1318="T3",3,IF(F1318="T4",4,-1))))),-1)</x:f>
        <x:v>-1</x:v>
      </x:c>
      <x:c r="Q1318" s="4" t="n">
        <x:f>IF(AND(OR(C1318="Ingredient candidate",C1318="Consumed input",C1318="Contained input",C1318="Transform input"),P1318=-1),1,0)</x:f>
        <x:v>1</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Not applicable</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t="n">
        <x:f>IF(OR(C1319="Ingredient candidate",C1319="Consumed input",C1319="Contained input",C1319="Transform input"),IF(F1319="T0",0,IF(F1319="T1",1,IF(F1319="T2",2,IF(F1319="T3",3,IF(F1319="T4",4,-1))))),-1)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t="n">
        <x:f>IF(OR(C1320="Ingredient candidate",C1320="Consumed input",C1320="Contained input",C1320="Transform input"),IF(F1320="T0",0,IF(F1320="T1",1,IF(F1320="T2",2,IF(F1320="T3",3,IF(F1320="T4",4,-1))))),-1)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T3</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t="n">
        <x:f>IF(OR(C1321="Ingredient candidate",C1321="Consumed input",C1321="Contained input",C1321="Transform input"),IF(F1321="T0",0,IF(F1321="T1",1,IF(F1321="T2",2,IF(F1321="T3",3,IF(F1321="T4",4,-1))))),-1)</x:f>
        <x:v>3</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Not applicable</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t="n">
        <x:f>IF(OR(C1322="Ingredient candidate",C1322="Consumed input",C1322="Contained input",C1322="Transform input"),IF(F1322="T0",0,IF(F1322="T1",1,IF(F1322="T2",2,IF(F1322="T3",3,IF(F1322="T4",4,-1))))),-1)</x:f>
        <x:v>-1</x:v>
      </x:c>
      <x:c r="Q1322" s="4" t="n">
        <x:f>IF(AND(OR(C1322="Ingredient candidate",C1322="Consumed input",C1322="Contained input",C1322="Transform input"),P1322=-1),1,0)</x:f>
        <x:v>0</x:v>
      </x:c>
    </x:row>
    <x:row r="1323" ht="64" customHeight="1">
      <x:c r="A1323" s="4" t="str">
        <x:v>design.collection.loose_plate_skid_patch.in.1</x:v>
      </x:c>
      <x:c r="B1323" s="4" t="str">
        <x:v>design.collection.loose_plate_skid_patch</x:v>
      </x:c>
      <x:c r="C1323" s="4" t="str">
        <x:v>Ingredient candidate</x:v>
      </x:c>
      <x:c r="D1323" s="4" t="str">
        <x:v>proposal.collection.annealed_iron_sheet_stock</x:v>
      </x:c>
      <x:c r="E1323" s="4" t="str">
        <x:f>IFERROR(INDEX('Items'!$B$6:$B$1005,MATCH(D1323,'Items'!$A$6:$A$1005,0)),"MISSING ID")</x:f>
        <x:v>Annealed iron sheet stock</x:v>
      </x:c>
      <x:c r="F1323" s="4" t="str">
        <x:f>IFERROR(INDEX('Items'!$C$6:$C$1005,MATCH(D1323,'Items'!$A$6:$A$1005,0)),"MISSING ID")</x:f>
        <x:v>T3</x:v>
      </x:c>
      <x:c r="G1323" s="4" t="str">
        <x:f>IFERROR(INDEX('Items'!$D$6:$D$1005,MATCH(D1323,'Items'!$A$6:$A$1005,0)),"MISSING ID")</x:f>
        <x:v>Manufactured stock</x:v>
      </x:c>
      <x:c r="H1323" s="4" t="str">
        <x:f>IFERROR(INDEX('Items'!$X$6:$X$1005,MATCH(D1323,'Items'!$A$6:$A$1005,0)),"MISSING ID")</x:f>
        <x:v>Processed material</x:v>
      </x:c>
      <x:c r="I1323" s="4"/>
      <x:c r="J1323" s="4" t="str">
        <x:v>Unspecified</x:v>
      </x:c>
      <x:c r="K1323" s="4" t="str">
        <x:f>IFERROR(INDEX('Crafting recipes'!$D$6:$D$1005,MATCH(B1323,'Crafting recipes'!$A$6:$A$1005,0)),"MISSING ID")</x:f>
        <x:v>Proposal</x:v>
      </x:c>
      <x:c r="L1323" s="4" t="str">
        <x:f>IFERROR(INDEX('Items'!$AD$6:$AD$1005,MATCH(D1323,'Items'!$A$6:$A$1005,0)),"MISSING ID")</x:f>
        <x:v>Proposal</x:v>
      </x:c>
      <x:c r="M1323" s="4" t="str">
        <x:f>IFERROR(INDEX('Crafting recipes'!$E$6:$E$1005,MATCH(B1323,'Crafting recipes'!$A$6:$A$1005,0)),"MISSING ID")</x:f>
        <x:v>Partial proposal</x:v>
      </x:c>
      <x:c r="N1323" s="4" t="str">
        <x:v>Candidate source or part only. Quantity, grade and method remain open.</x:v>
      </x:c>
      <x:c r="O1323" s="4" t="str">
        <x:v>Collection expansion, October 15, 2026. New game proposal.</x:v>
      </x:c>
      <x:c r="P1323" s="4" t="n">
        <x:f>IF(OR(C1323="Ingredient candidate",C1323="Consumed input",C1323="Contained input",C1323="Transform input"),IF(F1323="T0",0,IF(F1323="T1",1,IF(F1323="T2",2,IF(F1323="T3",3,IF(F1323="T4",4,-1))))),-1)</x:f>
        <x:v>3</x:v>
      </x:c>
      <x:c r="Q1323" s="4" t="n">
        <x:f>IF(AND(OR(C1323="Ingredient candidate",C1323="Consumed input",C1323="Contained input",C1323="Transform input"),P1323=-1),1,0)</x:f>
        <x:v>0</x:v>
      </x:c>
    </x:row>
    <x:row r="1324" ht="64" customHeight="1">
      <x:c r="A1324" s="4" t="str">
        <x:v>design.collection.loose_plate_skid_patch.out</x:v>
      </x:c>
      <x:c r="B1324" s="4" t="str">
        <x:v>design.collection.loose_plate_skid_patch</x:v>
      </x:c>
      <x:c r="C1324" s="4" t="str">
        <x:v>Output</x:v>
      </x:c>
      <x:c r="D1324" s="4" t="str">
        <x:v>proposal.collection.loose_plate_skid_patch</x:v>
      </x:c>
      <x:c r="E1324" s="4" t="str">
        <x:f>IFERROR(INDEX('Items'!$B$6:$B$1005,MATCH(D1324,'Items'!$A$6:$A$1005,0)),"MISSING ID")</x:f>
        <x:v>Loose-plate skid patch</x:v>
      </x:c>
      <x:c r="F1324" s="4" t="str">
        <x:f>IFERROR(INDEX('Items'!$C$6:$C$1005,MATCH(D1324,'Items'!$A$6:$A$1005,0)),"MISSING ID")</x:f>
        <x:v>Not applicable</x:v>
      </x:c>
      <x:c r="G1324" s="4" t="str">
        <x:f>IFERROR(INDEX('Items'!$D$6:$D$1005,MATCH(D1324,'Items'!$A$6:$A$1005,0)),"MISSING ID")</x:f>
        <x:v>Weapons</x:v>
      </x:c>
      <x:c r="H1324" s="4" t="str">
        <x:f>IFERROR(INDEX('Items'!$X$6:$X$1005,MATCH(D1324,'Items'!$A$6:$A$1005,0)),"MISSING ID")</x:f>
        <x:v>Trap</x:v>
      </x:c>
      <x:c r="I1324" s="4"/>
      <x:c r="J1324" s="4" t="str">
        <x:v>Unspecified</x:v>
      </x:c>
      <x:c r="K1324" s="4" t="str">
        <x:f>IFERROR(INDEX('Crafting recipes'!$D$6:$D$1005,MATCH(B1324,'Crafting recipes'!$A$6:$A$1005,0)),"MISSING ID")</x:f>
        <x:v>Proposal</x:v>
      </x:c>
      <x:c r="L1324" s="4" t="str">
        <x:f>IFERROR(INDEX('Items'!$AD$6:$AD$1005,MATCH(D1324,'Items'!$A$6:$A$1005,0)),"MISSING ID")</x:f>
        <x:v>Proposal</x:v>
      </x:c>
      <x:c r="M1324" s="4" t="str">
        <x:f>IFERROR(INDEX('Crafting recipes'!$E$6:$E$1005,MATCH(B1324,'Crafting recipes'!$A$6:$A$1005,0)),"MISSING ID")</x:f>
        <x:v>Partial proposal</x:v>
      </x:c>
      <x:c r="N1324" s="4" t="str">
        <x:v>Candidate source or part only. Quantity, grade and method remain open.</x:v>
      </x:c>
      <x:c r="O1324" s="4" t="str">
        <x:v>Collection expansion, October 15, 2026. New game proposal.</x:v>
      </x:c>
      <x:c r="P1324" s="4" t="n">
        <x:f>IF(OR(C1324="Ingredient candidate",C1324="Consumed input",C1324="Contained input",C1324="Transform input"),IF(F1324="T0",0,IF(F1324="T1",1,IF(F1324="T2",2,IF(F1324="T3",3,IF(F1324="T4",4,-1))))),-1)</x:f>
        <x:v>-1</x:v>
      </x:c>
      <x:c r="Q1324" s="4" t="n">
        <x:f>IF(AND(OR(C1324="Ingredient candidate",C1324="Consumed input",C1324="Contained input",C1324="Transform input"),P1324=-1),1,0)</x:f>
        <x:v>0</x:v>
      </x:c>
    </x:row>
    <x:row r="1325" ht="64" customHeight="1">
      <x:c r="A1325" s="4" t="str">
        <x:v>design.collection.rolling_stone_scatter_pouch.in.1</x:v>
      </x:c>
      <x:c r="B1325" s="4" t="str">
        <x:v>design.collection.rolling_stone_scatter_pouch</x:v>
      </x:c>
      <x:c r="C1325" s="4" t="str">
        <x:v>Ingredient candidate</x:v>
      </x:c>
      <x:c r="D1325" s="4" t="str">
        <x:v>proposal.raw.grinding_pebbles</x:v>
      </x:c>
      <x:c r="E1325" s="4" t="str">
        <x:f>IFERROR(INDEX('Items'!$B$6:$B$1005,MATCH(D1325,'Items'!$A$6:$A$1005,0)),"MISSING ID")</x:f>
        <x:v>Rounded grinding stones</x:v>
      </x:c>
      <x:c r="F1325" s="4" t="str">
        <x:f>IFERROR(INDEX('Items'!$C$6:$C$1005,MATCH(D1325,'Items'!$A$6:$A$1005,0)),"MISSING ID")</x:f>
        <x:v>T0</x:v>
      </x:c>
      <x:c r="G1325" s="4" t="str">
        <x:f>IFERROR(INDEX('Items'!$D$6:$D$1005,MATCH(D1325,'Items'!$A$6:$A$1005,0)),"MISSING ID")</x:f>
        <x:v>Mineral resources</x:v>
      </x:c>
      <x:c r="H1325" s="4" t="str">
        <x:f>IFERROR(INDEX('Items'!$X$6:$X$1005,MATCH(D1325,'Items'!$A$6:$A$1005,0)),"MISSING ID")</x:f>
        <x:v>Raw material</x:v>
      </x:c>
      <x:c r="I1325" s="4"/>
      <x:c r="J1325" s="4" t="str">
        <x:v>Unspecified</x:v>
      </x:c>
      <x:c r="K1325" s="4" t="str">
        <x:f>IFERROR(INDEX('Crafting recipes'!$D$6:$D$1005,MATCH(B1325,'Crafting recipes'!$A$6:$A$1005,0)),"MISSING ID")</x:f>
        <x:v>Proposal</x:v>
      </x:c>
      <x:c r="L1325" s="4" t="str">
        <x:f>IFERROR(INDEX('Items'!$AD$6:$AD$1005,MATCH(D1325,'Items'!$A$6:$A$1005,0)),"MISSING ID")</x:f>
        <x:v>Proposal</x:v>
      </x:c>
      <x:c r="M1325" s="4" t="str">
        <x:f>IFERROR(INDEX('Crafting recipes'!$E$6:$E$1005,MATCH(B1325,'Crafting recipes'!$A$6:$A$1005,0)),"MISSING ID")</x:f>
        <x:v>Partial proposal</x:v>
      </x:c>
      <x:c r="N1325" s="4" t="str">
        <x:v>Candidate source or part only. Quantity, grade and method remain open.</x:v>
      </x:c>
      <x:c r="O1325" s="4" t="str">
        <x:v>Collection expansion, October 15, 2026. New game proposal.</x:v>
      </x:c>
      <x:c r="P1325" s="4" t="n">
        <x:f>IF(OR(C1325="Ingredient candidate",C1325="Consumed input",C1325="Contained input",C1325="Transform input"),IF(F1325="T0",0,IF(F1325="T1",1,IF(F1325="T2",2,IF(F1325="T3",3,IF(F1325="T4",4,-1))))),-1)</x:f>
        <x:v>0</x:v>
      </x:c>
      <x:c r="Q1325" s="4" t="n">
        <x:f>IF(AND(OR(C1325="Ingredient candidate",C1325="Consumed input",C1325="Contained input",C1325="Transform input"),P1325=-1),1,0)</x:f>
        <x:v>0</x:v>
      </x:c>
    </x:row>
    <x:row r="1326" ht="64" customHeight="1">
      <x:c r="A1326" s="4" t="str">
        <x:v>design.collection.rolling_stone_scatter_pouch.in.2</x:v>
      </x:c>
      <x:c r="B1326" s="4" t="str">
        <x:v>design.collection.rolling_stone_scatter_pouch</x:v>
      </x:c>
      <x:c r="C1326" s="4" t="str">
        <x:v>Ingredient candidate</x:v>
      </x:c>
      <x:c r="D1326" s="4" t="str">
        <x:v>proposal.bio.hide_material</x:v>
      </x:c>
      <x:c r="E1326" s="4" t="str">
        <x:f>IFERROR(INDEX('Items'!$B$6:$B$1005,MATCH(D1326,'Items'!$A$6:$A$1005,0)),"MISSING ID")</x:f>
        <x:v>Processed hide material</x:v>
      </x:c>
      <x:c r="F1326" s="4" t="str">
        <x:f>IFERROR(INDEX('Items'!$C$6:$C$1005,MATCH(D1326,'Items'!$A$6:$A$1005,0)),"MISSING ID")</x:f>
        <x:v>T1</x:v>
      </x:c>
      <x:c r="G1326" s="4" t="str">
        <x:f>IFERROR(INDEX('Items'!$D$6:$D$1005,MATCH(D1326,'Items'!$A$6:$A$1005,0)),"MISSING ID")</x:f>
        <x:v>Crafting components</x:v>
      </x:c>
      <x:c r="H1326" s="4" t="str">
        <x:f>IFERROR(INDEX('Items'!$X$6:$X$1005,MATCH(D1326,'Items'!$A$6:$A$1005,0)),"MISSING ID")</x:f>
        <x:v>Processed material</x:v>
      </x:c>
      <x:c r="I1326" s="4"/>
      <x:c r="J1326" s="4" t="str">
        <x:v>Unspecified</x:v>
      </x:c>
      <x:c r="K1326" s="4" t="str">
        <x:f>IFERROR(INDEX('Crafting recipes'!$D$6:$D$1005,MATCH(B1326,'Crafting recipes'!$A$6:$A$1005,0)),"MISSING ID")</x:f>
        <x:v>Proposal</x:v>
      </x:c>
      <x:c r="L1326" s="4" t="str">
        <x:f>IFERROR(INDEX('Items'!$AD$6:$AD$1005,MATCH(D1326,'Items'!$A$6:$A$1005,0)),"MISSING ID")</x:f>
        <x:v>Author direction</x:v>
      </x:c>
      <x:c r="M1326" s="4" t="str">
        <x:f>IFERROR(INDEX('Crafting recipes'!$E$6:$E$1005,MATCH(B1326,'Crafting recipes'!$A$6:$A$1005,0)),"MISSING ID")</x:f>
        <x:v>Partial proposal</x:v>
      </x:c>
      <x:c r="N1326" s="4" t="str">
        <x:v>Candidate source or part only. Quantity, grade and method remain open.</x:v>
      </x:c>
      <x:c r="O1326" s="4" t="str">
        <x:v>Collection expansion, October 15, 2026. New game proposal.</x:v>
      </x:c>
      <x:c r="P1326" s="4" t="n">
        <x:f>IF(OR(C1326="Ingredient candidate",C1326="Consumed input",C1326="Contained input",C1326="Transform input"),IF(F1326="T0",0,IF(F1326="T1",1,IF(F1326="T2",2,IF(F1326="T3",3,IF(F1326="T4",4,-1))))),-1)</x:f>
        <x:v>1</x:v>
      </x:c>
      <x:c r="Q1326" s="4" t="n">
        <x:f>IF(AND(OR(C1326="Ingredient candidate",C1326="Consumed input",C1326="Contained input",C1326="Transform input"),P1326=-1),1,0)</x:f>
        <x:v>0</x:v>
      </x:c>
    </x:row>
    <x:row r="1327" ht="64" customHeight="1">
      <x:c r="A1327" s="4" t="str">
        <x:v>design.collection.rolling_stone_scatter_pouch.out</x:v>
      </x:c>
      <x:c r="B1327" s="4" t="str">
        <x:v>design.collection.rolling_stone_scatter_pouch</x:v>
      </x:c>
      <x:c r="C1327" s="4" t="str">
        <x:v>Output</x:v>
      </x:c>
      <x:c r="D1327" s="4" t="str">
        <x:v>proposal.collection.rolling_stone_scatter_pouch</x:v>
      </x:c>
      <x:c r="E1327" s="4" t="str">
        <x:f>IFERROR(INDEX('Items'!$B$6:$B$1005,MATCH(D1327,'Items'!$A$6:$A$1005,0)),"MISSING ID")</x:f>
        <x:v>Rolling-stone scatter pouch</x:v>
      </x:c>
      <x:c r="F1327" s="4" t="str">
        <x:f>IFERROR(INDEX('Items'!$C$6:$C$1005,MATCH(D1327,'Items'!$A$6:$A$1005,0)),"MISSING ID")</x:f>
        <x:v>Not applicable</x:v>
      </x:c>
      <x:c r="G1327" s="4" t="str">
        <x:f>IFERROR(INDEX('Items'!$D$6:$D$1005,MATCH(D1327,'Items'!$A$6:$A$1005,0)),"MISSING ID")</x:f>
        <x:v>Weapons</x:v>
      </x:c>
      <x:c r="H1327" s="4" t="str">
        <x:f>IFERROR(INDEX('Items'!$X$6:$X$1005,MATCH(D1327,'Items'!$A$6:$A$1005,0)),"MISSING ID")</x:f>
        <x:v>Trap</x:v>
      </x:c>
      <x:c r="I1327" s="4"/>
      <x:c r="J1327" s="4" t="str">
        <x:v>Unspecified</x:v>
      </x:c>
      <x:c r="K1327" s="4" t="str">
        <x:f>IFERROR(INDEX('Crafting recipes'!$D$6:$D$1005,MATCH(B1327,'Crafting recipes'!$A$6:$A$1005,0)),"MISSING ID")</x:f>
        <x:v>Proposal</x:v>
      </x:c>
      <x:c r="L1327" s="4" t="str">
        <x:f>IFERROR(INDEX('Items'!$AD$6:$AD$1005,MATCH(D1327,'Items'!$A$6:$A$1005,0)),"MISSING ID")</x:f>
        <x:v>Proposal</x:v>
      </x:c>
      <x:c r="M1327" s="4" t="str">
        <x:f>IFERROR(INDEX('Crafting recipes'!$E$6:$E$1005,MATCH(B1327,'Crafting recipes'!$A$6:$A$1005,0)),"MISSING ID")</x:f>
        <x:v>Partial proposal</x:v>
      </x:c>
      <x:c r="N1327" s="4" t="str">
        <x:v>Candidate source or part only. Quantity, grade and method remain open.</x:v>
      </x:c>
      <x:c r="O1327" s="4" t="str">
        <x:v>Collection expansion, October 15, 2026. New game proposal.</x:v>
      </x:c>
      <x:c r="P1327" s="4" t="n">
        <x:f>IF(OR(C1327="Ingredient candidate",C1327="Consumed input",C1327="Contained input",C1327="Transform input"),IF(F1327="T0",0,IF(F1327="T1",1,IF(F1327="T2",2,IF(F1327="T3",3,IF(F1327="T4",4,-1))))),-1)</x:f>
        <x:v>-1</x:v>
      </x:c>
      <x:c r="Q1327" s="4" t="n">
        <x:f>IF(AND(OR(C1327="Ingredient candidate",C1327="Consumed input",C1327="Contained input",C1327="Transform input"),P1327=-1),1,0)</x:f>
        <x:v>0</x:v>
      </x:c>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t="n">
        <x:f>IF(OR(C1328="Ingredient candidate",C1328="Consumed input",C1328="Contained input",C1328="Transform input"),IF(F1328="T0",0,IF(F1328="T1",1,IF(F1328="T2",2,IF(F1328="T3",3,IF(F1328="T4",4,-1))))),-1)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 sheet</x:v>
      </x:c>
      <x:c r="F1329" s="4" t="str">
        <x:f>IFERROR(INDEX('Items'!$C$6:$C$1005,MATCH(D1329,'Items'!$A$6:$A$1005,0)),"MISSING ID")</x:f>
        <x:v>T2</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t="n">
        <x:f>IF(OR(C1329="Ingredient candidate",C1329="Consumed input",C1329="Contained input",C1329="Transform input"),IF(F1329="T0",0,IF(F1329="T1",1,IF(F1329="T2",2,IF(F1329="T3",3,IF(F1329="T4",4,-1))))),-1)</x:f>
        <x:v>2</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Not applicable</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t="n">
        <x:f>IF(OR(C1330="Ingredient candidate",C1330="Consumed input",C1330="Contained input",C1330="Transform input"),IF(F1330="T0",0,IF(F1330="T1",1,IF(F1330="T2",2,IF(F1330="T3",3,IF(F1330="T4",4,-1))))),-1)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t="n">
        <x:f>IF(OR(C1331="Ingredient candidate",C1331="Consumed input",C1331="Contained input",C1331="Transform input"),IF(F1331="T0",0,IF(F1331="T1",1,IF(F1331="T2",2,IF(F1331="T3",3,IF(F1331="T4",4,-1))))),-1)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T3</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t="n">
        <x:f>IF(OR(C1332="Ingredient candidate",C1332="Consumed input",C1332="Contained input",C1332="Transform input"),IF(F1332="T0",0,IF(F1332="T1",1,IF(F1332="T2",2,IF(F1332="T3",3,IF(F1332="T4",4,-1))))),-1)</x:f>
        <x:v>3</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Not applicable</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t="n">
        <x:f>IF(OR(C1333="Ingredient candidate",C1333="Consumed input",C1333="Contained input",C1333="Transform input"),IF(F1333="T0",0,IF(F1333="T1",1,IF(F1333="T2",2,IF(F1333="T3",3,IF(F1333="T4",4,-1))))),-1)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T0</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t="n">
        <x:f>IF(OR(C1334="Ingredient candidate",C1334="Consumed input",C1334="Contained input",C1334="Transform input"),IF(F1334="T0",0,IF(F1334="T1",1,IF(F1334="T2",2,IF(F1334="T3",3,IF(F1334="T4",4,-1))))),-1)</x:f>
        <x:v>0</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Worked iron stock</x:v>
      </x:c>
      <x:c r="F1335" s="4" t="str">
        <x:f>IFERROR(INDEX('Items'!$C$6:$C$1005,MATCH(D1335,'Items'!$A$6:$A$1005,0)),"MISSING ID")</x:f>
        <x:v>T2</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t="n">
        <x:f>IF(OR(C1335="Ingredient candidate",C1335="Consumed input",C1335="Contained input",C1335="Transform input"),IF(F1335="T0",0,IF(F1335="T1",1,IF(F1335="T2",2,IF(F1335="T3",3,IF(F1335="T4",4,-1))))),-1)</x:f>
        <x:v>2</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Not applicable</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t="n">
        <x:f>IF(OR(C1336="Ingredient candidate",C1336="Consumed input",C1336="Contained input",C1336="Transform input"),IF(F1336="T0",0,IF(F1336="T1",1,IF(F1336="T2",2,IF(F1336="T3",3,IF(F1336="T4",4,-1))))),-1)</x:f>
        <x:v>-1</x:v>
      </x:c>
      <x:c r="Q1336" s="4" t="n">
        <x:f>IF(AND(OR(C1336="Ingredient candidate",C1336="Consumed input",C1336="Contained input",C1336="Transform input"),P1336=-1),1,0)</x:f>
        <x:v>0</x:v>
      </x:c>
    </x:row>
    <x:row r="1337" ht="64" customHeight="1">
      <x:c r="A1337" s="4" t="str">
        <x:v>design.collection.weighted_tendon_snare.in.1</x:v>
      </x:c>
      <x:c r="B1337" s="4" t="str">
        <x:v>design.collection.weighted_tendon_snare</x:v>
      </x:c>
      <x:c r="C1337" s="4" t="str">
        <x:v>Ingredient candidate</x:v>
      </x:c>
      <x:c r="D1337" s="4" t="str">
        <x:v>proposal.bio.cord</x:v>
      </x:c>
      <x:c r="E1337" s="4" t="str">
        <x:f>IFERROR(INDEX('Items'!$B$6:$B$1005,MATCH(D1337,'Items'!$A$6:$A$1005,0)),"MISSING ID")</x:f>
        <x:v>Tendon cord</x:v>
      </x:c>
      <x:c r="F1337" s="4" t="str">
        <x:f>IFERROR(INDEX('Items'!$C$6:$C$1005,MATCH(D1337,'Items'!$A$6:$A$1005,0)),"MISSING ID")</x:f>
        <x:v>T1</x:v>
      </x:c>
      <x:c r="G1337" s="4" t="str">
        <x:f>IFERROR(INDEX('Items'!$D$6:$D$1005,MATCH(D1337,'Items'!$A$6:$A$1005,0)),"MISSING ID")</x:f>
        <x:v>Crafting components</x:v>
      </x:c>
      <x:c r="H1337" s="4" t="str">
        <x:f>IFERROR(INDEX('Items'!$X$6:$X$1005,MATCH(D1337,'Items'!$A$6:$A$1005,0)),"MISSING ID")</x:f>
        <x:v>Crafting component</x:v>
      </x:c>
      <x:c r="I1337" s="4"/>
      <x:c r="J1337" s="4" t="str">
        <x:v>Unspecified</x:v>
      </x:c>
      <x:c r="K1337" s="4" t="str">
        <x:f>IFERROR(INDEX('Crafting recipes'!$D$6:$D$1005,MATCH(B1337,'Crafting recipes'!$A$6:$A$1005,0)),"MISSING ID")</x:f>
        <x:v>Proposal</x:v>
      </x:c>
      <x:c r="L1337" s="4" t="str">
        <x:f>IFERROR(INDEX('Items'!$AD$6:$AD$1005,MATCH(D1337,'Items'!$A$6:$A$1005,0)),"MISSING ID")</x:f>
        <x:v>Proposal</x:v>
      </x:c>
      <x:c r="M1337" s="4" t="str">
        <x:f>IFERROR(INDEX('Crafting recipes'!$E$6:$E$1005,MATCH(B1337,'Crafting recipes'!$A$6:$A$1005,0)),"MISSING ID")</x:f>
        <x:v>Partial proposal</x:v>
      </x:c>
      <x:c r="N1337" s="4" t="str">
        <x:v>Candidate source or part only. Quantity, grade and method remain open.</x:v>
      </x:c>
      <x:c r="O1337" s="4" t="str">
        <x:v>Collection expansion, October 15, 2026. New game proposal.</x:v>
      </x:c>
      <x:c r="P1337" s="4" t="n">
        <x:f>IF(OR(C1337="Ingredient candidate",C1337="Consumed input",C1337="Contained input",C1337="Transform input"),IF(F1337="T0",0,IF(F1337="T1",1,IF(F1337="T2",2,IF(F1337="T3",3,IF(F1337="T4",4,-1))))),-1)</x:f>
        <x:v>1</x:v>
      </x:c>
      <x:c r="Q1337" s="4" t="n">
        <x:f>IF(AND(OR(C1337="Ingredient candidate",C1337="Consumed input",C1337="Contained input",C1337="Transform input"),P1337=-1),1,0)</x:f>
        <x:v>0</x:v>
      </x:c>
    </x:row>
    <x:row r="1338" ht="64" customHeight="1">
      <x:c r="A1338" s="4" t="str">
        <x:v>design.collection.weighted_tendon_snare.in.2</x:v>
      </x:c>
      <x:c r="B1338" s="4" t="str">
        <x:v>design.collection.weighted_tendon_snare</x:v>
      </x:c>
      <x:c r="C1338" s="4" t="str">
        <x:v>Ingredient candidate</x:v>
      </x:c>
      <x:c r="D1338" s="4" t="str">
        <x:v>proposal.t1.dressed_stone</x:v>
      </x:c>
      <x:c r="E1338" s="4" t="str">
        <x:f>IFERROR(INDEX('Items'!$B$6:$B$1005,MATCH(D1338,'Items'!$A$6:$A$1005,0)),"MISSING ID")</x:f>
        <x:v>Dressed building-stone stock</x:v>
      </x:c>
      <x:c r="F1338" s="4" t="str">
        <x:f>IFERROR(INDEX('Items'!$C$6:$C$1005,MATCH(D1338,'Items'!$A$6:$A$1005,0)),"MISSING ID")</x:f>
        <x:v>T1</x:v>
      </x:c>
      <x:c r="G1338" s="4" t="str">
        <x:f>IFERROR(INDEX('Items'!$D$6:$D$1005,MATCH(D1338,'Items'!$A$6:$A$1005,0)),"MISSING ID")</x:f>
        <x:v>Manufactured stock</x:v>
      </x:c>
      <x:c r="H1338" s="4" t="str">
        <x:f>IFERROR(INDEX('Items'!$X$6:$X$1005,MATCH(D1338,'Items'!$A$6:$A$1005,0)),"MISSING ID")</x:f>
        <x:v>Processed material</x:v>
      </x:c>
      <x:c r="I1338" s="4"/>
      <x:c r="J1338" s="4" t="str">
        <x:v>Unspecified</x:v>
      </x:c>
      <x:c r="K1338" s="4" t="str">
        <x:f>IFERROR(INDEX('Crafting recipes'!$D$6:$D$1005,MATCH(B1338,'Crafting recipes'!$A$6:$A$1005,0)),"MISSING ID")</x:f>
        <x:v>Proposal</x:v>
      </x:c>
      <x:c r="L1338" s="4" t="str">
        <x:f>IFERROR(INDEX('Items'!$AD$6:$AD$1005,MATCH(D1338,'Items'!$A$6:$A$1005,0)),"MISSING ID")</x:f>
        <x:v>Proposal</x:v>
      </x:c>
      <x:c r="M1338" s="4" t="str">
        <x:f>IFERROR(INDEX('Crafting recipes'!$E$6:$E$1005,MATCH(B1338,'Crafting recipes'!$A$6:$A$1005,0)),"MISSING ID")</x:f>
        <x:v>Partial proposal</x:v>
      </x:c>
      <x:c r="N1338" s="4" t="str">
        <x:v>Candidate source or part only. Quantity, grade and method remain open.</x:v>
      </x:c>
      <x:c r="O1338" s="4" t="str">
        <x:v>Collection expansion, October 15, 2026. New game proposal.</x:v>
      </x:c>
      <x:c r="P1338" s="4" t="n">
        <x:f>IF(OR(C1338="Ingredient candidate",C1338="Consumed input",C1338="Contained input",C1338="Transform input"),IF(F1338="T0",0,IF(F1338="T1",1,IF(F1338="T2",2,IF(F1338="T3",3,IF(F1338="T4",4,-1))))),-1)</x:f>
        <x:v>1</x:v>
      </x:c>
      <x:c r="Q1338" s="4" t="n">
        <x:f>IF(AND(OR(C1338="Ingredient candidate",C1338="Consumed input",C1338="Contained input",C1338="Transform input"),P1338=-1),1,0)</x:f>
        <x:v>0</x:v>
      </x:c>
    </x:row>
    <x:row r="1339" ht="64" customHeight="1">
      <x:c r="A1339" s="4" t="str">
        <x:v>design.collection.weighted_tendon_snare.out</x:v>
      </x:c>
      <x:c r="B1339" s="4" t="str">
        <x:v>design.collection.weighted_tendon_snare</x:v>
      </x:c>
      <x:c r="C1339" s="4" t="str">
        <x:v>Output</x:v>
      </x:c>
      <x:c r="D1339" s="4" t="str">
        <x:v>proposal.collection.weighted_tendon_snare</x:v>
      </x:c>
      <x:c r="E1339" s="4" t="str">
        <x:f>IFERROR(INDEX('Items'!$B$6:$B$1005,MATCH(D1339,'Items'!$A$6:$A$1005,0)),"MISSING ID")</x:f>
        <x:v>Weighted tendon snare</x:v>
      </x:c>
      <x:c r="F1339" s="4" t="str">
        <x:f>IFERROR(INDEX('Items'!$C$6:$C$1005,MATCH(D1339,'Items'!$A$6:$A$1005,0)),"MISSING ID")</x:f>
        <x:v>Not applicable</x:v>
      </x:c>
      <x:c r="G1339" s="4" t="str">
        <x:f>IFERROR(INDEX('Items'!$D$6:$D$1005,MATCH(D1339,'Items'!$A$6:$A$1005,0)),"MISSING ID")</x:f>
        <x:v>Weapons</x:v>
      </x:c>
      <x:c r="H1339" s="4" t="str">
        <x:f>IFERROR(INDEX('Items'!$X$6:$X$1005,MATCH(D1339,'Items'!$A$6:$A$1005,0)),"MISSING ID")</x:f>
        <x:v>Trap</x:v>
      </x:c>
      <x:c r="I1339" s="4"/>
      <x:c r="J1339" s="4" t="str">
        <x:v>Unspecified</x:v>
      </x:c>
      <x:c r="K1339" s="4" t="str">
        <x:f>IFERROR(INDEX('Crafting recipes'!$D$6:$D$1005,MATCH(B1339,'Crafting recipes'!$A$6:$A$1005,0)),"MISSING ID")</x:f>
        <x:v>Proposal</x:v>
      </x:c>
      <x:c r="L1339" s="4" t="str">
        <x:f>IFERROR(INDEX('Items'!$AD$6:$AD$1005,MATCH(D1339,'Items'!$A$6:$A$1005,0)),"MISSING ID")</x:f>
        <x:v>Proposal</x:v>
      </x:c>
      <x:c r="M1339" s="4" t="str">
        <x:f>IFERROR(INDEX('Crafting recipes'!$E$6:$E$1005,MATCH(B1339,'Crafting recipes'!$A$6:$A$1005,0)),"MISSING ID")</x:f>
        <x:v>Partial proposal</x:v>
      </x:c>
      <x:c r="N1339" s="4" t="str">
        <x:v>Candidate source or part only. Quantity, grade and method remain open.</x:v>
      </x:c>
      <x:c r="O1339" s="4" t="str">
        <x:v>Collection expansion, October 15, 2026. New game proposal.</x:v>
      </x:c>
      <x:c r="P1339" s="4" t="n">
        <x:f>IF(OR(C1339="Ingredient candidate",C1339="Consumed input",C1339="Contained input",C1339="Transform input"),IF(F1339="T0",0,IF(F1339="T1",1,IF(F1339="T2",2,IF(F1339="T3",3,IF(F1339="T4",4,-1))))),-1)</x:f>
        <x:v>-1</x:v>
      </x:c>
      <x:c r="Q1339" s="4" t="n">
        <x:f>IF(AND(OR(C1339="Ingredient candidate",C1339="Consumed input",C1339="Contained input",C1339="Transform input"),P1339=-1),1,0)</x:f>
        <x:v>0</x:v>
      </x:c>
    </x:row>
    <x:row r="1340" ht="64" customHeight="1">
      <x:c r="A1340" s="4" t="str">
        <x:v>design.collection.hinged_shell_drop_cage.in.1</x:v>
      </x:c>
      <x:c r="B1340" s="4" t="str">
        <x:v>design.collection.hinged_shell_drop_cage</x:v>
      </x:c>
      <x:c r="C1340" s="4" t="str">
        <x:v>Ingredient candidate</x:v>
      </x:c>
      <x:c r="D1340" s="4" t="str">
        <x:v>proposal.t3.hinged_shell</x:v>
      </x:c>
      <x:c r="E1340" s="4" t="str">
        <x:f>IFERROR(INDEX('Items'!$B$6:$B$1005,MATCH(D1340,'Items'!$A$6:$A$1005,0)),"MISSING ID")</x:f>
        <x:v>Hinged shell-panel sets</x:v>
      </x:c>
      <x:c r="F1340" s="4" t="str">
        <x:f>IFERROR(INDEX('Items'!$C$6:$C$1005,MATCH(D1340,'Items'!$A$6:$A$1005,0)),"MISSING ID")</x:f>
        <x:v>T3</x:v>
      </x:c>
      <x:c r="G1340" s="4" t="str">
        <x:f>IFERROR(INDEX('Items'!$D$6:$D$1005,MATCH(D1340,'Items'!$A$6:$A$1005,0)),"MISSING ID")</x:f>
        <x:v>Crafting components</x:v>
      </x:c>
      <x:c r="H1340" s="4" t="str">
        <x:f>IFERROR(INDEX('Items'!$X$6:$X$1005,MATCH(D1340,'Items'!$A$6:$A$1005,0)),"MISSING ID")</x:f>
        <x:v>Crafting component</x:v>
      </x:c>
      <x:c r="I1340" s="4"/>
      <x:c r="J1340" s="4" t="str">
        <x:v>Unspecified</x:v>
      </x:c>
      <x:c r="K1340" s="4" t="str">
        <x:f>IFERROR(INDEX('Crafting recipes'!$D$6:$D$1005,MATCH(B1340,'Crafting recipes'!$A$6:$A$1005,0)),"MISSING ID")</x:f>
        <x:v>Proposal</x:v>
      </x:c>
      <x:c r="L1340" s="4" t="str">
        <x:f>IFERROR(INDEX('Items'!$AD$6:$AD$1005,MATCH(D1340,'Items'!$A$6:$A$1005,0)),"MISSING ID")</x:f>
        <x:v>Proposal</x:v>
      </x:c>
      <x:c r="M1340" s="4" t="str">
        <x:f>IFERROR(INDEX('Crafting recipes'!$E$6:$E$1005,MATCH(B1340,'Crafting recipes'!$A$6:$A$1005,0)),"MISSING ID")</x:f>
        <x:v>Partial proposal</x:v>
      </x:c>
      <x:c r="N1340" s="4" t="str">
        <x:v>Candidate source or part only. Quantity, grade and method remain open.</x:v>
      </x:c>
      <x:c r="O1340" s="4" t="str">
        <x:v>Collection expansion, October 15, 2026. New game proposal.</x:v>
      </x:c>
      <x:c r="P1340" s="4" t="n">
        <x:f>IF(OR(C1340="Ingredient candidate",C1340="Consumed input",C1340="Contained input",C1340="Transform input"),IF(F1340="T0",0,IF(F1340="T1",1,IF(F1340="T2",2,IF(F1340="T3",3,IF(F1340="T4",4,-1))))),-1)</x:f>
        <x:v>3</x:v>
      </x:c>
      <x:c r="Q1340" s="4" t="n">
        <x:f>IF(AND(OR(C1340="Ingredient candidate",C1340="Consumed input",C1340="Contained input",C1340="Transform input"),P1340=-1),1,0)</x:f>
        <x:v>0</x:v>
      </x:c>
    </x:row>
    <x:row r="1341" ht="64" customHeight="1">
      <x:c r="A1341" s="4" t="str">
        <x:v>design.collection.hinged_shell_drop_cage.in.2</x:v>
      </x:c>
      <x:c r="B1341" s="4" t="str">
        <x:v>design.collection.hinged_shell_drop_cage</x:v>
      </x:c>
      <x:c r="C1341" s="4" t="str">
        <x:v>Ingredient candidate</x:v>
      </x:c>
      <x:c r="D1341" s="4" t="str">
        <x:v>proposal.lore.fastener_set</x:v>
      </x:c>
      <x:c r="E1341" s="4" t="str">
        <x:f>IFERROR(INDEX('Items'!$B$6:$B$1005,MATCH(D1341,'Items'!$A$6:$A$1005,0)),"MISSING ID")</x:f>
        <x:v>Matched metal fastener set</x:v>
      </x:c>
      <x:c r="F1341" s="4" t="str">
        <x:f>IFERROR(INDEX('Items'!$C$6:$C$1005,MATCH(D1341,'Items'!$A$6:$A$1005,0)),"MISSING ID")</x:f>
        <x:v>T3</x:v>
      </x:c>
      <x:c r="G1341" s="4" t="str">
        <x:f>IFERROR(INDEX('Items'!$D$6:$D$1005,MATCH(D1341,'Items'!$A$6:$A$1005,0)),"MISSING ID")</x:f>
        <x:v>Crafting components</x:v>
      </x:c>
      <x:c r="H1341" s="4" t="str">
        <x:f>IFERROR(INDEX('Items'!$X$6:$X$1005,MATCH(D1341,'Items'!$A$6:$A$1005,0)),"MISSING ID")</x:f>
        <x:v>Crafting component</x:v>
      </x:c>
      <x:c r="I1341" s="4"/>
      <x:c r="J1341" s="4" t="str">
        <x:v>Unspecified</x:v>
      </x:c>
      <x:c r="K1341" s="4" t="str">
        <x:f>IFERROR(INDEX('Crafting recipes'!$D$6:$D$1005,MATCH(B1341,'Crafting recipes'!$A$6:$A$1005,0)),"MISSING ID")</x:f>
        <x:v>Proposal</x:v>
      </x:c>
      <x:c r="L1341" s="4" t="str">
        <x:f>IFERROR(INDEX('Items'!$AD$6:$AD$1005,MATCH(D1341,'Items'!$A$6:$A$1005,0)),"MISSING ID")</x:f>
        <x:v>Proposal</x:v>
      </x:c>
      <x:c r="M1341" s="4" t="str">
        <x:f>IFERROR(INDEX('Crafting recipes'!$E$6:$E$1005,MATCH(B1341,'Crafting recipes'!$A$6:$A$1005,0)),"MISSING ID")</x:f>
        <x:v>Partial proposal</x:v>
      </x:c>
      <x:c r="N1341" s="4" t="str">
        <x:v>Candidate source or part only. Quantity, grade and method remain open.</x:v>
      </x:c>
      <x:c r="O1341" s="4" t="str">
        <x:v>Collection expansion, October 15, 2026. New game proposal.</x:v>
      </x:c>
      <x:c r="P1341" s="4" t="n">
        <x:f>IF(OR(C1341="Ingredient candidate",C1341="Consumed input",C1341="Contained input",C1341="Transform input"),IF(F1341="T0",0,IF(F1341="T1",1,IF(F1341="T2",2,IF(F1341="T3",3,IF(F1341="T4",4,-1))))),-1)</x:f>
        <x:v>3</x:v>
      </x:c>
      <x:c r="Q1341" s="4" t="n">
        <x:f>IF(AND(OR(C1341="Ingredient candidate",C1341="Consumed input",C1341="Contained input",C1341="Transform input"),P1341=-1),1,0)</x:f>
        <x:v>0</x:v>
      </x:c>
    </x:row>
    <x:row r="1342" ht="64" customHeight="1">
      <x:c r="A1342" s="4" t="str">
        <x:v>design.collection.hinged_shell_drop_cage.out</x:v>
      </x:c>
      <x:c r="B1342" s="4" t="str">
        <x:v>design.collection.hinged_shell_drop_cage</x:v>
      </x:c>
      <x:c r="C1342" s="4" t="str">
        <x:v>Output</x:v>
      </x:c>
      <x:c r="D1342" s="4" t="str">
        <x:v>proposal.collection.hinged_shell_drop_cage</x:v>
      </x:c>
      <x:c r="E1342" s="4" t="str">
        <x:f>IFERROR(INDEX('Items'!$B$6:$B$1005,MATCH(D1342,'Items'!$A$6:$A$1005,0)),"MISSING ID")</x:f>
        <x:v>Hinged shell-drop cage</x:v>
      </x:c>
      <x:c r="F1342" s="4" t="str">
        <x:f>IFERROR(INDEX('Items'!$C$6:$C$1005,MATCH(D1342,'Items'!$A$6:$A$1005,0)),"MISSING ID")</x:f>
        <x:v>Not applicable</x:v>
      </x:c>
      <x:c r="G1342" s="4" t="str">
        <x:f>IFERROR(INDEX('Items'!$D$6:$D$1005,MATCH(D1342,'Items'!$A$6:$A$1005,0)),"MISSING ID")</x:f>
        <x:v>Weapons</x:v>
      </x:c>
      <x:c r="H1342" s="4" t="str">
        <x:f>IFERROR(INDEX('Items'!$X$6:$X$1005,MATCH(D1342,'Items'!$A$6:$A$1005,0)),"MISSING ID")</x:f>
        <x:v>Trap</x:v>
      </x:c>
      <x:c r="I1342" s="4"/>
      <x:c r="J1342" s="4" t="str">
        <x:v>Unspecified</x:v>
      </x:c>
      <x:c r="K1342" s="4" t="str">
        <x:f>IFERROR(INDEX('Crafting recipes'!$D$6:$D$1005,MATCH(B1342,'Crafting recipes'!$A$6:$A$1005,0)),"MISSING ID")</x:f>
        <x:v>Proposal</x:v>
      </x:c>
      <x:c r="L1342" s="4" t="str">
        <x:f>IFERROR(INDEX('Items'!$AD$6:$AD$1005,MATCH(D1342,'Items'!$A$6:$A$1005,0)),"MISSING ID")</x:f>
        <x:v>Proposal</x:v>
      </x:c>
      <x:c r="M1342" s="4" t="str">
        <x:f>IFERROR(INDEX('Crafting recipes'!$E$6:$E$1005,MATCH(B1342,'Crafting recipes'!$A$6:$A$1005,0)),"MISSING ID")</x:f>
        <x:v>Partial proposal</x:v>
      </x:c>
      <x:c r="N1342" s="4" t="str">
        <x:v>Candidate source or part only. Quantity, grade and method remain open.</x:v>
      </x:c>
      <x:c r="O1342" s="4" t="str">
        <x:v>Collection expansion, October 15, 2026. New game proposal.</x:v>
      </x:c>
      <x:c r="P1342" s="4" t="n">
        <x:f>IF(OR(C1342="Ingredient candidate",C1342="Consumed input",C1342="Contained input",C1342="Transform input"),IF(F1342="T0",0,IF(F1342="T1",1,IF(F1342="T2",2,IF(F1342="T3",3,IF(F1342="T4",4,-1))))),-1)</x:f>
        <x:v>-1</x:v>
      </x:c>
      <x:c r="Q1342" s="4" t="n">
        <x:f>IF(AND(OR(C1342="Ingredient candidate",C1342="Consumed input",C1342="Contained input",C1342="Transform input"),P1342=-1),1,0)</x:f>
        <x:v>0</x:v>
      </x:c>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T3</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t="n">
        <x:f>IF(OR(C1347="Ingredient candidate",C1347="Consumed input",C1347="Contained input",C1347="Transform input"),IF(F1347="T0",0,IF(F1347="T1",1,IF(F1347="T2",2,IF(F1347="T3",3,IF(F1347="T4",4,-1))))),-1)</x:f>
        <x:v>3</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Not applicable</x:v>
      </x:c>
      <x:c r="G1348" s="4" t="str">
        <x:f>IFERROR(INDEX('Items'!$D$6:$D$1005,MATCH(D1348,'Items'!$A$6:$A$1005,0)),"MISSING ID")</x:f>
        <x:v>Cultural objects</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t="n">
        <x:f>IF(OR(C1348="Ingredient candidate",C1348="Consumed input",C1348="Contained input",C1348="Transform input"),IF(F1348="T0",0,IF(F1348="T1",1,IF(F1348="T2",2,IF(F1348="T3",3,IF(F1348="T4",4,-1))))),-1)</x:f>
        <x:v>-1</x:v>
      </x:c>
      <x:c r="Q1348" s="4" t="n">
        <x:f>IF(AND(OR(C1348="Ingredient candidate",C1348="Consumed input",C1348="Contained input",C1348="Transform input"),P1348=-1),1,0)</x:f>
        <x:v>1</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Not applicable</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t="n">
        <x:f>IF(OR(C1349="Ingredient candidate",C1349="Consumed input",C1349="Contained input",C1349="Transform input"),IF(F1349="T0",0,IF(F1349="T1",1,IF(F1349="T2",2,IF(F1349="T3",3,IF(F1349="T4",4,-1))))),-1)</x:f>
        <x:v>-1</x:v>
      </x:c>
      <x:c r="Q1349" s="4" t="n">
        <x:f>IF(AND(OR(C1349="Ingredient candidate",C1349="Consumed input",C1349="Contained input",C1349="Transform input"),P1349=-1),1,0)</x:f>
        <x:v>0</x:v>
      </x:c>
    </x:row>
    <x:row r="1350" ht="64" customHeight="1">
      <x:c r="A1350" s="4" t="str">
        <x:v>design.collection.spring_latched_jaw_restraint.in.1</x:v>
      </x:c>
      <x:c r="B1350" s="4" t="str">
        <x:v>design.collection.spring_latched_jaw_restraint</x:v>
      </x:c>
      <x:c r="C1350" s="4" t="str">
        <x:v>Ingredient candidate</x:v>
      </x:c>
      <x:c r="D1350" s="4" t="str">
        <x:v>proposal.branch.spring_steel</x:v>
      </x:c>
      <x:c r="E1350" s="4" t="str">
        <x:f>IFERROR(INDEX('Items'!$B$6:$B$1005,MATCH(D1350,'Items'!$A$6:$A$1005,0)),"MISSING ID")</x:f>
        <x:v>Spring-grade steel stock</x:v>
      </x:c>
      <x:c r="F1350" s="4" t="str">
        <x:f>IFERROR(INDEX('Items'!$C$6:$C$1005,MATCH(D1350,'Items'!$A$6:$A$1005,0)),"MISSING ID")</x:f>
        <x:v>T3</x:v>
      </x:c>
      <x:c r="G1350" s="4" t="str">
        <x:f>IFERROR(INDEX('Items'!$D$6:$D$1005,MATCH(D1350,'Items'!$A$6:$A$1005,0)),"MISSING ID")</x:f>
        <x:v>Manufactured stock</x:v>
      </x:c>
      <x:c r="H1350" s="4" t="str">
        <x:f>IFERROR(INDEX('Items'!$X$6:$X$1005,MATCH(D1350,'Items'!$A$6:$A$1005,0)),"MISSING ID")</x:f>
        <x:v>Processed material</x:v>
      </x:c>
      <x:c r="I1350" s="4"/>
      <x:c r="J1350" s="4" t="str">
        <x:v>Unspecified</x:v>
      </x:c>
      <x:c r="K1350" s="4" t="str">
        <x:f>IFERROR(INDEX('Crafting recipes'!$D$6:$D$1005,MATCH(B1350,'Crafting recipes'!$A$6:$A$1005,0)),"MISSING ID")</x:f>
        <x:v>Proposal</x:v>
      </x:c>
      <x:c r="L1350" s="4" t="str">
        <x:f>IFERROR(INDEX('Items'!$AD$6:$AD$1005,MATCH(D1350,'Items'!$A$6:$A$1005,0)),"MISSING ID")</x:f>
        <x:v>Proposal</x:v>
      </x:c>
      <x:c r="M1350" s="4" t="str">
        <x:f>IFERROR(INDEX('Crafting recipes'!$E$6:$E$1005,MATCH(B1350,'Crafting recipes'!$A$6:$A$1005,0)),"MISSING ID")</x:f>
        <x:v>Partial proposal</x:v>
      </x:c>
      <x:c r="N1350" s="4" t="str">
        <x:v>Candidate source or part only. Quantity, grade and method remain open.</x:v>
      </x:c>
      <x:c r="O1350" s="4" t="str">
        <x:v>Collection expansion, October 15, 2026. New game proposal.</x:v>
      </x:c>
      <x:c r="P1350" s="4" t="n">
        <x:f>IF(OR(C1350="Ingredient candidate",C1350="Consumed input",C1350="Contained input",C1350="Transform input"),IF(F1350="T0",0,IF(F1350="T1",1,IF(F1350="T2",2,IF(F1350="T3",3,IF(F1350="T4",4,-1))))),-1)</x:f>
        <x:v>3</x:v>
      </x:c>
      <x:c r="Q1350" s="4" t="n">
        <x:f>IF(AND(OR(C1350="Ingredient candidate",C1350="Consumed input",C1350="Contained input",C1350="Transform input"),P1350=-1),1,0)</x:f>
        <x:v>0</x:v>
      </x:c>
    </x:row>
    <x:row r="1351" ht="64" customHeight="1">
      <x:c r="A1351" s="4" t="str">
        <x:v>design.collection.spring_latched_jaw_restraint.in.2</x:v>
      </x:c>
      <x:c r="B1351" s="4" t="str">
        <x:v>design.collection.spring_latched_jaw_restraint</x:v>
      </x:c>
      <x:c r="C1351" s="4" t="str">
        <x:v>Ingredient candidate</x:v>
      </x:c>
      <x:c r="D1351" s="4" t="str">
        <x:v>author.metallurgy.steel_stock</x:v>
      </x:c>
      <x:c r="E1351" s="4" t="str">
        <x:f>IFERROR(INDEX('Items'!$B$6:$B$1005,MATCH(D1351,'Items'!$A$6:$A$1005,0)),"MISSING ID")</x:f>
        <x:v>Steel stock</x:v>
      </x:c>
      <x:c r="F1351" s="4" t="str">
        <x:f>IFERROR(INDEX('Items'!$C$6:$C$1005,MATCH(D1351,'Items'!$A$6:$A$1005,0)),"MISSING ID")</x:f>
        <x:v>T2</x:v>
      </x:c>
      <x:c r="G1351" s="4" t="str">
        <x:f>IFERROR(INDEX('Items'!$D$6:$D$1005,MATCH(D1351,'Items'!$A$6:$A$1005,0)),"MISSING ID")</x:f>
        <x:v>Manufactured stock</x:v>
      </x:c>
      <x:c r="H1351" s="4" t="str">
        <x:f>IFERROR(INDEX('Items'!$X$6:$X$1005,MATCH(D1351,'Items'!$A$6:$A$1005,0)),"MISSING ID")</x:f>
        <x:v>Processed material</x:v>
      </x:c>
      <x:c r="I1351" s="4"/>
      <x:c r="J1351" s="4" t="str">
        <x:v>Unspecified</x:v>
      </x:c>
      <x:c r="K1351" s="4" t="str">
        <x:f>IFERROR(INDEX('Crafting recipes'!$D$6:$D$1005,MATCH(B1351,'Crafting recipes'!$A$6:$A$1005,0)),"MISSING ID")</x:f>
        <x:v>Proposal</x:v>
      </x:c>
      <x:c r="L1351" s="4" t="str">
        <x:f>IFERROR(INDEX('Items'!$AD$6:$AD$1005,MATCH(D1351,'Items'!$A$6:$A$1005,0)),"MISSING ID")</x:f>
        <x:v>Author direction</x:v>
      </x:c>
      <x:c r="M1351" s="4" t="str">
        <x:f>IFERROR(INDEX('Crafting recipes'!$E$6:$E$1005,MATCH(B1351,'Crafting recipes'!$A$6:$A$1005,0)),"MISSING ID")</x:f>
        <x:v>Partial proposal</x:v>
      </x:c>
      <x:c r="N1351" s="4" t="str">
        <x:v>Candidate source or part only. Quantity, grade and method remain open.</x:v>
      </x:c>
      <x:c r="O1351" s="4" t="str">
        <x:v>Collection expansion, October 15, 2026. New game proposal.</x:v>
      </x:c>
      <x:c r="P1351" s="4" t="n">
        <x:f>IF(OR(C1351="Ingredient candidate",C1351="Consumed input",C1351="Contained input",C1351="Transform input"),IF(F1351="T0",0,IF(F1351="T1",1,IF(F1351="T2",2,IF(F1351="T3",3,IF(F1351="T4",4,-1))))),-1)</x:f>
        <x:v>2</x:v>
      </x:c>
      <x:c r="Q1351" s="4" t="n">
        <x:f>IF(AND(OR(C1351="Ingredient candidate",C1351="Consumed input",C1351="Contained input",C1351="Transform input"),P1351=-1),1,0)</x:f>
        <x:v>0</x:v>
      </x:c>
    </x:row>
    <x:row r="1352" ht="64" customHeight="1">
      <x:c r="A1352" s="4" t="str">
        <x:v>design.collection.spring_latched_jaw_restraint.out</x:v>
      </x:c>
      <x:c r="B1352" s="4" t="str">
        <x:v>design.collection.spring_latched_jaw_restraint</x:v>
      </x:c>
      <x:c r="C1352" s="4" t="str">
        <x:v>Output</x:v>
      </x:c>
      <x:c r="D1352" s="4" t="str">
        <x:v>proposal.collection.spring_latched_jaw_restraint</x:v>
      </x:c>
      <x:c r="E1352" s="4" t="str">
        <x:f>IFERROR(INDEX('Items'!$B$6:$B$1005,MATCH(D1352,'Items'!$A$6:$A$1005,0)),"MISSING ID")</x:f>
        <x:v>Spring-latched jaw restraint</x:v>
      </x:c>
      <x:c r="F1352" s="4" t="str">
        <x:f>IFERROR(INDEX('Items'!$C$6:$C$1005,MATCH(D1352,'Items'!$A$6:$A$1005,0)),"MISSING ID")</x:f>
        <x:v>Not applicable</x:v>
      </x:c>
      <x:c r="G1352" s="4" t="str">
        <x:f>IFERROR(INDEX('Items'!$D$6:$D$1005,MATCH(D1352,'Items'!$A$6:$A$1005,0)),"MISSING ID")</x:f>
        <x:v>Weapons</x:v>
      </x:c>
      <x:c r="H1352" s="4" t="str">
        <x:f>IFERROR(INDEX('Items'!$X$6:$X$1005,MATCH(D1352,'Items'!$A$6:$A$1005,0)),"MISSING ID")</x:f>
        <x:v>Trap</x:v>
      </x:c>
      <x:c r="I1352" s="4"/>
      <x:c r="J1352" s="4" t="str">
        <x:v>Unspecified</x:v>
      </x:c>
      <x:c r="K1352" s="4" t="str">
        <x:f>IFERROR(INDEX('Crafting recipes'!$D$6:$D$1005,MATCH(B1352,'Crafting recipes'!$A$6:$A$1005,0)),"MISSING ID")</x:f>
        <x:v>Proposal</x:v>
      </x:c>
      <x:c r="L1352" s="4" t="str">
        <x:f>IFERROR(INDEX('Items'!$AD$6:$AD$1005,MATCH(D1352,'Items'!$A$6:$A$1005,0)),"MISSING ID")</x:f>
        <x:v>Proposal</x:v>
      </x:c>
      <x:c r="M1352" s="4" t="str">
        <x:f>IFERROR(INDEX('Crafting recipes'!$E$6:$E$1005,MATCH(B1352,'Crafting recipes'!$A$6:$A$1005,0)),"MISSING ID")</x:f>
        <x:v>Partial proposal</x:v>
      </x:c>
      <x:c r="N1352" s="4" t="str">
        <x:v>Candidate source or part only. Quantity, grade and method remain open.</x:v>
      </x:c>
      <x:c r="O1352" s="4" t="str">
        <x:v>Collection expansion, October 15, 2026. New game proposal.</x:v>
      </x:c>
      <x:c r="P1352" s="4" t="n">
        <x:f>IF(OR(C1352="Ingredient candidate",C1352="Consumed input",C1352="Contained input",C1352="Transform input"),IF(F1352="T0",0,IF(F1352="T1",1,IF(F1352="T2",2,IF(F1352="T3",3,IF(F1352="T4",4,-1))))),-1)</x:f>
        <x:v>-1</x:v>
      </x:c>
      <x:c r="Q1352" s="4" t="n">
        <x:f>IF(AND(OR(C1352="Ingredient candidate",C1352="Consumed input",C1352="Contained input",C1352="Transform input"),P1352=-1),1,0)</x:f>
        <x:v>0</x:v>
      </x:c>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t="n">
        <x:f>IF(OR(C1353="Ingredient candidate",C1353="Consumed input",C1353="Contained input",C1353="Transform input"),IF(F1353="T0",0,IF(F1353="T1",1,IF(F1353="T2",2,IF(F1353="T3",3,IF(F1353="T4",4,-1))))),-1)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Not applicable</x:v>
      </x:c>
      <x:c r="G1354" s="4" t="str">
        <x:f>IFERROR(INDEX('Items'!$D$6:$D$1005,MATCH(D1354,'Items'!$A$6:$A$1005,0)),"MISSING ID")</x:f>
        <x:v>Containers</x:v>
      </x:c>
      <x:c r="H1354" s="4" t="str">
        <x:f>IFERROR(INDEX('Items'!$X$6:$X$1005,MATCH(D1354,'Items'!$A$6:$A$1005,0)),"MISSING ID")</x:f>
        <x:v>Container</x:v>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t="n">
        <x:f>IF(OR(C1354="Ingredient candidate",C1354="Consumed input",C1354="Contained input",C1354="Transform input"),IF(F1354="T0",0,IF(F1354="T1",1,IF(F1354="T2",2,IF(F1354="T3",3,IF(F1354="T4",4,-1))))),-1)</x:f>
        <x:v>-1</x:v>
      </x:c>
      <x:c r="Q1354" s="4" t="n">
        <x:f>IF(AND(OR(C1354="Ingredient candidate",C1354="Consumed input",C1354="Contained input",C1354="Transform input"),P1354=-1),1,0)</x:f>
        <x:v>1</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Not applicable</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t="n">
        <x:f>IF(OR(C1355="Ingredient candidate",C1355="Consumed input",C1355="Contained input",C1355="Transform input"),IF(F1355="T0",0,IF(F1355="T1",1,IF(F1355="T2",2,IF(F1355="T3",3,IF(F1355="T4",4,-1))))),-1)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Not applicable</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t="n">
        <x:f>IF(OR(C1356="Ingredient candidate",C1356="Consumed input",C1356="Contained input",C1356="Transform input"),IF(F1356="T0",0,IF(F1356="T1",1,IF(F1356="T2",2,IF(F1356="T3",3,IF(F1356="T4",4,-1))))),-1)</x:f>
        <x:v>-1</x:v>
      </x:c>
      <x:c r="Q1356" s="4" t="n">
        <x:f>IF(AND(OR(C1356="Ingredient candidate",C1356="Consumed input",C1356="Contained input",C1356="Transform input"),P1356=-1),1,0)</x:f>
        <x:v>1</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T3</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t="n">
        <x:f>IF(OR(C1357="Ingredient candidate",C1357="Consumed input",C1357="Contained input",C1357="Transform input"),IF(F1357="T0",0,IF(F1357="T1",1,IF(F1357="T2",2,IF(F1357="T3",3,IF(F1357="T4",4,-1))))),-1)</x:f>
        <x:v>3</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Not applicable</x:v>
      </x:c>
      <x:c r="G1358" s="4" t="str">
        <x:f>IFERROR(INDEX('Items'!$D$6:$D$1005,MATCH(D1358,'Items'!$A$6:$A$1005,0)),"MISSING ID")</x:f>
        <x:v>Field supplies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t="n">
        <x:f>IF(OR(C1358="Ingredient candidate",C1358="Consumed input",C1358="Contained input",C1358="Transform input"),IF(F1358="T0",0,IF(F1358="T1",1,IF(F1358="T2",2,IF(F1358="T3",3,IF(F1358="T4",4,-1))))),-1)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t="n">
        <x:f>IF(OR(C1359="Ingredient candidate",C1359="Consumed input",C1359="Contained input",C1359="Transform input"),IF(F1359="T0",0,IF(F1359="T1",1,IF(F1359="T2",2,IF(F1359="T3",3,IF(F1359="T4",4,-1))))),-1)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Not applicable</x:v>
      </x:c>
      <x:c r="G1360" s="4" t="str">
        <x:f>IFERROR(INDEX('Items'!$D$6:$D$1005,MATCH(D1360,'Items'!$A$6:$A$1005,0)),"MISSING ID")</x:f>
        <x:v>Tools</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t="n">
        <x:f>IF(OR(C1360="Ingredient candidate",C1360="Consumed input",C1360="Contained input",C1360="Transform input"),IF(F1360="T0",0,IF(F1360="T1",1,IF(F1360="T2",2,IF(F1360="T3",3,IF(F1360="T4",4,-1))))),-1)</x:f>
        <x:v>-1</x:v>
      </x:c>
      <x:c r="Q1360" s="4" t="n">
        <x:f>IF(AND(OR(C1360="Ingredient candidate",C1360="Consumed input",C1360="Contained input",C1360="Transform input"),P1360=-1),1,0)</x:f>
        <x:v>0</x:v>
      </x:c>
    </x:row>
    <x:row r="1361" ht="64" customHeight="1">
      <x:c r="A1361" s="4" t="str">
        <x:v>design.collection.false_footing_shell_panel.in.1</x:v>
      </x:c>
      <x:c r="B1361" s="4" t="str">
        <x:v>design.collection.false_footing_shell_panel</x:v>
      </x:c>
      <x:c r="C1361" s="4" t="str">
        <x:v>Ingredient candidate</x:v>
      </x:c>
      <x:c r="D1361" s="4" t="str">
        <x:v>proposal.t1.shell_lamina</x:v>
      </x:c>
      <x:c r="E1361" s="4" t="str">
        <x:f>IFERROR(INDEX('Items'!$B$6:$B$1005,MATCH(D1361,'Items'!$A$6:$A$1005,0)),"MISSING ID")</x:f>
        <x:v>Separated shell lamina stock</x:v>
      </x:c>
      <x:c r="F1361" s="4" t="str">
        <x:f>IFERROR(INDEX('Items'!$C$6:$C$1005,MATCH(D1361,'Items'!$A$6:$A$1005,0)),"MISSING ID")</x:f>
        <x:v>T1</x:v>
      </x:c>
      <x:c r="G1361" s="4" t="str">
        <x:f>IFERROR(INDEX('Items'!$D$6:$D$1005,MATCH(D1361,'Items'!$A$6:$A$1005,0)),"MISSING ID")</x:f>
        <x:v>Manufactured stock</x:v>
      </x:c>
      <x:c r="H1361" s="4" t="str">
        <x:f>IFERROR(INDEX('Items'!$X$6:$X$1005,MATCH(D1361,'Items'!$A$6:$A$1005,0)),"MISSING ID")</x:f>
        <x:v>Processed material</x:v>
      </x:c>
      <x:c r="I1361" s="4"/>
      <x:c r="J1361" s="4" t="str">
        <x:v>Unspecified</x:v>
      </x:c>
      <x:c r="K1361" s="4" t="str">
        <x:f>IFERROR(INDEX('Crafting recipes'!$D$6:$D$1005,MATCH(B1361,'Crafting recipes'!$A$6:$A$1005,0)),"MISSING ID")</x:f>
        <x:v>Proposal</x:v>
      </x:c>
      <x:c r="L1361" s="4" t="str">
        <x:f>IFERROR(INDEX('Items'!$AD$6:$AD$1005,MATCH(D1361,'Items'!$A$6:$A$1005,0)),"MISSING ID")</x:f>
        <x:v>Proposal</x:v>
      </x:c>
      <x:c r="M1361" s="4" t="str">
        <x:f>IFERROR(INDEX('Crafting recipes'!$E$6:$E$1005,MATCH(B1361,'Crafting recipes'!$A$6:$A$1005,0)),"MISSING ID")</x:f>
        <x:v>Partial proposal</x:v>
      </x:c>
      <x:c r="N1361" s="4" t="str">
        <x:v>Candidate source or part only. Quantity, grade and method remain open.</x:v>
      </x:c>
      <x:c r="O1361" s="4" t="str">
        <x:v>Collection expansion, October 15, 2026. New game proposal.</x:v>
      </x:c>
      <x:c r="P1361" s="4" t="n">
        <x:f>IF(OR(C1361="Ingredient candidate",C1361="Consumed input",C1361="Contained input",C1361="Transform input"),IF(F1361="T0",0,IF(F1361="T1",1,IF(F1361="T2",2,IF(F1361="T3",3,IF(F1361="T4",4,-1))))),-1)</x:f>
        <x:v>1</x:v>
      </x:c>
      <x:c r="Q1361" s="4" t="n">
        <x:f>IF(AND(OR(C1361="Ingredient candidate",C1361="Consumed input",C1361="Contained input",C1361="Transform input"),P1361=-1),1,0)</x:f>
        <x:v>0</x:v>
      </x:c>
    </x:row>
    <x:row r="1362" ht="64" customHeight="1">
      <x:c r="A1362" s="4" t="str">
        <x:v>design.collection.false_footing_shell_panel.out</x:v>
      </x:c>
      <x:c r="B1362" s="4" t="str">
        <x:v>design.collection.false_footing_shell_panel</x:v>
      </x:c>
      <x:c r="C1362" s="4" t="str">
        <x:v>Output</x:v>
      </x:c>
      <x:c r="D1362" s="4" t="str">
        <x:v>proposal.collection.false_footing_shell_panel</x:v>
      </x:c>
      <x:c r="E1362" s="4" t="str">
        <x:f>IFERROR(INDEX('Items'!$B$6:$B$1005,MATCH(D1362,'Items'!$A$6:$A$1005,0)),"MISSING ID")</x:f>
        <x:v>False-footing shell panel</x:v>
      </x:c>
      <x:c r="F1362" s="4" t="str">
        <x:f>IFERROR(INDEX('Items'!$C$6:$C$1005,MATCH(D1362,'Items'!$A$6:$A$1005,0)),"MISSING ID")</x:f>
        <x:v>Not applicable</x:v>
      </x:c>
      <x:c r="G1362" s="4" t="str">
        <x:f>IFERROR(INDEX('Items'!$D$6:$D$1005,MATCH(D1362,'Items'!$A$6:$A$1005,0)),"MISSING ID")</x:f>
        <x:v>Weapons</x:v>
      </x:c>
      <x:c r="H1362" s="4" t="str">
        <x:f>IFERROR(INDEX('Items'!$X$6:$X$1005,MATCH(D1362,'Items'!$A$6:$A$1005,0)),"MISSING ID")</x:f>
        <x:v>Trap</x:v>
      </x:c>
      <x:c r="I1362" s="4"/>
      <x:c r="J1362" s="4" t="str">
        <x:v>Unspecified</x:v>
      </x:c>
      <x:c r="K1362" s="4" t="str">
        <x:f>IFERROR(INDEX('Crafting recipes'!$D$6:$D$1005,MATCH(B1362,'Crafting recipes'!$A$6:$A$1005,0)),"MISSING ID")</x:f>
        <x:v>Proposal</x:v>
      </x:c>
      <x:c r="L1362" s="4" t="str">
        <x:f>IFERROR(INDEX('Items'!$AD$6:$AD$1005,MATCH(D1362,'Items'!$A$6:$A$1005,0)),"MISSING ID")</x:f>
        <x:v>Proposal</x:v>
      </x:c>
      <x:c r="M1362" s="4" t="str">
        <x:f>IFERROR(INDEX('Crafting recipes'!$E$6:$E$1005,MATCH(B1362,'Crafting recipes'!$A$6:$A$1005,0)),"MISSING ID")</x:f>
        <x:v>Partial proposal</x:v>
      </x:c>
      <x:c r="N1362" s="4" t="str">
        <x:v>Candidate source or part only. Quantity, grade and method remain open.</x:v>
      </x:c>
      <x:c r="O1362" s="4" t="str">
        <x:v>Collection expansion, October 15, 2026. New game proposal.</x:v>
      </x:c>
      <x:c r="P1362" s="4" t="n">
        <x:f>IF(OR(C1362="Ingredient candidate",C1362="Consumed input",C1362="Contained input",C1362="Transform input"),IF(F1362="T0",0,IF(F1362="T1",1,IF(F1362="T2",2,IF(F1362="T3",3,IF(F1362="T4",4,-1))))),-1)</x:f>
        <x:v>-1</x:v>
      </x:c>
      <x:c r="Q1362" s="4" t="n">
        <x:f>IF(AND(OR(C1362="Ingredient candidate",C1362="Consumed input",C1362="Contained input",C1362="Transform input"),P1362=-1),1,0)</x:f>
        <x:v>0</x:v>
      </x:c>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T3</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t="n">
        <x:f>IF(OR(C1363="Ingredient candidate",C1363="Consumed input",C1363="Contained input",C1363="Transform input"),IF(F1363="T0",0,IF(F1363="T1",1,IF(F1363="T2",2,IF(F1363="T3",3,IF(F1363="T4",4,-1))))),-1)</x:f>
        <x:v>3</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T4</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t="n">
        <x:f>IF(OR(C1364="Ingredient candidate",C1364="Consumed input",C1364="Contained input",C1364="Transform input"),IF(F1364="T0",0,IF(F1364="T1",1,IF(F1364="T2",2,IF(F1364="T3",3,IF(F1364="T4",4,-1))))),-1)</x:f>
        <x:v>4</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Not applicable</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t="n">
        <x:f>IF(OR(C1365="Ingredient candidate",C1365="Consumed input",C1365="Contained input",C1365="Transform input"),IF(F1365="T0",0,IF(F1365="T1",1,IF(F1365="T2",2,IF(F1365="T3",3,IF(F1365="T4",4,-1))))),-1)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building-stone stock</x:v>
      </x:c>
      <x:c r="F1366" s="4" t="str">
        <x:f>IFERROR(INDEX('Items'!$C$6:$C$1005,MATCH(D1366,'Items'!$A$6:$A$1005,0)),"MISSING ID")</x:f>
        <x:v>T1</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t="n">
        <x:f>IF(OR(C1366="Ingredient candidate",C1366="Consumed input",C1366="Contained input",C1366="Transform input"),IF(F1366="T0",0,IF(F1366="T1",1,IF(F1366="T2",2,IF(F1366="T3",3,IF(F1366="T4",4,-1))))),-1)</x:f>
        <x:v>1</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Not applicable</x:v>
      </x:c>
      <x:c r="G1367" s="4" t="str">
        <x:f>IFERROR(INDEX('Items'!$D$6:$D$1005,MATCH(D1367,'Items'!$A$6:$A$1005,0)),"MISSING ID")</x:f>
        <x:v>Weapons</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t="n">
        <x:f>IF(OR(C1367="Ingredient candidate",C1367="Consumed input",C1367="Contained input",C1367="Transform input"),IF(F1367="T0",0,IF(F1367="T1",1,IF(F1367="T2",2,IF(F1367="T3",3,IF(F1367="T4",4,-1))))),-1)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t="n">
        <x:f>IF(OR(C1368="Ingredient candidate",C1368="Consumed input",C1368="Contained input",C1368="Transform input"),IF(F1368="T0",0,IF(F1368="T1",1,IF(F1368="T2",2,IF(F1368="T3",3,IF(F1368="T4",4,-1))))),-1)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Not applicable</x:v>
      </x:c>
      <x:c r="G1369" s="4" t="str">
        <x:f>IFERROR(INDEX('Items'!$D$6:$D$1005,MATCH(D1369,'Items'!$A$6:$A$1005,0)),"MISSING ID")</x:f>
        <x:v>Weapons</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t="n">
        <x:f>IF(OR(C1369="Ingredient candidate",C1369="Consumed input",C1369="Contained input",C1369="Transform input"),IF(F1369="T0",0,IF(F1369="T1",1,IF(F1369="T2",2,IF(F1369="T3",3,IF(F1369="T4",4,-1))))),-1)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t="n">
        <x:f>IF(OR(C1370="Ingredient candidate",C1370="Consumed input",C1370="Contained input",C1370="Transform input"),IF(F1370="T0",0,IF(F1370="T1",1,IF(F1370="T2",2,IF(F1370="T3",3,IF(F1370="T4",4,-1))))),-1)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stock</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t="n">
        <x:f>IF(OR(C1371="Ingredient candidate",C1371="Consumed input",C1371="Contained input",C1371="Transform input"),IF(F1371="T0",0,IF(F1371="T1",1,IF(F1371="T2",2,IF(F1371="T3",3,IF(F1371="T4",4,-1))))),-1)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Not applicable</x:v>
      </x:c>
      <x:c r="G1372" s="4" t="str">
        <x:f>IFERROR(INDEX('Items'!$D$6:$D$1005,MATCH(D1372,'Items'!$A$6:$A$1005,0)),"MISSING ID")</x:f>
        <x:v>Weapons</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t="n">
        <x:f>IF(OR(C1372="Ingredient candidate",C1372="Consumed input",C1372="Contained input",C1372="Transform input"),IF(F1372="T0",0,IF(F1372="T1",1,IF(F1372="T2",2,IF(F1372="T3",3,IF(F1372="T4",4,-1))))),-1)</x:f>
        <x:v>-1</x:v>
      </x:c>
      <x:c r="Q1372" s="4" t="n">
        <x:f>IF(AND(OR(C1372="Ingredient candidate",C1372="Consumed input",C1372="Contained input",C1372="Transform input"),P1372=-1),1,0)</x:f>
        <x:v>0</x:v>
      </x:c>
    </x:row>
    <x:row r="1373" ht="64" customHeight="1">
      <x:c r="A1373" s="4" t="str">
        <x:v>design.collection.spring_projector_dart.in.1</x:v>
      </x:c>
      <x:c r="B1373" s="4" t="str">
        <x:v>design.collection.spring_projector_dart</x:v>
      </x:c>
      <x:c r="C1373" s="4" t="str">
        <x:v>Ingredient candidate</x:v>
      </x:c>
      <x:c r="D1373" s="4" t="str">
        <x:v>author.metallurgy.steel_stock</x:v>
      </x:c>
      <x:c r="E1373" s="4" t="str">
        <x:f>IFERROR(INDEX('Items'!$B$6:$B$1005,MATCH(D1373,'Items'!$A$6:$A$1005,0)),"MISSING ID")</x:f>
        <x:v>Steel stock</x:v>
      </x:c>
      <x:c r="F1373" s="4" t="str">
        <x:f>IFERROR(INDEX('Items'!$C$6:$C$1005,MATCH(D1373,'Items'!$A$6:$A$1005,0)),"MISSING ID")</x:f>
        <x:v>T2</x:v>
      </x:c>
      <x:c r="G1373" s="4" t="str">
        <x:f>IFERROR(INDEX('Items'!$D$6:$D$1005,MATCH(D1373,'Items'!$A$6:$A$1005,0)),"MISSING ID")</x:f>
        <x:v>Manufactured stock</x:v>
      </x:c>
      <x:c r="H1373" s="4" t="str">
        <x:f>IFERROR(INDEX('Items'!$X$6:$X$1005,MATCH(D1373,'Items'!$A$6:$A$1005,0)),"MISSING ID")</x:f>
        <x:v>Processed material</x:v>
      </x:c>
      <x:c r="I1373" s="4"/>
      <x:c r="J1373" s="4" t="str">
        <x:v>Unspecified</x:v>
      </x:c>
      <x:c r="K1373" s="4" t="str">
        <x:f>IFERROR(INDEX('Crafting recipes'!$D$6:$D$1005,MATCH(B1373,'Crafting recipes'!$A$6:$A$1005,0)),"MISSING ID")</x:f>
        <x:v>Proposal</x:v>
      </x:c>
      <x:c r="L1373" s="4" t="str">
        <x:f>IFERROR(INDEX('Items'!$AD$6:$AD$1005,MATCH(D1373,'Items'!$A$6:$A$1005,0)),"MISSING ID")</x:f>
        <x:v>Author direction</x:v>
      </x:c>
      <x:c r="M1373" s="4" t="str">
        <x:f>IFERROR(INDEX('Crafting recipes'!$E$6:$E$1005,MATCH(B1373,'Crafting recipes'!$A$6:$A$1005,0)),"MISSING ID")</x:f>
        <x:v>Partial proposal</x:v>
      </x:c>
      <x:c r="N1373" s="4" t="str">
        <x:v>Candidate source or part only. Quantity, grade and method remain open.</x:v>
      </x:c>
      <x:c r="O1373" s="4" t="str">
        <x:v>Collection expansion, October 15, 2026. New game proposal.</x:v>
      </x:c>
      <x:c r="P1373" s="4" t="n">
        <x:f>IF(OR(C1373="Ingredient candidate",C1373="Consumed input",C1373="Contained input",C1373="Transform input"),IF(F1373="T0",0,IF(F1373="T1",1,IF(F1373="T2",2,IF(F1373="T3",3,IF(F1373="T4",4,-1))))),-1)</x:f>
        <x:v>2</x:v>
      </x:c>
      <x:c r="Q1373" s="4" t="n">
        <x:f>IF(AND(OR(C1373="Ingredient candidate",C1373="Consumed input",C1373="Contained input",C1373="Transform input"),P1373=-1),1,0)</x:f>
        <x:v>0</x:v>
      </x:c>
    </x:row>
    <x:row r="1374" ht="64" customHeight="1">
      <x:c r="A1374" s="4" t="str">
        <x:v>design.collection.spring_projector_dart.out</x:v>
      </x:c>
      <x:c r="B1374" s="4" t="str">
        <x:v>design.collection.spring_projector_dart</x:v>
      </x:c>
      <x:c r="C1374" s="4" t="str">
        <x:v>Output</x:v>
      </x:c>
      <x:c r="D1374" s="4" t="str">
        <x:v>proposal.collection.spring_projector_dart</x:v>
      </x:c>
      <x:c r="E1374" s="4" t="str">
        <x:f>IFERROR(INDEX('Items'!$B$6:$B$1005,MATCH(D1374,'Items'!$A$6:$A$1005,0)),"MISSING ID")</x:f>
        <x:v>Spring-projector dart</x:v>
      </x:c>
      <x:c r="F1374" s="4" t="str">
        <x:f>IFERROR(INDEX('Items'!$C$6:$C$1005,MATCH(D1374,'Items'!$A$6:$A$1005,0)),"MISSING ID")</x:f>
        <x:v>Not applicable</x:v>
      </x:c>
      <x:c r="G1374" s="4" t="str">
        <x:f>IFERROR(INDEX('Items'!$D$6:$D$1005,MATCH(D1374,'Items'!$A$6:$A$1005,0)),"MISSING ID")</x:f>
        <x:v>Weapons</x:v>
      </x:c>
      <x:c r="H1374" s="4" t="str">
        <x:f>IFERROR(INDEX('Items'!$X$6:$X$1005,MATCH(D1374,'Items'!$A$6:$A$1005,0)),"MISSING ID")</x:f>
        <x:v>Ammunition</x:v>
      </x:c>
      <x:c r="I1374" s="4"/>
      <x:c r="J1374" s="4" t="str">
        <x:v>Unspecified</x:v>
      </x:c>
      <x:c r="K1374" s="4" t="str">
        <x:f>IFERROR(INDEX('Crafting recipes'!$D$6:$D$1005,MATCH(B1374,'Crafting recipes'!$A$6:$A$1005,0)),"MISSING ID")</x:f>
        <x:v>Proposal</x:v>
      </x:c>
      <x:c r="L1374" s="4" t="str">
        <x:f>IFERROR(INDEX('Items'!$AD$6:$AD$1005,MATCH(D1374,'Items'!$A$6:$A$1005,0)),"MISSING ID")</x:f>
        <x:v>Proposal</x:v>
      </x:c>
      <x:c r="M1374" s="4" t="str">
        <x:f>IFERROR(INDEX('Crafting recipes'!$E$6:$E$1005,MATCH(B1374,'Crafting recipes'!$A$6:$A$1005,0)),"MISSING ID")</x:f>
        <x:v>Partial proposal</x:v>
      </x:c>
      <x:c r="N1374" s="4" t="str">
        <x:v>Candidate source or part only. Quantity, grade and method remain open.</x:v>
      </x:c>
      <x:c r="O1374" s="4" t="str">
        <x:v>Collection expansion, October 15, 2026. New game proposal.</x:v>
      </x:c>
      <x:c r="P1374" s="4" t="n">
        <x:f>IF(OR(C1374="Ingredient candidate",C1374="Consumed input",C1374="Contained input",C1374="Transform input"),IF(F1374="T0",0,IF(F1374="T1",1,IF(F1374="T2",2,IF(F1374="T3",3,IF(F1374="T4",4,-1))))),-1)</x:f>
        <x:v>-1</x:v>
      </x:c>
      <x:c r="Q1374" s="4" t="n">
        <x:f>IF(AND(OR(C1374="Ingredient candidate",C1374="Consumed input",C1374="Contained input",C1374="Transform input"),P1374=-1),1,0)</x:f>
        <x:v>0</x:v>
      </x:c>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Rough iron rivet stock</x:v>
      </x:c>
      <x:c r="F1375" s="4" t="str">
        <x:f>IFERROR(INDEX('Items'!$C$6:$C$1005,MATCH(D1375,'Items'!$A$6:$A$1005,0)),"MISSING ID")</x:f>
        <x:v>T2</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t="n">
        <x:f>IF(OR(C1375="Ingredient candidate",C1375="Consumed input",C1375="Contained input",C1375="Transform input"),IF(F1375="T0",0,IF(F1375="T1",1,IF(F1375="T2",2,IF(F1375="T3",3,IF(F1375="T4",4,-1))))),-1)</x:f>
        <x:v>2</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Not applicable</x:v>
      </x:c>
      <x:c r="G1376" s="4" t="str">
        <x:f>IFERROR(INDEX('Items'!$D$6:$D$1005,MATCH(D1376,'Items'!$A$6:$A$1005,0)),"MISSING ID")</x:f>
        <x:v>Weapons</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t="n">
        <x:f>IF(OR(C1376="Ingredient candidate",C1376="Consumed input",C1376="Contained input",C1376="Transform input"),IF(F1376="T0",0,IF(F1376="T1",1,IF(F1376="T2",2,IF(F1376="T3",3,IF(F1376="T4",4,-1))))),-1)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t="n">
        <x:f>IF(OR(C1377="Ingredient candidate",C1377="Consumed input",C1377="Contained input",C1377="Transform input"),IF(F1377="T0",0,IF(F1377="T1",1,IF(F1377="T2",2,IF(F1377="T3",3,IF(F1377="T4",4,-1))))),-1)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Not applicable</x:v>
      </x:c>
      <x:c r="G1378" s="4" t="str">
        <x:f>IFERROR(INDEX('Items'!$D$6:$D$1005,MATCH(D1378,'Items'!$A$6:$A$1005,0)),"MISSING ID")</x:f>
        <x:v>Weapons</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t="n">
        <x:f>IF(OR(C1378="Ingredient candidate",C1378="Consumed input",C1378="Contained input",C1378="Transform input"),IF(F1378="T0",0,IF(F1378="T1",1,IF(F1378="T2",2,IF(F1378="T3",3,IF(F1378="T4",4,-1))))),-1)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t="n">
        <x:f>IF(OR(C1379="Ingredient candidate",C1379="Consumed input",C1379="Contained input",C1379="Transform input"),IF(F1379="T0",0,IF(F1379="T1",1,IF(F1379="T2",2,IF(F1379="T3",3,IF(F1379="T4",4,-1))))),-1)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Not applicable</x:v>
      </x:c>
      <x:c r="G1380" s="4" t="str">
        <x:f>IFERROR(INDEX('Items'!$D$6:$D$1005,MATCH(D1380,'Items'!$A$6:$A$1005,0)),"MISSING ID")</x:f>
        <x:v>Weapons</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t="n">
        <x:f>IF(OR(C1380="Ingredient candidate",C1380="Consumed input",C1380="Contained input",C1380="Transform input"),IF(F1380="T0",0,IF(F1380="T1",1,IF(F1380="T2",2,IF(F1380="T3",3,IF(F1380="T4",4,-1))))),-1)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Not applicable</x:v>
      </x:c>
      <x:c r="G1381" s="4" t="str">
        <x:f>IFERROR(INDEX('Items'!$D$6:$D$1005,MATCH(D1381,'Items'!$A$6:$A$1005,0)),"MISSING ID")</x:f>
        <x:v>Field supplies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t="n">
        <x:f>IF(OR(C1381="Ingredient candidate",C1381="Consumed input",C1381="Contained input",C1381="Transform input"),IF(F1381="T0",0,IF(F1381="T1",1,IF(F1381="T2",2,IF(F1381="T3",3,IF(F1381="T4",4,-1))))),-1)</x:f>
        <x:v>-1</x:v>
      </x:c>
      <x:c r="Q1381" s="4" t="n">
        <x:f>IF(AND(OR(C1381="Ingredient candidate",C1381="Consumed input",C1381="Contained input",C1381="Transform input"),P1381=-1),1,0)</x:f>
        <x:v>1</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Not applicable</x:v>
      </x:c>
      <x:c r="G1382" s="4" t="str">
        <x:f>IFERROR(INDEX('Items'!$D$6:$D$1005,MATCH(D1382,'Items'!$A$6:$A$1005,0)),"MISSING ID")</x:f>
        <x:v>Weapons</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t="n">
        <x:f>IF(OR(C1382="Ingredient candidate",C1382="Consumed input",C1382="Contained input",C1382="Transform input"),IF(F1382="T0",0,IF(F1382="T1",1,IF(F1382="T2",2,IF(F1382="T3",3,IF(F1382="T4",4,-1))))),-1)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T0</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t="n">
        <x:f>IF(OR(C1383="Ingredient candidate",C1383="Consumed input",C1383="Contained input",C1383="Transform input"),IF(F1383="T0",0,IF(F1383="T1",1,IF(F1383="T2",2,IF(F1383="T3",3,IF(F1383="T4",4,-1))))),-1)</x:f>
        <x:v>0</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T1</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t="n">
        <x:f>IF(OR(C1384="Ingredient candidate",C1384="Consumed input",C1384="Contained input",C1384="Transform input"),IF(F1384="T0",0,IF(F1384="T1",1,IF(F1384="T2",2,IF(F1384="T3",3,IF(F1384="T4",4,-1))))),-1)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Processed hide material</x:v>
      </x:c>
      <x:c r="F1385" s="4" t="str">
        <x:f>IFERROR(INDEX('Items'!$C$6:$C$1005,MATCH(D1385,'Items'!$A$6:$A$1005,0)),"MISSING ID")</x:f>
        <x:v>T1</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t="n">
        <x:f>IF(OR(C1385="Ingredient candidate",C1385="Consumed input",C1385="Contained input",C1385="Transform input"),IF(F1385="T0",0,IF(F1385="T1",1,IF(F1385="T2",2,IF(F1385="T3",3,IF(F1385="T4",4,-1))))),-1)</x:f>
        <x:v>1</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T2</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t="n">
        <x:f>IF(OR(C1386="Ingredient candidate",C1386="Consumed input",C1386="Contained input",C1386="Transform input"),IF(F1386="T0",0,IF(F1386="T1",1,IF(F1386="T2",2,IF(F1386="T3",3,IF(F1386="T4",4,-1))))),-1)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stock</x:v>
      </x:c>
      <x:c r="F1387" s="4" t="str">
        <x:f>IFERROR(INDEX('Items'!$C$6:$C$1005,MATCH(D1387,'Items'!$A$6:$A$1005,0)),"MISSING ID")</x:f>
        <x:v>T3</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t="n">
        <x:f>IF(OR(C1387="Ingredient candidate",C1387="Consumed input",C1387="Contained input",C1387="Transform input"),IF(F1387="T0",0,IF(F1387="T1",1,IF(F1387="T2",2,IF(F1387="T3",3,IF(F1387="T4",4,-1))))),-1)</x:f>
        <x:v>3</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Drawn steel music-wire stock</x:v>
      </x:c>
      <x:c r="F1388" s="4" t="str">
        <x:f>IFERROR(INDEX('Items'!$C$6:$C$1005,MATCH(D1388,'Items'!$A$6:$A$1005,0)),"MISSING ID")</x:f>
        <x:v>T4</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t="n">
        <x:f>IF(OR(C1388="Ingredient candidate",C1388="Consumed input",C1388="Contained input",C1388="Transform input"),IF(F1388="T0",0,IF(F1388="T1",1,IF(F1388="T2",2,IF(F1388="T3",3,IF(F1388="T4",4,-1))))),-1)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flakes</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t="n">
        <x:f>IF(OR(C1392="Ingredient candidate",C1392="Consumed input",C1392="Contained input",C1392="Transform input"),IF(F1392="T0",0,IF(F1392="T1",1,IF(F1392="T2",2,IF(F1392="T3",3,IF(F1392="T4",4,-1))))),-1)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T1</x:v>
      </x:c>
      <x:c r="G1393" s="4" t="str">
        <x:f>IFERROR(INDEX('Items'!$D$6:$D$1005,MATCH(D1393,'Items'!$A$6:$A$1005,0)),"MISSING ID")</x:f>
        <x:v>Processing agents</x:v>
      </x:c>
      <x:c r="H1393" s="4" t="str">
        <x:f>IFERROR(INDEX('Items'!$X$6:$X$1005,MATCH(D1393,'Items'!$A$6:$A$1005,0)),"MISSING ID")</x:f>
        <x:v>Chemical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t="n">
        <x:f>IF(OR(C1393="Ingredient candidate",C1393="Consumed input",C1393="Contained input",C1393="Transform input"),IF(F1393="T0",0,IF(F1393="T1",1,IF(F1393="T2",2,IF(F1393="T3",3,IF(F1393="T4",4,-1))))),-1)</x:f>
        <x:v>1</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Graphite electrode plate stock</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t="n">
        <x:f>IF(OR(C1394="Ingredient candidate",C1394="Consumed input",C1394="Contained input",C1394="Transform input"),IF(F1394="T0",0,IF(F1394="T1",1,IF(F1394="T2",2,IF(F1394="T3",3,IF(F1394="T4",4,-1))))),-1)</x:f>
        <x:v>-1</x:v>
      </x:c>
      <x:c r="Q1394" s="4" t="n">
        <x:f>IF(AND(OR(C1394="Ingredient candidate",C1394="Consumed input",C1394="Contained input",C1394="Transform input"),P1394=-1),1,0)</x:f>
        <x:v>0</x:v>
      </x:c>
    </x:row>
    <x:row r="1395" ht="64" customHeight="1">
      <x:c r="A1395" s="4" t="str">
        <x:v>design.audit.proposal_audit_husk_paper_writing_pigment.audit.in.1</x:v>
      </x:c>
      <x:c r="B1395" s="4" t="str">
        <x:v>design.audit.proposal_audit_husk_paper_writing_pigment</x:v>
      </x:c>
      <x:c r="C1395" s="4" t="str">
        <x:v>Ingredient candidate</x:v>
      </x:c>
      <x:c r="D1395" s="4" t="str">
        <x:v>proposal.t1.pigment_powder</x:v>
      </x:c>
      <x:c r="E1395" s="4" t="str">
        <x:f>IFERROR(INDEX('Items'!$B$6:$B$1005,MATCH(D1395,'Items'!$A$6:$A$1005,0)),"MISSING ID")</x:f>
        <x:v>Prepared mineral pigment powder</x:v>
      </x:c>
      <x:c r="F1395" s="4" t="str">
        <x:f>IFERROR(INDEX('Items'!$C$6:$C$1005,MATCH(D1395,'Items'!$A$6:$A$1005,0)),"MISSING ID")</x:f>
        <x:v>T1</x:v>
      </x:c>
      <x:c r="G1395" s="4" t="str">
        <x:f>IFERROR(INDEX('Items'!$D$6:$D$1005,MATCH(D1395,'Items'!$A$6:$A$1005,0)),"MISSING ID")</x:f>
        <x:v>Manufactured stock</x:v>
      </x:c>
      <x:c r="H1395" s="4" t="str">
        <x:f>IFERROR(INDEX('Items'!$X$6:$X$1005,MATCH(D1395,'Items'!$A$6:$A$1005,0)),"MISSING ID")</x:f>
        <x:v>Processed material</x:v>
      </x:c>
      <x:c r="I1395" s="4"/>
      <x:c r="J1395" s="4" t="str">
        <x:v>Unspecified</x:v>
      </x:c>
      <x:c r="K1395" s="4" t="str">
        <x:f>IFERROR(INDEX('Crafting recipes'!$D$6:$D$1005,MATCH(B1395,'Crafting recipes'!$A$6:$A$1005,0)),"MISSING ID")</x:f>
        <x:v>Proposal</x:v>
      </x:c>
      <x:c r="L1395" s="4" t="str">
        <x:f>IFERROR(INDEX('Items'!$AD$6:$AD$1005,MATCH(D1395,'Items'!$A$6:$A$1005,0)),"MISSING ID")</x:f>
        <x:v>Proposal</x:v>
      </x:c>
      <x:c r="M1395" s="4" t="str">
        <x:f>IFERROR(INDEX('Crafting recipes'!$E$6:$E$1005,MATCH(B1395,'Crafting recipes'!$A$6:$A$1005,0)),"MISSING ID")</x:f>
        <x:v>Partial proposal</x:v>
      </x:c>
      <x:c r="N1395" s="4" t="str">
        <x:v>Partial audit candidate; quantity, fit and performance remain unresolved.</x:v>
      </x:c>
      <x:c r="O13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5" s="4" t="n">
        <x:f>IF(OR(C1395="Ingredient candidate",C1395="Consumed input",C1395="Contained input",C1395="Transform input"),IF(F1395="T0",0,IF(F1395="T1",1,IF(F1395="T2",2,IF(F1395="T3",3,IF(F1395="T4",4,-1))))),-1)</x:f>
        <x:v>1</x:v>
      </x:c>
      <x:c r="Q1395" s="4" t="n">
        <x:f>IF(AND(OR(C1395="Ingredient candidate",C1395="Consumed input",C1395="Contained input",C1395="Transform input"),P1395=-1),1,0)</x:f>
        <x:v>0</x:v>
      </x:c>
    </x:row>
    <x:row r="1396" ht="64" customHeight="1">
      <x:c r="A1396" s="4" t="str">
        <x:v>design.audit.proposal_audit_husk_paper_writing_pigment.audit.in.2</x:v>
      </x:c>
      <x:c r="B1396" s="4" t="str">
        <x:v>design.audit.proposal_audit_husk_paper_writing_pigment</x:v>
      </x:c>
      <x:c r="C1396" s="4" t="str">
        <x:v>Ingredient candidate</x:v>
      </x:c>
      <x:c r="D1396" s="4" t="str">
        <x:v>proposal.t1.faunal_carrier</x:v>
      </x:c>
      <x:c r="E1396" s="4" t="str">
        <x:f>IFERROR(INDEX('Items'!$B$6:$B$1005,MATCH(D1396,'Items'!$A$6:$A$1005,0)),"MISSING ID")</x:f>
        <x:v>Selected faunal carrier fraction</x:v>
      </x:c>
      <x:c r="F1396" s="4" t="str">
        <x:f>IFERROR(INDEX('Items'!$C$6:$C$1005,MATCH(D1396,'Items'!$A$6:$A$1005,0)),"MISSING ID")</x:f>
        <x:v>T1</x:v>
      </x:c>
      <x:c r="G1396" s="4" t="str">
        <x:f>IFERROR(INDEX('Items'!$D$6:$D$1005,MATCH(D1396,'Items'!$A$6:$A$1005,0)),"MISSING ID")</x:f>
        <x:v>Processing agents</x:v>
      </x:c>
      <x:c r="H1396" s="4" t="str">
        <x:f>IFERROR(INDEX('Items'!$X$6:$X$1005,MATCH(D1396,'Items'!$A$6:$A$1005,0)),"MISSING ID")</x:f>
        <x:v>Chemical material</x:v>
      </x:c>
      <x:c r="I1396" s="4"/>
      <x:c r="J1396" s="4" t="str">
        <x:v>Unspecified</x:v>
      </x:c>
      <x:c r="K1396" s="4" t="str">
        <x:f>IFERROR(INDEX('Crafting recipes'!$D$6:$D$1005,MATCH(B1396,'Crafting recipes'!$A$6:$A$1005,0)),"MISSING ID")</x:f>
        <x:v>Proposal</x:v>
      </x:c>
      <x:c r="L1396" s="4" t="str">
        <x:f>IFERROR(INDEX('Items'!$AD$6:$AD$1005,MATCH(D1396,'Items'!$A$6:$A$1005,0)),"MISSING ID")</x:f>
        <x:v>Proposal</x:v>
      </x:c>
      <x:c r="M1396" s="4" t="str">
        <x:f>IFERROR(INDEX('Crafting recipes'!$E$6:$E$1005,MATCH(B1396,'Crafting recipes'!$A$6:$A$1005,0)),"MISSING ID")</x:f>
        <x:v>Partial proposal</x:v>
      </x:c>
      <x:c r="N1396" s="4" t="str">
        <x:v>Partial audit candidate; quantity, fit and performance remain unresolved.</x:v>
      </x:c>
      <x:c r="O13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6" s="4" t="n">
        <x:f>IF(OR(C1396="Ingredient candidate",C1396="Consumed input",C1396="Contained input",C1396="Transform input"),IF(F1396="T0",0,IF(F1396="T1",1,IF(F1396="T2",2,IF(F1396="T3",3,IF(F1396="T4",4,-1))))),-1)</x:f>
        <x:v>1</x:v>
      </x:c>
      <x:c r="Q1396" s="4" t="n">
        <x:f>IF(AND(OR(C1396="Ingredient candidate",C1396="Consumed input",C1396="Contained input",C1396="Transform input"),P1396=-1),1,0)</x:f>
        <x:v>0</x:v>
      </x:c>
    </x:row>
    <x:row r="1397" ht="64" customHeight="1">
      <x:c r="A1397" s="4" t="str">
        <x:v>design.audit.proposal_audit_husk_paper_writing_pigment.audit.out</x:v>
      </x:c>
      <x:c r="B1397" s="4" t="str">
        <x:v>design.audit.proposal_audit_husk_paper_writing_pigment</x:v>
      </x:c>
      <x:c r="C1397" s="4" t="str">
        <x:v>Output</x:v>
      </x:c>
      <x:c r="D1397" s="4" t="str">
        <x:v>proposal.audit.husk_paper_writing_pigment</x:v>
      </x:c>
      <x:c r="E1397" s="4" t="str">
        <x:f>IFERROR(INDEX('Items'!$B$6:$B$1005,MATCH(D1397,'Items'!$A$6:$A$1005,0)),"MISSING ID")</x:f>
        <x:v>Husk-paper writing pigment</x:v>
      </x:c>
      <x:c r="F1397" s="4" t="str">
        <x:f>IFERROR(INDEX('Items'!$C$6:$C$1005,MATCH(D1397,'Items'!$A$6:$A$1005,0)),"MISSING ID")</x:f>
        <x:v>T2</x:v>
      </x:c>
      <x:c r="G1397" s="4" t="str">
        <x:f>IFERROR(INDEX('Items'!$D$6:$D$1005,MATCH(D1397,'Items'!$A$6:$A$1005,0)),"MISSING ID")</x:f>
        <x:v>Processing agents</x:v>
      </x:c>
      <x:c r="H1397" s="4" t="str">
        <x:f>IFERROR(INDEX('Items'!$X$6:$X$1005,MATCH(D1397,'Items'!$A$6:$A$1005,0)),"MISSING ID")</x:f>
        <x:v>Chemical material</x:v>
      </x:c>
      <x:c r="I1397" s="4"/>
      <x:c r="J1397" s="4" t="str">
        <x:v>Unspecified</x:v>
      </x:c>
      <x:c r="K1397" s="4" t="str">
        <x:f>IFERROR(INDEX('Crafting recipes'!$D$6:$D$1005,MATCH(B1397,'Crafting recipes'!$A$6:$A$1005,0)),"MISSING ID")</x:f>
        <x:v>Proposal</x:v>
      </x:c>
      <x:c r="L1397" s="4" t="str">
        <x:f>IFERROR(INDEX('Items'!$AD$6:$AD$1005,MATCH(D1397,'Items'!$A$6:$A$1005,0)),"MISSING ID")</x:f>
        <x:v>Proposal</x:v>
      </x:c>
      <x:c r="M1397" s="4" t="str">
        <x:f>IFERROR(INDEX('Crafting recipes'!$E$6:$E$1005,MATCH(B1397,'Crafting recipes'!$A$6:$A$1005,0)),"MISSING ID")</x:f>
        <x:v>Partial proposal</x:v>
      </x:c>
      <x:c r="N1397" s="4" t="str">
        <x:v>Partial audit candidate; quantity, fit and performance remain unresolved.</x:v>
      </x:c>
      <x:c r="O13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7" s="4" t="n">
        <x:f>IF(OR(C1397="Ingredient candidate",C1397="Consumed input",C1397="Contained input",C1397="Transform input"),IF(F1397="T0",0,IF(F1397="T1",1,IF(F1397="T2",2,IF(F1397="T3",3,IF(F1397="T4",4,-1))))),-1)</x:f>
        <x:v>-1</x:v>
      </x:c>
      <x:c r="Q1397" s="4" t="n">
        <x:f>IF(AND(OR(C1397="Ingredient candidate",C1397="Consumed input",C1397="Contained input",C1397="Transform input"),P1397=-1),1,0)</x:f>
        <x:v>0</x:v>
      </x:c>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Worked iron stock</x:v>
      </x:c>
      <x:c r="F1398" s="4" t="str">
        <x:f>IFERROR(INDEX('Items'!$C$6:$C$1005,MATCH(D1398,'Items'!$A$6:$A$1005,0)),"MISSING ID")</x:f>
        <x:v>T2</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t="n">
        <x:f>IF(OR(C1398="Ingredient candidate",C1398="Consumed input",C1398="Contained input",C1398="Transform input"),IF(F1398="T0",0,IF(F1398="T1",1,IF(F1398="T2",2,IF(F1398="T3",3,IF(F1398="T4",4,-1))))),-1)</x:f>
        <x:v>2</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T3</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t="n">
        <x:f>IF(OR(C1399="Ingredient candidate",C1399="Consumed input",C1399="Contained input",C1399="Transform input"),IF(F1399="T0",0,IF(F1399="T1",1,IF(F1399="T2",2,IF(F1399="T3",3,IF(F1399="T4",4,-1))))),-1)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stock</x:v>
      </x:c>
      <x:c r="F1400" s="4" t="str">
        <x:f>IFERROR(INDEX('Items'!$C$6:$C$1005,MATCH(D1400,'Items'!$A$6:$A$1005,0)),"MISSING ID")</x:f>
        <x:v>T3</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t="n">
        <x:f>IF(OR(C1400="Ingredient candidate",C1400="Consumed input",C1400="Contained input",C1400="Transform input"),IF(F1400="T0",0,IF(F1400="T1",1,IF(F1400="T2",2,IF(F1400="T3",3,IF(F1400="T4",4,-1))))),-1)</x:f>
        <x:v>3</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T4</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t="n">
        <x:f>IF(OR(C1401="Ingredient candidate",C1401="Consumed input",C1401="Contained input",C1401="Transform input"),IF(F1401="T0",0,IF(F1401="T1",1,IF(F1401="T2",2,IF(F1401="T3",3,IF(F1401="T4",4,-1))))),-1)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t="n">
        <x:f>IF(OR(C1402="Ingredient candidate",C1402="Consumed input",C1402="Contained input",C1402="Transform input"),IF(F1402="T0",0,IF(F1402="T1",1,IF(F1402="T2",2,IF(F1402="T3",3,IF(F1402="T4",4,-1))))),-1)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Worked iron stock</x:v>
      </x:c>
      <x:c r="F1403" s="4" t="str">
        <x:f>IFERROR(INDEX('Items'!$C$6:$C$1005,MATCH(D1403,'Items'!$A$6:$A$1005,0)),"MISSING ID")</x:f>
        <x:v>T2</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t="n">
        <x:f>IF(OR(C1403="Ingredient candidate",C1403="Consumed input",C1403="Contained input",C1403="Transform input"),IF(F1403="T0",0,IF(F1403="T1",1,IF(F1403="T2",2,IF(F1403="T3",3,IF(F1403="T4",4,-1))))),-1)</x:f>
        <x:v>2</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T3</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t="n">
        <x:f>IF(OR(C1404="Ingredient candidate",C1404="Consumed input",C1404="Contained input",C1404="Transform input"),IF(F1404="T0",0,IF(F1404="T1",1,IF(F1404="T2",2,IF(F1404="T3",3,IF(F1404="T4",4,-1))))),-1)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conductor stock</x:v>
      </x:c>
      <x:c r="F1405" s="4" t="str">
        <x:f>IFERROR(INDEX('Items'!$C$6:$C$1005,MATCH(D1405,'Items'!$A$6:$A$1005,0)),"MISSING ID")</x:f>
        <x:v>T2</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t="n">
        <x:f>IF(OR(C1405="Ingredient candidate",C1405="Consumed input",C1405="Contained input",C1405="Transform input"),IF(F1405="T0",0,IF(F1405="T1",1,IF(F1405="T2",2,IF(F1405="T3",3,IF(F1405="T4",4,-1))))),-1)</x:f>
        <x:v>2</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T3</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t="n">
        <x:f>IF(OR(C1406="Ingredient candidate",C1406="Consumed input",C1406="Contained input",C1406="Transform input"),IF(F1406="T0",0,IF(F1406="T1",1,IF(F1406="T2",2,IF(F1406="T3",3,IF(F1406="T4",4,-1))))),-1)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Prepared ceramic body feed</x:v>
      </x:c>
      <x:c r="F1409" s="4" t="str">
        <x:f>IFERROR(INDEX('Items'!$C$6:$C$1005,MATCH(D1409,'Items'!$A$6:$A$1005,0)),"MISSING ID")</x:f>
        <x:v>T1</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t="n">
        <x:f>IF(OR(C1409="Ingredient candidate",C1409="Consumed input",C1409="Contained input",C1409="Transform input"),IF(F1409="T0",0,IF(F1409="T1",1,IF(F1409="T2",2,IF(F1409="T3",3,IF(F1409="T4",4,-1))))),-1)</x:f>
        <x:v>1</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T2</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t="n">
        <x:f>IF(OR(C1410="Ingredient candidate",C1410="Consumed input",C1410="Contained input",C1410="Transform input"),IF(F1410="T0",0,IF(F1410="T1",1,IF(F1410="T2",2,IF(F1410="T3",3,IF(F1410="T4",4,-1))))),-1)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Worked iron stock</x:v>
      </x:c>
      <x:c r="F1411" s="4" t="str">
        <x:f>IFERROR(INDEX('Items'!$C$6:$C$1005,MATCH(D1411,'Items'!$A$6:$A$1005,0)),"MISSING ID")</x:f>
        <x:v>T2</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t="n">
        <x:f>IF(OR(C1411="Ingredient candidate",C1411="Consumed input",C1411="Contained input",C1411="Transform input"),IF(F1411="T0",0,IF(F1411="T1",1,IF(F1411="T2",2,IF(F1411="T3",3,IF(F1411="T4",4,-1))))),-1)</x:f>
        <x:v>2</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t="n">
        <x:f>IF(OR(C1412="Ingredient candidate",C1412="Consumed input",C1412="Contained input",C1412="Transform input"),IF(F1412="T0",0,IF(F1412="T1",1,IF(F1412="T2",2,IF(F1412="T3",3,IF(F1412="T4",4,-1))))),-1)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T3</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t="n">
        <x:f>IF(OR(C1413="Ingredient candidate",C1413="Consumed input",C1413="Contained input",C1413="Transform input"),IF(F1413="T0",0,IF(F1413="T1",1,IF(F1413="T2",2,IF(F1413="T3",3,IF(F1413="T4",4,-1))))),-1)</x:f>
        <x:v>-1</x:v>
      </x:c>
      <x:c r="Q1413" s="4" t="n">
        <x:f>IF(AND(OR(C1413="Ingredient candidate",C1413="Consumed input",C1413="Contained input",C1413="Transform input"),P1413=-1),1,0)</x:f>
        <x:v>0</x:v>
      </x:c>
    </x:row>
    <x:row r="1414" ht="64" customHeight="1">
      <x:c r="A1414" s="4" t="str">
        <x:v>design.audit.proposal_audit_instrument_bridge_blank.audit.in.1</x:v>
      </x:c>
      <x:c r="B1414" s="4" t="str">
        <x:v>design.audit.proposal_audit_instrument_bridge_blank</x:v>
      </x:c>
      <x:c r="C1414" s="4" t="str">
        <x:v>Ingredient candidate</x:v>
      </x:c>
      <x:c r="D1414" s="4" t="str">
        <x:v>proposal.t1.hardpart_blank</x:v>
      </x:c>
      <x:c r="E1414" s="4" t="str">
        <x:f>IFERROR(INDEX('Items'!$B$6:$B$1005,MATCH(D1414,'Items'!$A$6:$A$1005,0)),"MISSING ID")</x:f>
        <x:v>Shaped fauna hard-part blanks</x:v>
      </x:c>
      <x:c r="F1414" s="4" t="str">
        <x:f>IFERROR(INDEX('Items'!$C$6:$C$1005,MATCH(D1414,'Items'!$A$6:$A$1005,0)),"MISSING ID")</x:f>
        <x:v>T1</x:v>
      </x:c>
      <x:c r="G1414" s="4" t="str">
        <x:f>IFERROR(INDEX('Items'!$D$6:$D$1005,MATCH(D1414,'Items'!$A$6:$A$1005,0)),"MISSING ID")</x:f>
        <x:v>Manufactured stock</x:v>
      </x:c>
      <x:c r="H1414" s="4" t="str">
        <x:f>IFERROR(INDEX('Items'!$X$6:$X$1005,MATCH(D1414,'Items'!$A$6:$A$1005,0)),"MISSING ID")</x:f>
        <x:v>Processed material</x:v>
      </x:c>
      <x:c r="I1414" s="4"/>
      <x:c r="J1414" s="4" t="str">
        <x:v>Unspecified</x:v>
      </x:c>
      <x:c r="K1414" s="4" t="str">
        <x:f>IFERROR(INDEX('Crafting recipes'!$D$6:$D$1005,MATCH(B1414,'Crafting recipes'!$A$6:$A$1005,0)),"MISSING ID")</x:f>
        <x:v>Proposal</x:v>
      </x:c>
      <x:c r="L1414" s="4" t="str">
        <x:f>IFERROR(INDEX('Items'!$AD$6:$AD$1005,MATCH(D1414,'Items'!$A$6:$A$1005,0)),"MISSING ID")</x:f>
        <x:v>Proposal</x:v>
      </x:c>
      <x:c r="M1414" s="4" t="str">
        <x:f>IFERROR(INDEX('Crafting recipes'!$E$6:$E$1005,MATCH(B1414,'Crafting recipes'!$A$6:$A$1005,0)),"MISSING ID")</x:f>
        <x:v>Partial proposal</x:v>
      </x:c>
      <x:c r="N1414" s="4" t="str">
        <x:v>Partial audit candidate; quantity, fit and performance remain unresolved.</x:v>
      </x:c>
      <x:c r="O14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4" s="4" t="n">
        <x:f>IF(OR(C1414="Ingredient candidate",C1414="Consumed input",C1414="Contained input",C1414="Transform input"),IF(F1414="T0",0,IF(F1414="T1",1,IF(F1414="T2",2,IF(F1414="T3",3,IF(F1414="T4",4,-1))))),-1)</x:f>
        <x:v>1</x:v>
      </x:c>
      <x:c r="Q1414" s="4" t="n">
        <x:f>IF(AND(OR(C1414="Ingredient candidate",C1414="Consumed input",C1414="Contained input",C1414="Transform input"),P1414=-1),1,0)</x:f>
        <x:v>0</x:v>
      </x:c>
    </x:row>
    <x:row r="1415" ht="64" customHeight="1">
      <x:c r="A1415" s="4" t="str">
        <x:v>design.audit.proposal_audit_instrument_bridge_blank.audit.out</x:v>
      </x:c>
      <x:c r="B1415" s="4" t="str">
        <x:v>design.audit.proposal_audit_instrument_bridge_blank</x:v>
      </x:c>
      <x:c r="C1415" s="4" t="str">
        <x:v>Output</x:v>
      </x:c>
      <x:c r="D1415" s="4" t="str">
        <x:v>proposal.audit.instrument_bridge_blank</x:v>
      </x:c>
      <x:c r="E1415" s="4" t="str">
        <x:f>IFERROR(INDEX('Items'!$B$6:$B$1005,MATCH(D1415,'Items'!$A$6:$A$1005,0)),"MISSING ID")</x:f>
        <x:v>Instrument bridge blank</x:v>
      </x:c>
      <x:c r="F1415" s="4" t="str">
        <x:f>IFERROR(INDEX('Items'!$C$6:$C$1005,MATCH(D1415,'Items'!$A$6:$A$1005,0)),"MISSING ID")</x:f>
        <x:v>T2</x:v>
      </x:c>
      <x:c r="G1415" s="4" t="str">
        <x:f>IFERROR(INDEX('Items'!$D$6:$D$1005,MATCH(D1415,'Items'!$A$6:$A$1005,0)),"MISSING ID")</x:f>
        <x:v>Crafting components</x:v>
      </x:c>
      <x:c r="H1415" s="4" t="str">
        <x:f>IFERROR(INDEX('Items'!$X$6:$X$1005,MATCH(D1415,'Items'!$A$6:$A$1005,0)),"MISSING ID")</x:f>
        <x:v>Crafting component</x:v>
      </x:c>
      <x:c r="I1415" s="4"/>
      <x:c r="J1415" s="4" t="str">
        <x:v>Unspecified</x:v>
      </x:c>
      <x:c r="K1415" s="4" t="str">
        <x:f>IFERROR(INDEX('Crafting recipes'!$D$6:$D$1005,MATCH(B1415,'Crafting recipes'!$A$6:$A$1005,0)),"MISSING ID")</x:f>
        <x:v>Proposal</x:v>
      </x:c>
      <x:c r="L1415" s="4" t="str">
        <x:f>IFERROR(INDEX('Items'!$AD$6:$AD$1005,MATCH(D1415,'Items'!$A$6:$A$1005,0)),"MISSING ID")</x:f>
        <x:v>Proposal</x:v>
      </x:c>
      <x:c r="M1415" s="4" t="str">
        <x:f>IFERROR(INDEX('Crafting recipes'!$E$6:$E$1005,MATCH(B1415,'Crafting recipes'!$A$6:$A$1005,0)),"MISSING ID")</x:f>
        <x:v>Partial proposal</x:v>
      </x:c>
      <x:c r="N1415" s="4" t="str">
        <x:v>Partial audit candidate; quantity, fit and performance remain unresolved.</x:v>
      </x:c>
      <x:c r="O14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5" s="4" t="n">
        <x:f>IF(OR(C1415="Ingredient candidate",C1415="Consumed input",C1415="Contained input",C1415="Transform input"),IF(F1415="T0",0,IF(F1415="T1",1,IF(F1415="T2",2,IF(F1415="T3",3,IF(F1415="T4",4,-1))))),-1)</x:f>
        <x:v>-1</x:v>
      </x:c>
      <x:c r="Q1415" s="4" t="n">
        <x:f>IF(AND(OR(C1415="Ingredient candidate",C1415="Consumed input",C1415="Contained input",C1415="Transform input"),P1415=-1),1,0)</x:f>
        <x:v>0</x:v>
      </x:c>
    </x:row>
    <x:row r="1416" ht="64" customHeight="1">
      <x:c r="A1416" s="4" t="str">
        <x:v>design.audit.proposal_audit_instrument_tuning_peg_set.audit.in.1</x:v>
      </x:c>
      <x:c r="B1416" s="4" t="str">
        <x:v>design.audit.proposal_audit_instrument_tuning_peg_set</x:v>
      </x:c>
      <x:c r="C1416" s="4" t="str">
        <x:v>Ingredient candidate</x:v>
      </x:c>
      <x:c r="D1416" s="4" t="str">
        <x:v>author.metallurgy.steel_stock</x:v>
      </x:c>
      <x:c r="E1416" s="4" t="str">
        <x:f>IFERROR(INDEX('Items'!$B$6:$B$1005,MATCH(D1416,'Items'!$A$6:$A$1005,0)),"MISSING ID")</x:f>
        <x:v>Steel stock</x:v>
      </x:c>
      <x:c r="F1416" s="4" t="str">
        <x:f>IFERROR(INDEX('Items'!$C$6:$C$1005,MATCH(D1416,'Items'!$A$6:$A$1005,0)),"MISSING ID")</x:f>
        <x:v>T2</x:v>
      </x:c>
      <x:c r="G1416" s="4" t="str">
        <x:f>IFERROR(INDEX('Items'!$D$6:$D$1005,MATCH(D1416,'Items'!$A$6:$A$1005,0)),"MISSING ID")</x:f>
        <x:v>Manufactured stock</x:v>
      </x:c>
      <x:c r="H1416" s="4" t="str">
        <x:f>IFERROR(INDEX('Items'!$X$6:$X$1005,MATCH(D1416,'Items'!$A$6:$A$1005,0)),"MISSING ID")</x:f>
        <x:v>Processed material</x:v>
      </x:c>
      <x:c r="I1416" s="4"/>
      <x:c r="J1416" s="4" t="str">
        <x:v>Unspecified</x:v>
      </x:c>
      <x:c r="K1416" s="4" t="str">
        <x:f>IFERROR(INDEX('Crafting recipes'!$D$6:$D$1005,MATCH(B1416,'Crafting recipes'!$A$6:$A$1005,0)),"MISSING ID")</x:f>
        <x:v>Proposal</x:v>
      </x:c>
      <x:c r="L1416" s="4" t="str">
        <x:f>IFERROR(INDEX('Items'!$AD$6:$AD$1005,MATCH(D1416,'Items'!$A$6:$A$1005,0)),"MISSING ID")</x:f>
        <x:v>Author direction</x:v>
      </x:c>
      <x:c r="M1416" s="4" t="str">
        <x:f>IFERROR(INDEX('Crafting recipes'!$E$6:$E$1005,MATCH(B1416,'Crafting recipes'!$A$6:$A$1005,0)),"MISSING ID")</x:f>
        <x:v>Partial proposal</x:v>
      </x:c>
      <x:c r="N1416" s="4" t="str">
        <x:v>Partial audit candidate; quantity, fit and performance remain unresolved.</x:v>
      </x:c>
      <x:c r="O14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6" s="4" t="n">
        <x:f>IF(OR(C1416="Ingredient candidate",C1416="Consumed input",C1416="Contained input",C1416="Transform input"),IF(F1416="T0",0,IF(F1416="T1",1,IF(F1416="T2",2,IF(F1416="T3",3,IF(F1416="T4",4,-1))))),-1)</x:f>
        <x:v>2</x:v>
      </x:c>
      <x:c r="Q1416" s="4" t="n">
        <x:f>IF(AND(OR(C1416="Ingredient candidate",C1416="Consumed input",C1416="Contained input",C1416="Transform input"),P1416=-1),1,0)</x:f>
        <x:v>0</x:v>
      </x:c>
    </x:row>
    <x:row r="1417" ht="64" customHeight="1">
      <x:c r="A1417" s="4" t="str">
        <x:v>design.audit.proposal_audit_instrument_tuning_peg_set.audit.out</x:v>
      </x:c>
      <x:c r="B1417" s="4" t="str">
        <x:v>design.audit.proposal_audit_instrument_tuning_peg_set</x:v>
      </x:c>
      <x:c r="C1417" s="4" t="str">
        <x:v>Output</x:v>
      </x:c>
      <x:c r="D1417" s="4" t="str">
        <x:v>proposal.audit.instrument_tuning_peg_set</x:v>
      </x:c>
      <x:c r="E1417" s="4" t="str">
        <x:f>IFERROR(INDEX('Items'!$B$6:$B$1005,MATCH(D1417,'Items'!$A$6:$A$1005,0)),"MISSING ID")</x:f>
        <x:v>Instrument tuning peg set</x:v>
      </x:c>
      <x:c r="F1417" s="4" t="str">
        <x:f>IFERROR(INDEX('Items'!$C$6:$C$1005,MATCH(D1417,'Items'!$A$6:$A$1005,0)),"MISSING ID")</x:f>
        <x:v>T3</x:v>
      </x:c>
      <x:c r="G1417" s="4" t="str">
        <x:f>IFERROR(INDEX('Items'!$D$6:$D$1005,MATCH(D1417,'Items'!$A$6:$A$1005,0)),"MISSING ID")</x:f>
        <x:v>Crafting components</x:v>
      </x:c>
      <x:c r="H1417" s="4" t="str">
        <x:f>IFERROR(INDEX('Items'!$X$6:$X$1005,MATCH(D1417,'Items'!$A$6:$A$1005,0)),"MISSING ID")</x:f>
        <x:v>Crafting component</x:v>
      </x:c>
      <x:c r="I1417" s="4"/>
      <x:c r="J1417" s="4" t="str">
        <x:v>Unspecified</x:v>
      </x:c>
      <x:c r="K1417" s="4" t="str">
        <x:f>IFERROR(INDEX('Crafting recipes'!$D$6:$D$1005,MATCH(B1417,'Crafting recipes'!$A$6:$A$1005,0)),"MISSING ID")</x:f>
        <x:v>Proposal</x:v>
      </x:c>
      <x:c r="L1417" s="4" t="str">
        <x:f>IFERROR(INDEX('Items'!$AD$6:$AD$1005,MATCH(D1417,'Items'!$A$6:$A$1005,0)),"MISSING ID")</x:f>
        <x:v>Proposal</x:v>
      </x:c>
      <x:c r="M1417" s="4" t="str">
        <x:f>IFERROR(INDEX('Crafting recipes'!$E$6:$E$1005,MATCH(B1417,'Crafting recipes'!$A$6:$A$1005,0)),"MISSING ID")</x:f>
        <x:v>Partial proposal</x:v>
      </x:c>
      <x:c r="N1417" s="4" t="str">
        <x:v>Partial audit candidate; quantity, fit and performance remain unresolved.</x:v>
      </x:c>
      <x:c r="O14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7" s="4" t="n">
        <x:f>IF(OR(C1417="Ingredient candidate",C1417="Consumed input",C1417="Contained input",C1417="Transform input"),IF(F1417="T0",0,IF(F1417="T1",1,IF(F1417="T2",2,IF(F1417="T3",3,IF(F1417="T4",4,-1))))),-1)</x:f>
        <x:v>-1</x:v>
      </x:c>
      <x:c r="Q1417" s="4" t="n">
        <x:f>IF(AND(OR(C1417="Ingredient candidate",C1417="Consumed input",C1417="Contained input",C1417="Transform input"),P1417=-1),1,0)</x:f>
        <x:v>0</x:v>
      </x:c>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stock</x:v>
      </x:c>
      <x:c r="F1418" s="4" t="str">
        <x:f>IFERROR(INDEX('Items'!$C$6:$C$1005,MATCH(D1418,'Items'!$A$6:$A$1005,0)),"MISSING ID")</x:f>
        <x:v>T3</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t="n">
        <x:f>IF(OR(C1418="Ingredient candidate",C1418="Consumed input",C1418="Contained input",C1418="Transform input"),IF(F1418="T0",0,IF(F1418="T1",1,IF(F1418="T2",2,IF(F1418="T3",3,IF(F1418="T4",4,-1))))),-1)</x:f>
        <x:v>3</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T4</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t="n">
        <x:f>IF(OR(C1419="Ingredient candidate",C1419="Consumed input",C1419="Contained input",C1419="Transform input"),IF(F1419="T0",0,IF(F1419="T1",1,IF(F1419="T2",2,IF(F1419="T3",3,IF(F1419="T4",4,-1))))),-1)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Prepared ceramic body feed</x:v>
      </x:c>
      <x:c r="F1420" s="4" t="str">
        <x:f>IFERROR(INDEX('Items'!$C$6:$C$1005,MATCH(D1420,'Items'!$A$6:$A$1005,0)),"MISSING ID")</x:f>
        <x:v>T1</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t="n">
        <x:f>IF(OR(C1420="Ingredient candidate",C1420="Consumed input",C1420="Contained input",C1420="Transform input"),IF(F1420="T0",0,IF(F1420="T1",1,IF(F1420="T2",2,IF(F1420="T3",3,IF(F1420="T4",4,-1))))),-1)</x:f>
        <x:v>1</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T2</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t="n">
        <x:f>IF(OR(C1421="Ingredient candidate",C1421="Consumed input",C1421="Contained input",C1421="Transform input"),IF(F1421="T0",0,IF(F1421="T1",1,IF(F1421="T2",2,IF(F1421="T3",3,IF(F1421="T4",4,-1))))),-1)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t="n">
        <x:f>IF(OR(C1422="Ingredient candidate",C1422="Consumed input",C1422="Contained input",C1422="Transform input"),IF(F1422="T0",0,IF(F1422="T1",1,IF(F1422="T2",2,IF(F1422="T3",3,IF(F1422="T4",4,-1))))),-1)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T3</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t="n">
        <x:f>IF(OR(C1423="Ingredient candidate",C1423="Consumed input",C1423="Contained input",C1423="Transform input"),IF(F1423="T0",0,IF(F1423="T1",1,IF(F1423="T2",2,IF(F1423="T3",3,IF(F1423="T4",4,-1))))),-1)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t="n">
        <x:f>IF(OR(C1424="Ingredient candidate",C1424="Consumed input",C1424="Contained input",C1424="Transform input"),IF(F1424="T0",0,IF(F1424="T1",1,IF(F1424="T2",2,IF(F1424="T3",3,IF(F1424="T4",4,-1))))),-1)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T3</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t="n">
        <x:f>IF(OR(C1425="Ingredient candidate",C1425="Consumed input",C1425="Contained input",C1425="Transform input"),IF(F1425="T0",0,IF(F1425="T1",1,IF(F1425="T2",2,IF(F1425="T3",3,IF(F1425="T4",4,-1))))),-1)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t="n">
        <x:f>IF(OR(C1426="Ingredient candidate",C1426="Consumed input",C1426="Contained input",C1426="Transform input"),IF(F1426="T0",0,IF(F1426="T1",1,IF(F1426="T2",2,IF(F1426="T3",3,IF(F1426="T4",4,-1))))),-1)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T3</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t="n">
        <x:f>IF(OR(C1427="Ingredient candidate",C1427="Consumed input",C1427="Contained input",C1427="Transform input"),IF(F1427="T0",0,IF(F1427="T1",1,IF(F1427="T2",2,IF(F1427="T3",3,IF(F1427="T4",4,-1))))),-1)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stock</x:v>
      </x:c>
      <x:c r="F1428" s="4" t="str">
        <x:f>IFERROR(INDEX('Items'!$C$6:$C$1005,MATCH(D1428,'Items'!$A$6:$A$1005,0)),"MISSING ID")</x:f>
        <x:v>T3</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t="n">
        <x:f>IF(OR(C1428="Ingredient candidate",C1428="Consumed input",C1428="Contained input",C1428="Transform input"),IF(F1428="T0",0,IF(F1428="T1",1,IF(F1428="T2",2,IF(F1428="T3",3,IF(F1428="T4",4,-1))))),-1)</x:f>
        <x:v>3</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Worked iron stock</x:v>
      </x:c>
      <x:c r="F1429" s="4" t="str">
        <x:f>IFERROR(INDEX('Items'!$C$6:$C$1005,MATCH(D1429,'Items'!$A$6:$A$1005,0)),"MISSING ID")</x:f>
        <x:v>T2</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t="n">
        <x:f>IF(OR(C1429="Ingredient candidate",C1429="Consumed input",C1429="Contained input",C1429="Transform input"),IF(F1429="T0",0,IF(F1429="T1",1,IF(F1429="T2",2,IF(F1429="T3",3,IF(F1429="T4",4,-1))))),-1)</x:f>
        <x:v>2</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T4</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t="n">
        <x:f>IF(OR(C1430="Ingredient candidate",C1430="Consumed input",C1430="Contained input",C1430="Transform input"),IF(F1430="T0",0,IF(F1430="T1",1,IF(F1430="T2",2,IF(F1430="T3",3,IF(F1430="T4",4,-1))))),-1)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t="n">
        <x:f>IF(OR(C1431="Ingredient candidate",C1431="Consumed input",C1431="Contained input",C1431="Transform input"),IF(F1431="T0",0,IF(F1431="T1",1,IF(F1431="T2",2,IF(F1431="T3",3,IF(F1431="T4",4,-1))))),-1)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T3</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t="n">
        <x:f>IF(OR(C1432="Ingredient candidate",C1432="Consumed input",C1432="Contained input",C1432="Transform input"),IF(F1432="T0",0,IF(F1432="T1",1,IF(F1432="T2",2,IF(F1432="T3",3,IF(F1432="T4",4,-1))))),-1)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stock</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t="n">
        <x:f>IF(OR(C1433="Ingredient candidate",C1433="Consumed input",C1433="Contained input",C1433="Transform input"),IF(F1433="T0",0,IF(F1433="T1",1,IF(F1433="T2",2,IF(F1433="T3",3,IF(F1433="T4",4,-1))))),-1)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sealing sheet</x:v>
      </x:c>
      <x:c r="F1434" s="4" t="str">
        <x:f>IFERROR(INDEX('Items'!$C$6:$C$1005,MATCH(D1434,'Items'!$A$6:$A$1005,0)),"MISSING ID")</x:f>
        <x:v>T3</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t="n">
        <x:f>IF(OR(C1434="Ingredient candidate",C1434="Consumed input",C1434="Contained input",C1434="Transform input"),IF(F1434="T0",0,IF(F1434="T1",1,IF(F1434="T2",2,IF(F1434="T3",3,IF(F1434="T4",4,-1))))),-1)</x:f>
        <x:v>3</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T4</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t="n">
        <x:f>IF(OR(C1435="Ingredient candidate",C1435="Consumed input",C1435="Contained input",C1435="Transform input"),IF(F1435="T0",0,IF(F1435="T1",1,IF(F1435="T2",2,IF(F1435="T3",3,IF(F1435="T4",4,-1))))),-1)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Refractory ceramic stock</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t="n">
        <x:f>IF(OR(C1436="Ingredient candidate",C1436="Consumed input",C1436="Contained input",C1436="Transform input"),IF(F1436="T0",0,IF(F1436="T1",1,IF(F1436="T2",2,IF(F1436="T3",3,IF(F1436="T4",4,-1))))),-1)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t="n">
        <x:f>IF(OR(C1437="Ingredient candidate",C1437="Consumed input",C1437="Contained input",C1437="Transform input"),IF(F1437="T0",0,IF(F1437="T1",1,IF(F1437="T2",2,IF(F1437="T3",3,IF(F1437="T4",4,-1))))),-1)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stock</x:v>
      </x:c>
      <x:c r="F1438" s="4" t="str">
        <x:f>IFERROR(INDEX('Items'!$C$6:$C$1005,MATCH(D1438,'Items'!$A$6:$A$1005,0)),"MISSING ID")</x:f>
        <x:v>T3</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t="n">
        <x:f>IF(OR(C1438="Ingredient candidate",C1438="Consumed input",C1438="Contained input",C1438="Transform input"),IF(F1438="T0",0,IF(F1438="T1",1,IF(F1438="T2",2,IF(F1438="T3",3,IF(F1438="T4",4,-1))))),-1)</x:f>
        <x:v>3</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T4</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t="n">
        <x:f>IF(OR(C1439="Ingredient candidate",C1439="Consumed input",C1439="Contained input",C1439="Transform input"),IF(F1439="T0",0,IF(F1439="T1",1,IF(F1439="T2",2,IF(F1439="T3",3,IF(F1439="T4",4,-1))))),-1)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Worked iron stock</x:v>
      </x:c>
      <x:c r="F1440" s="4" t="str">
        <x:f>IFERROR(INDEX('Items'!$C$6:$C$1005,MATCH(D1440,'Items'!$A$6:$A$1005,0)),"MISSING ID")</x:f>
        <x:v>T2</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t="n">
        <x:f>IF(OR(C1440="Ingredient candidate",C1440="Consumed input",C1440="Contained input",C1440="Transform input"),IF(F1440="T0",0,IF(F1440="T1",1,IF(F1440="T2",2,IF(F1440="T3",3,IF(F1440="T4",4,-1))))),-1)</x:f>
        <x:v>2</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T3</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t="n">
        <x:f>IF(OR(C1441="Ingredient candidate",C1441="Consumed input",C1441="Contained input",C1441="Transform input"),IF(F1441="T0",0,IF(F1441="T1",1,IF(F1441="T2",2,IF(F1441="T3",3,IF(F1441="T4",4,-1))))),-1)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conductor stock</x:v>
      </x:c>
      <x:c r="F1442" s="4" t="str">
        <x:f>IFERROR(INDEX('Items'!$C$6:$C$1005,MATCH(D1442,'Items'!$A$6:$A$1005,0)),"MISSING ID")</x:f>
        <x:v>T2</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t="n">
        <x:f>IF(OR(C1442="Ingredient candidate",C1442="Consumed input",C1442="Contained input",C1442="Transform input"),IF(F1442="T0",0,IF(F1442="T1",1,IF(F1442="T2",2,IF(F1442="T3",3,IF(F1442="T4",4,-1))))),-1)</x:f>
        <x:v>2</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Refractory ceramic stock</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t="n">
        <x:f>IF(OR(C1443="Ingredient candidate",C1443="Consumed input",C1443="Contained input",C1443="Transform input"),IF(F1443="T0",0,IF(F1443="T1",1,IF(F1443="T2",2,IF(F1443="T3",3,IF(F1443="T4",4,-1))))),-1)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T3</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t="n">
        <x:f>IF(OR(C1444="Ingredient candidate",C1444="Consumed input",C1444="Contained input",C1444="Transform input"),IF(F1444="T0",0,IF(F1444="T1",1,IF(F1444="T2",2,IF(F1444="T3",3,IF(F1444="T4",4,-1))))),-1)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T3</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t="n">
        <x:f>IF(OR(C1445="Ingredient candidate",C1445="Consumed input",C1445="Contained input",C1445="Transform input"),IF(F1445="T0",0,IF(F1445="T1",1,IF(F1445="T2",2,IF(F1445="T3",3,IF(F1445="T4",4,-1))))),-1)</x:f>
        <x:v>3</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T3</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t="n">
        <x:f>IF(OR(C1446="Ingredient candidate",C1446="Consumed input",C1446="Contained input",C1446="Transform input"),IF(F1446="T0",0,IF(F1446="T1",1,IF(F1446="T2",2,IF(F1446="T3",3,IF(F1446="T4",4,-1))))),-1)</x:f>
        <x:v>3</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T3</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t="n">
        <x:f>IF(OR(C1447="Ingredient candidate",C1447="Consumed input",C1447="Contained input",C1447="Transform input"),IF(F1447="T0",0,IF(F1447="T1",1,IF(F1447="T2",2,IF(F1447="T3",3,IF(F1447="T4",4,-1))))),-1)</x:f>
        <x:v>3</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T4</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t="n">
        <x:f>IF(OR(C1448="Ingredient candidate",C1448="Consumed input",C1448="Contained input",C1448="Transform input"),IF(F1448="T0",0,IF(F1448="T1",1,IF(F1448="T2",2,IF(F1448="T3",3,IF(F1448="T4",4,-1))))),-1)</x:f>
        <x:v>4</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Not applicable</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t="n">
        <x:f>IF(OR(C1449="Ingredient candidate",C1449="Consumed input",C1449="Contained input",C1449="Transform input"),IF(F1449="T0",0,IF(F1449="T1",1,IF(F1449="T2",2,IF(F1449="T3",3,IF(F1449="T4",4,-1))))),-1)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t="n">
        <x:f>IF(OR(C1450="Ingredient candidate",C1450="Consumed input",C1450="Contained input",C1450="Transform input"),IF(F1450="T0",0,IF(F1450="T1",1,IF(F1450="T2",2,IF(F1450="T3",3,IF(F1450="T4",4,-1))))),-1)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T3</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t="n">
        <x:f>IF(OR(C1451="Ingredient candidate",C1451="Consumed input",C1451="Contained input",C1451="Transform input"),IF(F1451="T0",0,IF(F1451="T1",1,IF(F1451="T2",2,IF(F1451="T3",3,IF(F1451="T4",4,-1))))),-1)</x:f>
        <x:v>3</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Not applicable</x:v>
      </x:c>
      <x:c r="G1452" s="4" t="str">
        <x:f>IFERROR(INDEX('Items'!$D$6:$D$1005,MATCH(D1452,'Items'!$A$6:$A$1005,0)),"MISSING ID")</x:f>
        <x:v>Tools</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t="n">
        <x:f>IF(OR(C1452="Ingredient candidate",C1452="Consumed input",C1452="Contained input",C1452="Transform input"),IF(F1452="T0",0,IF(F1452="T1",1,IF(F1452="T2",2,IF(F1452="T3",3,IF(F1452="T4",4,-1))))),-1)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t="n">
        <x:f>IF(OR(C1453="Ingredient candidate",C1453="Consumed input",C1453="Contained input",C1453="Transform input"),IF(F1453="T0",0,IF(F1453="T1",1,IF(F1453="T2",2,IF(F1453="T3",3,IF(F1453="T4",4,-1))))),-1)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Not applicable</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t="n">
        <x:f>IF(OR(C1454="Ingredient candidate",C1454="Consumed input",C1454="Contained input",C1454="Transform input"),IF(F1454="T0",0,IF(F1454="T1",1,IF(F1454="T2",2,IF(F1454="T3",3,IF(F1454="T4",4,-1))))),-1)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t="n">
        <x:f>IF(OR(C1455="Ingredient candidate",C1455="Consumed input",C1455="Contained input",C1455="Transform input"),IF(F1455="T0",0,IF(F1455="T1",1,IF(F1455="T2",2,IF(F1455="T3",3,IF(F1455="T4",4,-1))))),-1)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stock</x:v>
      </x:c>
      <x:c r="F1456" s="4" t="str">
        <x:f>IFERROR(INDEX('Items'!$C$6:$C$1005,MATCH(D1456,'Items'!$A$6:$A$1005,0)),"MISSING ID")</x:f>
        <x:v>T1</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t="n">
        <x:f>IF(OR(C1456="Ingredient candidate",C1456="Consumed input",C1456="Contained input",C1456="Transform input"),IF(F1456="T0",0,IF(F1456="T1",1,IF(F1456="T2",2,IF(F1456="T3",3,IF(F1456="T4",4,-1))))),-1)</x:f>
        <x:v>1</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Not applicable</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t="n">
        <x:f>IF(OR(C1457="Ingredient candidate",C1457="Consumed input",C1457="Contained input",C1457="Transform input"),IF(F1457="T0",0,IF(F1457="T1",1,IF(F1457="T2",2,IF(F1457="T3",3,IF(F1457="T4",4,-1))))),-1)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stock</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t="n">
        <x:f>IF(OR(C1458="Ingredient candidate",C1458="Consumed input",C1458="Contained input",C1458="Transform input"),IF(F1458="T0",0,IF(F1458="T1",1,IF(F1458="T2",2,IF(F1458="T3",3,IF(F1458="T4",4,-1))))),-1)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T3</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t="n">
        <x:f>IF(OR(C1459="Ingredient candidate",C1459="Consumed input",C1459="Contained input",C1459="Transform input"),IF(F1459="T0",0,IF(F1459="T1",1,IF(F1459="T2",2,IF(F1459="T3",3,IF(F1459="T4",4,-1))))),-1)</x:f>
        <x:v>3</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Not applicable</x:v>
      </x:c>
      <x:c r="G1460" s="4" t="str">
        <x:f>IFERROR(INDEX('Items'!$D$6:$D$1005,MATCH(D1460,'Items'!$A$6:$A$1005,0)),"MISSING ID")</x:f>
        <x:v>Tools</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t="n">
        <x:f>IF(OR(C1460="Ingredient candidate",C1460="Consumed input",C1460="Contained input",C1460="Transform input"),IF(F1460="T0",0,IF(F1460="T1",1,IF(F1460="T2",2,IF(F1460="T3",3,IF(F1460="T4",4,-1))))),-1)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Not applicable</x:v>
      </x:c>
      <x:c r="G1461" s="4" t="str">
        <x:f>IFERROR(INDEX('Items'!$D$6:$D$1005,MATCH(D1461,'Items'!$A$6:$A$1005,0)),"MISSING ID")</x:f>
        <x:v>Recovered mechanisms</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t="n">
        <x:f>IF(OR(C1461="Ingredient candidate",C1461="Consumed input",C1461="Contained input",C1461="Transform input"),IF(F1461="T0",0,IF(F1461="T1",1,IF(F1461="T2",2,IF(F1461="T3",3,IF(F1461="T4",4,-1))))),-1)</x:f>
        <x:v>-1</x:v>
      </x:c>
      <x:c r="Q1461" s="4" t="n">
        <x:f>IF(AND(OR(C1461="Ingredient candidate",C1461="Consumed input",C1461="Contained input",C1461="Transform input"),P1461=-1),1,0)</x:f>
        <x:v>1</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Not applicable</x:v>
      </x:c>
      <x:c r="G1462" s="4" t="str">
        <x:f>IFERROR(INDEX('Items'!$D$6:$D$1005,MATCH(D1462,'Items'!$A$6:$A$1005,0)),"MISSING ID")</x:f>
        <x:v>Recovered mechanisms</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t="n">
        <x:f>IF(OR(C1462="Ingredient candidate",C1462="Consumed input",C1462="Contained input",C1462="Transform input"),IF(F1462="T0",0,IF(F1462="T1",1,IF(F1462="T2",2,IF(F1462="T3",3,IF(F1462="T4",4,-1))))),-1)</x:f>
        <x:v>-1</x:v>
      </x:c>
      <x:c r="Q1462" s="4" t="n">
        <x:f>IF(AND(OR(C1462="Ingredient candidate",C1462="Consumed input",C1462="Contained input",C1462="Transform input"),P1462=-1),1,0)</x:f>
        <x:v>1</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T4</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t="n">
        <x:f>IF(OR(C1463="Ingredient candidate",C1463="Consumed input",C1463="Contained input",C1463="Transform input"),IF(F1463="T0",0,IF(F1463="T1",1,IF(F1463="T2",2,IF(F1463="T3",3,IF(F1463="T4",4,-1))))),-1)</x:f>
        <x:v>4</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T3</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t="n">
        <x:f>IF(OR(C1464="Ingredient candidate",C1464="Consumed input",C1464="Contained input",C1464="Transform input"),IF(F1464="T0",0,IF(F1464="T1",1,IF(F1464="T2",2,IF(F1464="T3",3,IF(F1464="T4",4,-1))))),-1)</x:f>
        <x:v>3</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Not applicable</x:v>
      </x:c>
      <x:c r="G1465" s="4" t="str">
        <x:f>IFERROR(INDEX('Items'!$D$6:$D$1005,MATCH(D1465,'Items'!$A$6:$A$1005,0)),"MISSING ID")</x:f>
        <x:v>Tools</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t="n">
        <x:f>IF(OR(C1465="Ingredient candidate",C1465="Consumed input",C1465="Contained input",C1465="Transform input"),IF(F1465="T0",0,IF(F1465="T1",1,IF(F1465="T2",2,IF(F1465="T3",3,IF(F1465="T4",4,-1))))),-1)</x:f>
        <x:v>-1</x:v>
      </x:c>
      <x:c r="Q1465" s="4" t="n">
        <x:f>IF(AND(OR(C1465="Ingredient candidate",C1465="Consumed input",C1465="Contained input",C1465="Transform input"),P1465=-1),1,0)</x:f>
        <x:v>0</x:v>
      </x:c>
    </x:row>
    <x:row r="1466" ht="64" customHeight="1">
      <x:c r="A1466" s="4" t="str">
        <x:v>design.audit.equipment_algae_canister.audit.in.1</x:v>
      </x:c>
      <x:c r="B1466" s="4" t="str">
        <x:v>design.audit.equipment_algae_canister</x:v>
      </x:c>
      <x:c r="C1466" s="4" t="str">
        <x:v>Ingredient candidate</x:v>
      </x:c>
      <x:c r="D1466" s="4" t="str">
        <x:v>proposal.canister.body_blank</x:v>
      </x:c>
      <x:c r="E1466" s="4" t="str">
        <x:f>IFERROR(INDEX('Items'!$B$6:$B$1005,MATCH(D1466,'Items'!$A$6:$A$1005,0)),"MISSING ID")</x:f>
        <x:v>Canister body blank</x:v>
      </x:c>
      <x:c r="F1466" s="4" t="str">
        <x:f>IFERROR(INDEX('Items'!$C$6:$C$1005,MATCH(D1466,'Items'!$A$6:$A$1005,0)),"MISSING ID")</x:f>
        <x:v>T3</x:v>
      </x:c>
      <x:c r="G1466" s="4" t="str">
        <x:f>IFERROR(INDEX('Items'!$D$6:$D$1005,MATCH(D1466,'Items'!$A$6:$A$1005,0)),"MISSING ID")</x:f>
        <x:v>Crafting components</x:v>
      </x:c>
      <x:c r="H1466" s="4" t="str">
        <x:f>IFERROR(INDEX('Items'!$X$6:$X$1005,MATCH(D1466,'Items'!$A$6:$A$1005,0)),"MISSING ID")</x:f>
        <x:v>Container part</x:v>
      </x:c>
      <x:c r="I1466" s="4"/>
      <x:c r="J1466" s="4" t="str">
        <x:v>Unspecified</x:v>
      </x:c>
      <x:c r="K1466" s="4" t="str">
        <x:f>IFERROR(INDEX('Crafting recipes'!$D$6:$D$1005,MATCH(B1466,'Crafting recipes'!$A$6:$A$1005,0)),"MISSING ID")</x:f>
        <x:v>Proposal</x:v>
      </x:c>
      <x:c r="L1466" s="4" t="str">
        <x:f>IFERROR(INDEX('Items'!$AD$6:$AD$1005,MATCH(D1466,'Items'!$A$6:$A$1005,0)),"MISSING ID")</x:f>
        <x:v>Proposal</x:v>
      </x:c>
      <x:c r="M1466" s="4" t="str">
        <x:f>IFERROR(INDEX('Crafting recipes'!$E$6:$E$1005,MATCH(B1466,'Crafting recipes'!$A$6:$A$1005,0)),"MISSING ID")</x:f>
        <x:v>Partial proposal</x:v>
      </x:c>
      <x:c r="N1466" s="4" t="str">
        <x:v>Partial audit candidate; quantity, fit and performance remain unresolved.</x:v>
      </x:c>
      <x:c r="O14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6" s="4" t="n">
        <x:f>IF(OR(C1466="Ingredient candidate",C1466="Consumed input",C1466="Contained input",C1466="Transform input"),IF(F1466="T0",0,IF(F1466="T1",1,IF(F1466="T2",2,IF(F1466="T3",3,IF(F1466="T4",4,-1))))),-1)</x:f>
        <x:v>3</x:v>
      </x:c>
      <x:c r="Q1466" s="4" t="n">
        <x:f>IF(AND(OR(C1466="Ingredient candidate",C1466="Consumed input",C1466="Contained input",C1466="Transform input"),P1466=-1),1,0)</x:f>
        <x:v>0</x:v>
      </x:c>
    </x:row>
    <x:row r="1467" ht="64" customHeight="1">
      <x:c r="A1467" s="4" t="str">
        <x:v>design.audit.equipment_algae_canister.audit.in.2</x:v>
      </x:c>
      <x:c r="B1467" s="4" t="str">
        <x:v>design.audit.equipment_algae_canister</x:v>
      </x:c>
      <x:c r="C1467" s="4" t="str">
        <x:v>Ingredient candidate</x:v>
      </x:c>
      <x:c r="D1467" s="4" t="str">
        <x:v>proposal.canister.seal_ring</x:v>
      </x:c>
      <x:c r="E1467" s="4" t="str">
        <x:f>IFERROR(INDEX('Items'!$B$6:$B$1005,MATCH(D1467,'Items'!$A$6:$A$1005,0)),"MISSING ID")</x:f>
        <x:v>Replacement seal ring</x:v>
      </x:c>
      <x:c r="F1467" s="4" t="str">
        <x:f>IFERROR(INDEX('Items'!$C$6:$C$1005,MATCH(D1467,'Items'!$A$6:$A$1005,0)),"MISSING ID")</x:f>
        <x:v>T3</x:v>
      </x:c>
      <x:c r="G1467" s="4" t="str">
        <x:f>IFERROR(INDEX('Items'!$D$6:$D$1005,MATCH(D1467,'Items'!$A$6:$A$1005,0)),"MISSING ID")</x:f>
        <x:v>Crafting components</x:v>
      </x:c>
      <x:c r="H1467" s="4" t="str">
        <x:f>IFERROR(INDEX('Items'!$X$6:$X$1005,MATCH(D1467,'Items'!$A$6:$A$1005,0)),"MISSING ID")</x:f>
        <x:v>Container part</x:v>
      </x:c>
      <x:c r="I1467" s="4"/>
      <x:c r="J1467" s="4" t="str">
        <x:v>Unspecified</x:v>
      </x:c>
      <x:c r="K1467" s="4" t="str">
        <x:f>IFERROR(INDEX('Crafting recipes'!$D$6:$D$1005,MATCH(B1467,'Crafting recipes'!$A$6:$A$1005,0)),"MISSING ID")</x:f>
        <x:v>Proposal</x:v>
      </x:c>
      <x:c r="L1467" s="4" t="str">
        <x:f>IFERROR(INDEX('Items'!$AD$6:$AD$1005,MATCH(D1467,'Items'!$A$6:$A$1005,0)),"MISSING ID")</x:f>
        <x:v>Proposal</x:v>
      </x:c>
      <x:c r="M1467" s="4" t="str">
        <x:f>IFERROR(INDEX('Crafting recipes'!$E$6:$E$1005,MATCH(B1467,'Crafting recipes'!$A$6:$A$1005,0)),"MISSING ID")</x:f>
        <x:v>Partial proposal</x:v>
      </x:c>
      <x:c r="N1467" s="4" t="str">
        <x:v>Partial audit candidate; quantity, fit and performance remain unresolved.</x:v>
      </x:c>
      <x:c r="O14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7" s="4" t="n">
        <x:f>IF(OR(C1467="Ingredient candidate",C1467="Consumed input",C1467="Contained input",C1467="Transform input"),IF(F1467="T0",0,IF(F1467="T1",1,IF(F1467="T2",2,IF(F1467="T3",3,IF(F1467="T4",4,-1))))),-1)</x:f>
        <x:v>3</x:v>
      </x:c>
      <x:c r="Q1467" s="4" t="n">
        <x:f>IF(AND(OR(C1467="Ingredient candidate",C1467="Consumed input",C1467="Contained input",C1467="Transform input"),P1467=-1),1,0)</x:f>
        <x:v>0</x:v>
      </x:c>
    </x:row>
    <x:row r="1468" ht="64" customHeight="1">
      <x:c r="A1468" s="4" t="str">
        <x:v>design.audit.equipment_algae_canister.audit.in.3</x:v>
      </x:c>
      <x:c r="B1468" s="4" t="str">
        <x:v>design.audit.equipment_algae_canister</x:v>
      </x:c>
      <x:c r="C1468" s="4" t="str">
        <x:v>Ingredient candidate</x:v>
      </x:c>
      <x:c r="D1468" s="4" t="str">
        <x:v>proposal.canister.mouthpiece</x:v>
      </x:c>
      <x:c r="E1468" s="4" t="str">
        <x:f>IFERROR(INDEX('Items'!$B$6:$B$1005,MATCH(D1468,'Items'!$A$6:$A$1005,0)),"MISSING ID")</x:f>
        <x:v>Canister mouthpiece interface</x:v>
      </x:c>
      <x:c r="F1468" s="4" t="str">
        <x:f>IFERROR(INDEX('Items'!$C$6:$C$1005,MATCH(D1468,'Items'!$A$6:$A$1005,0)),"MISSING ID")</x:f>
        <x:v>T3</x:v>
      </x:c>
      <x:c r="G1468" s="4" t="str">
        <x:f>IFERROR(INDEX('Items'!$D$6:$D$1005,MATCH(D1468,'Items'!$A$6:$A$1005,0)),"MISSING ID")</x:f>
        <x:v>Crafting components</x:v>
      </x:c>
      <x:c r="H1468" s="4" t="str">
        <x:f>IFERROR(INDEX('Items'!$X$6:$X$1005,MATCH(D1468,'Items'!$A$6:$A$1005,0)),"MISSING ID")</x:f>
        <x:v>Container part</x:v>
      </x:c>
      <x:c r="I1468" s="4"/>
      <x:c r="J1468" s="4" t="str">
        <x:v>Unspecified</x:v>
      </x:c>
      <x:c r="K1468" s="4" t="str">
        <x:f>IFERROR(INDEX('Crafting recipes'!$D$6:$D$1005,MATCH(B1468,'Crafting recipes'!$A$6:$A$1005,0)),"MISSING ID")</x:f>
        <x:v>Proposal</x:v>
      </x:c>
      <x:c r="L1468" s="4" t="str">
        <x:f>IFERROR(INDEX('Items'!$AD$6:$AD$1005,MATCH(D1468,'Items'!$A$6:$A$1005,0)),"MISSING ID")</x:f>
        <x:v>Proposal</x:v>
      </x:c>
      <x:c r="M1468" s="4" t="str">
        <x:f>IFERROR(INDEX('Crafting recipes'!$E$6:$E$1005,MATCH(B1468,'Crafting recipes'!$A$6:$A$1005,0)),"MISSING ID")</x:f>
        <x:v>Partial proposal</x:v>
      </x:c>
      <x:c r="N1468" s="4" t="str">
        <x:v>Partial audit candidate; quantity, fit and performance remain unresolved.</x:v>
      </x:c>
      <x:c r="O14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8" s="4" t="n">
        <x:f>IF(OR(C1468="Ingredient candidate",C1468="Consumed input",C1468="Contained input",C1468="Transform input"),IF(F1468="T0",0,IF(F1468="T1",1,IF(F1468="T2",2,IF(F1468="T3",3,IF(F1468="T4",4,-1))))),-1)</x:f>
        <x:v>3</x:v>
      </x:c>
      <x:c r="Q1468" s="4" t="n">
        <x:f>IF(AND(OR(C1468="Ingredient candidate",C1468="Consumed input",C1468="Contained input",C1468="Transform input"),P1468=-1),1,0)</x:f>
        <x:v>0</x:v>
      </x:c>
    </x:row>
    <x:row r="1469" ht="64" customHeight="1">
      <x:c r="A1469" s="4" t="str">
        <x:v>design.audit.equipment_algae_canister.audit.in.4</x:v>
      </x:c>
      <x:c r="B1469" s="4" t="str">
        <x:v>design.audit.equipment_algae_canister</x:v>
      </x:c>
      <x:c r="C1469" s="4" t="str">
        <x:v>Contained input</x:v>
      </x:c>
      <x:c r="D1469" s="4" t="str">
        <x:v>proposal.collection.contained_culinary_phagia_culture</x:v>
      </x:c>
      <x:c r="E1469" s="4" t="str">
        <x:f>IFERROR(INDEX('Items'!$B$6:$B$1005,MATCH(D1469,'Items'!$A$6:$A$1005,0)),"MISSING ID")</x:f>
        <x:v>Contained culinary Phagia culture</x:v>
      </x:c>
      <x:c r="F1469" s="4" t="str">
        <x:f>IFERROR(INDEX('Items'!$C$6:$C$1005,MATCH(D1469,'Items'!$A$6:$A$1005,0)),"MISSING ID")</x:f>
        <x:v>T0</x:v>
      </x:c>
      <x:c r="G1469" s="4" t="str">
        <x:f>IFERROR(INDEX('Items'!$D$6:$D$1005,MATCH(D1469,'Items'!$A$6:$A$1005,0)),"MISSING ID")</x:f>
        <x:v>Cooking ingredients</x:v>
      </x:c>
      <x:c r="H1469" s="4" t="str">
        <x:f>IFERROR(INDEX('Items'!$X$6:$X$1005,MATCH(D1469,'Items'!$A$6:$A$1005,0)),"MISSING ID")</x:f>
        <x:v>Raw material</x:v>
      </x:c>
      <x:c r="I1469" s="4"/>
      <x:c r="J1469" s="4" t="str">
        <x:v>Unspecified</x:v>
      </x:c>
      <x:c r="K1469" s="4" t="str">
        <x:f>IFERROR(INDEX('Crafting recipes'!$D$6:$D$1005,MATCH(B1469,'Crafting recipes'!$A$6:$A$1005,0)),"MISSING ID")</x:f>
        <x:v>Proposal</x:v>
      </x:c>
      <x:c r="L1469" s="4" t="str">
        <x:f>IFERROR(INDEX('Items'!$AD$6:$AD$1005,MATCH(D1469,'Items'!$A$6:$A$1005,0)),"MISSING ID")</x:f>
        <x:v>Proposal</x:v>
      </x:c>
      <x:c r="M1469" s="4" t="str">
        <x:f>IFERROR(INDEX('Crafting recipes'!$E$6:$E$1005,MATCH(B1469,'Crafting recipes'!$A$6:$A$1005,0)),"MISSING ID")</x:f>
        <x:v>Partial proposal</x:v>
      </x:c>
      <x:c r="N1469" s="4" t="str">
        <x:v>Partial audit candidate; quantity, fit and performance remain unresolved.</x:v>
      </x:c>
      <x:c r="O14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9" s="4" t="n">
        <x:f>IF(OR(C1469="Ingredient candidate",C1469="Consumed input",C1469="Contained input",C1469="Transform input"),IF(F1469="T0",0,IF(F1469="T1",1,IF(F1469="T2",2,IF(F1469="T3",3,IF(F1469="T4",4,-1))))),-1)</x:f>
        <x:v>0</x:v>
      </x:c>
      <x:c r="Q1469" s="4" t="n">
        <x:f>IF(AND(OR(C1469="Ingredient candidate",C1469="Consumed input",C1469="Contained input",C1469="Transform input"),P1469=-1),1,0)</x:f>
        <x:v>0</x:v>
      </x:c>
    </x:row>
    <x:row r="1470" ht="64" customHeight="1">
      <x:c r="A1470" s="4" t="str">
        <x:v>design.audit.equipment_algae_canister.audit.out</x:v>
      </x:c>
      <x:c r="B1470" s="4" t="str">
        <x:v>design.audit.equipment_algae_canister</x:v>
      </x:c>
      <x:c r="C1470" s="4" t="str">
        <x:v>Output</x:v>
      </x:c>
      <x:c r="D1470" s="4" t="str">
        <x:v>equipment.algae_canister</x:v>
      </x:c>
      <x:c r="E1470" s="4" t="str">
        <x:f>IFERROR(INDEX('Items'!$B$6:$B$1005,MATCH(D1470,'Items'!$A$6:$A$1005,0)),"MISSING ID")</x:f>
        <x:v>Algae canister</x:v>
      </x:c>
      <x:c r="F1470" s="4" t="str">
        <x:f>IFERROR(INDEX('Items'!$C$6:$C$1005,MATCH(D1470,'Items'!$A$6:$A$1005,0)),"MISSING ID")</x:f>
        <x:v>Not applicable</x:v>
      </x:c>
      <x:c r="G1470" s="4" t="str">
        <x:f>IFERROR(INDEX('Items'!$D$6:$D$1005,MATCH(D1470,'Items'!$A$6:$A$1005,0)),"MISSING ID")</x:f>
        <x:v>Accessories</x:v>
      </x:c>
      <x:c r="H1470" s="4" t="str">
        <x:f>IFERROR(INDEX('Items'!$X$6:$X$1005,MATCH(D1470,'Items'!$A$6:$A$1005,0)),"MISSING ID")</x:f>
        <x:v>Container</x:v>
      </x:c>
      <x:c r="I1470" s="4"/>
      <x:c r="J1470" s="4" t="str">
        <x:v>Unspecified</x:v>
      </x:c>
      <x:c r="K1470" s="4" t="str">
        <x:f>IFERROR(INDEX('Crafting recipes'!$D$6:$D$1005,MATCH(B1470,'Crafting recipes'!$A$6:$A$1005,0)),"MISSING ID")</x:f>
        <x:v>Proposal</x:v>
      </x:c>
      <x:c r="L1470" s="4" t="str">
        <x:f>IFERROR(INDEX('Items'!$AD$6:$AD$1005,MATCH(D1470,'Items'!$A$6:$A$1005,0)),"MISSING ID")</x:f>
        <x:v>Existing definition</x:v>
      </x:c>
      <x:c r="M1470" s="4" t="str">
        <x:f>IFERROR(INDEX('Crafting recipes'!$E$6:$E$1005,MATCH(B1470,'Crafting recipes'!$A$6:$A$1005,0)),"MISSING ID")</x:f>
        <x:v>Partial proposal</x:v>
      </x:c>
      <x:c r="N1470" s="4" t="str">
        <x:v>Partial audit candidate; quantity, fit and performance remain unresolved.</x:v>
      </x:c>
      <x:c r="O14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0" s="4" t="n">
        <x:f>IF(OR(C1470="Ingredient candidate",C1470="Consumed input",C1470="Contained input",C1470="Transform input"),IF(F1470="T0",0,IF(F1470="T1",1,IF(F1470="T2",2,IF(F1470="T3",3,IF(F1470="T4",4,-1))))),-1)</x:f>
        <x:v>-1</x:v>
      </x:c>
      <x:c r="Q1470" s="4" t="n">
        <x:f>IF(AND(OR(C1470="Ingredient candidate",C1470="Consumed input",C1470="Contained input",C1470="Transform input"),P1470=-1),1,0)</x:f>
        <x:v>0</x:v>
      </x:c>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 composite stock</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t="n">
        <x:f>IF(OR(C1471="Ingredient candidate",C1471="Consumed input",C1471="Contained input",C1471="Transform input"),IF(F1471="T0",0,IF(F1471="T1",1,IF(F1471="T2",2,IF(F1471="T3",3,IF(F1471="T4",4,-1))))),-1)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T2</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t="n">
        <x:f>IF(OR(C1472="Ingredient candidate",C1472="Consumed input",C1472="Contained input",C1472="Transform input"),IF(F1472="T0",0,IF(F1472="T1",1,IF(F1472="T2",2,IF(F1472="T3",3,IF(F1472="T4",4,-1))))),-1)</x:f>
        <x:v>2</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T3</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t="n">
        <x:f>IF(OR(C1473="Ingredient candidate",C1473="Consumed input",C1473="Contained input",C1473="Transform input"),IF(F1473="T0",0,IF(F1473="T1",1,IF(F1473="T2",2,IF(F1473="T3",3,IF(F1473="T4",4,-1))))),-1)</x:f>
        <x:v>3</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Cloak</x:v>
      </x:c>
      <x:c r="F1474" s="4" t="str">
        <x:f>IFERROR(INDEX('Items'!$C$6:$C$1005,MATCH(D1474,'Items'!$A$6:$A$1005,0)),"MISSING ID")</x:f>
        <x:v>Not applicable</x:v>
      </x:c>
      <x:c r="G1474" s="4" t="str">
        <x:f>IFERROR(INDEX('Items'!$D$6:$D$1005,MATCH(D1474,'Items'!$A$6:$A$1005,0)),"MISSING ID")</x:f>
        <x:v>Clothing</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t="n">
        <x:f>IF(OR(C1474="Ingredient candidate",C1474="Consumed input",C1474="Contained input",C1474="Transform input"),IF(F1474="T0",0,IF(F1474="T1",1,IF(F1474="T2",2,IF(F1474="T3",3,IF(F1474="T4",4,-1))))),-1)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t="n">
        <x:f>IF(OR(C1475="Ingredient candidate",C1475="Consumed input",C1475="Contained input",C1475="Transform input"),IF(F1475="T0",0,IF(F1475="T1",1,IF(F1475="T2",2,IF(F1475="T3",3,IF(F1475="T4",4,-1))))),-1)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T3</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t="n">
        <x:f>IF(OR(C1476="Ingredient candidate",C1476="Consumed input",C1476="Contained input",C1476="Transform input"),IF(F1476="T0",0,IF(F1476="T1",1,IF(F1476="T2",2,IF(F1476="T3",3,IF(F1476="T4",4,-1))))),-1)</x:f>
        <x:v>3</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T3</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t="n">
        <x:f>IF(OR(C1477="Ingredient candidate",C1477="Consumed input",C1477="Contained input",C1477="Transform input"),IF(F1477="T0",0,IF(F1477="T1",1,IF(F1477="T2",2,IF(F1477="T3",3,IF(F1477="T4",4,-1))))),-1)</x:f>
        <x:v>3</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Digging shovel axe</x:v>
      </x:c>
      <x:c r="F1478" s="4" t="str">
        <x:f>IFERROR(INDEX('Items'!$C$6:$C$1005,MATCH(D1478,'Items'!$A$6:$A$1005,0)),"MISSING ID")</x:f>
        <x:v>Not applicable</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t="n">
        <x:f>IF(OR(C1478="Ingredient candidate",C1478="Consumed input",C1478="Contained input",C1478="Transform input"),IF(F1478="T0",0,IF(F1478="T1",1,IF(F1478="T2",2,IF(F1478="T3",3,IF(F1478="T4",4,-1))))),-1)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T3</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t="n">
        <x:f>IF(OR(C1479="Ingredient candidate",C1479="Consumed input",C1479="Contained input",C1479="Transform input"),IF(F1479="T0",0,IF(F1479="T1",1,IF(F1479="T2",2,IF(F1479="T3",3,IF(F1479="T4",4,-1))))),-1)</x:f>
        <x:v>3</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T3</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t="n">
        <x:f>IF(OR(C1480="Ingredient candidate",C1480="Consumed input",C1480="Contained input",C1480="Transform input"),IF(F1480="T0",0,IF(F1480="T1",1,IF(F1480="T2",2,IF(F1480="T3",3,IF(F1480="T4",4,-1))))),-1)</x:f>
        <x:v>3</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T3</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t="n">
        <x:f>IF(OR(C1481="Ingredient candidate",C1481="Consumed input",C1481="Contained input",C1481="Transform input"),IF(F1481="T0",0,IF(F1481="T1",1,IF(F1481="T2",2,IF(F1481="T3",3,IF(F1481="T4",4,-1))))),-1)</x:f>
        <x:v>3</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T3</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t="n">
        <x:f>IF(OR(C1482="Ingredient candidate",C1482="Consumed input",C1482="Contained input",C1482="Transform input"),IF(F1482="T0",0,IF(F1482="T1",1,IF(F1482="T2",2,IF(F1482="T3",3,IF(F1482="T4",4,-1))))),-1)</x:f>
        <x:v>3</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Dust canister</x:v>
      </x:c>
      <x:c r="F1483" s="4" t="str">
        <x:f>IFERROR(INDEX('Items'!$C$6:$C$1005,MATCH(D1483,'Items'!$A$6:$A$1005,0)),"MISSING ID")</x:f>
        <x:v>Not applicable</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t="n">
        <x:f>IF(OR(C1483="Ingredient candidate",C1483="Consumed input",C1483="Contained input",C1483="Transform input"),IF(F1483="T0",0,IF(F1483="T1",1,IF(F1483="T2",2,IF(F1483="T3",3,IF(F1483="T4",4,-1))))),-1)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t="n">
        <x:f>IF(OR(C1484="Ingredient candidate",C1484="Consumed input",C1484="Contained input",C1484="Transform input"),IF(F1484="T0",0,IF(F1484="T1",1,IF(F1484="T2",2,IF(F1484="T3",3,IF(F1484="T4",4,-1))))),-1)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t="n">
        <x:f>IF(OR(C1485="Ingredient candidate",C1485="Consumed input",C1485="Contained input",C1485="Transform input"),IF(F1485="T0",0,IF(F1485="T1",1,IF(F1485="T2",2,IF(F1485="T3",3,IF(F1485="T4",4,-1))))),-1)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Not applicable</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t="n">
        <x:f>IF(OR(C1486="Ingredient candidate",C1486="Consumed input",C1486="Contained input",C1486="Transform input"),IF(F1486="T0",0,IF(F1486="T1",1,IF(F1486="T2",2,IF(F1486="T3",3,IF(F1486="T4",4,-1))))),-1)</x:f>
        <x:v>-1</x:v>
      </x:c>
      <x:c r="Q1486" s="4" t="n">
        <x:f>IF(AND(OR(C1486="Ingredient candidate",C1486="Consumed input",C1486="Contained input",C1486="Transform input"),P1486=-1),1,0)</x:f>
        <x:v>0</x:v>
      </x:c>
    </x:row>
    <x:row r="1487" ht="64" customHeight="1">
      <x:c r="A1487" s="4" t="str">
        <x:v>design.audit.equipment_jacket.audit.in.1</x:v>
      </x:c>
      <x:c r="B1487" s="4" t="str">
        <x:v>design.audit.equipment_jacket</x:v>
      </x:c>
      <x:c r="C1487" s="4" t="str">
        <x:v>Ingredient candidate</x:v>
      </x:c>
      <x:c r="D1487" s="4" t="str">
        <x:v>proposal.bio.pressed_husk</x:v>
      </x:c>
      <x:c r="E1487" s="4" t="str">
        <x:f>IFERROR(INDEX('Items'!$B$6:$B$1005,MATCH(D1487,'Items'!$A$6:$A$1005,0)),"MISSING ID")</x:f>
        <x:v>Pressed husk-fiber textile material</x:v>
      </x:c>
      <x:c r="F1487" s="4" t="str">
        <x:f>IFERROR(INDEX('Items'!$C$6:$C$1005,MATCH(D1487,'Items'!$A$6:$A$1005,0)),"MISSING ID")</x:f>
        <x:v>T1</x:v>
      </x:c>
      <x:c r="G1487" s="4" t="str">
        <x:f>IFERROR(INDEX('Items'!$D$6:$D$1005,MATCH(D1487,'Items'!$A$6:$A$1005,0)),"MISSING ID")</x:f>
        <x:v>Crafting components</x:v>
      </x:c>
      <x:c r="H1487" s="4" t="str">
        <x:f>IFERROR(INDEX('Items'!$X$6:$X$1005,MATCH(D1487,'Items'!$A$6:$A$1005,0)),"MISSING ID")</x:f>
        <x:v>Processed material</x:v>
      </x:c>
      <x:c r="I1487" s="4"/>
      <x:c r="J1487" s="4" t="str">
        <x:v>Unspecified</x:v>
      </x:c>
      <x:c r="K1487" s="4" t="str">
        <x:f>IFERROR(INDEX('Crafting recipes'!$D$6:$D$1005,MATCH(B1487,'Crafting recipes'!$A$6:$A$1005,0)),"MISSING ID")</x:f>
        <x:v>Proposal</x:v>
      </x:c>
      <x:c r="L1487" s="4" t="str">
        <x:f>IFERROR(INDEX('Items'!$AD$6:$AD$1005,MATCH(D1487,'Items'!$A$6:$A$1005,0)),"MISSING ID")</x:f>
        <x:v>Author direction</x:v>
      </x:c>
      <x:c r="M1487" s="4" t="str">
        <x:f>IFERROR(INDEX('Crafting recipes'!$E$6:$E$1005,MATCH(B1487,'Crafting recipes'!$A$6:$A$1005,0)),"MISSING ID")</x:f>
        <x:v>Partial proposal</x:v>
      </x:c>
      <x:c r="N1487" s="4" t="str">
        <x:v>Partial audit candidate; quantity, fit and performance remain unresolved.</x:v>
      </x:c>
      <x:c r="O1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7" s="4" t="n">
        <x:f>IF(OR(C1487="Ingredient candidate",C1487="Consumed input",C1487="Contained input",C1487="Transform input"),IF(F1487="T0",0,IF(F1487="T1",1,IF(F1487="T2",2,IF(F1487="T3",3,IF(F1487="T4",4,-1))))),-1)</x:f>
        <x:v>1</x:v>
      </x:c>
      <x:c r="Q1487" s="4" t="n">
        <x:f>IF(AND(OR(C1487="Ingredient candidate",C1487="Consumed input",C1487="Contained input",C1487="Transform input"),P1487=-1),1,0)</x:f>
        <x:v>0</x:v>
      </x:c>
    </x:row>
    <x:row r="1488" ht="64" customHeight="1">
      <x:c r="A1488" s="4" t="str">
        <x:v>design.audit.equipment_jacket.audit.in.2</x:v>
      </x:c>
      <x:c r="B1488" s="4" t="str">
        <x:v>design.audit.equipment_jacket</x:v>
      </x:c>
      <x:c r="C1488" s="4" t="str">
        <x:v>Ingredient candidate</x:v>
      </x:c>
      <x:c r="D1488" s="4" t="str">
        <x:v>proposal.audit.pressed_hide_fastening_strips</x:v>
      </x:c>
      <x:c r="E1488" s="4" t="str">
        <x:f>IFERROR(INDEX('Items'!$B$6:$B$1005,MATCH(D1488,'Items'!$A$6:$A$1005,0)),"MISSING ID")</x:f>
        <x:v>Pressed hide fastening strips</x:v>
      </x:c>
      <x:c r="F1488" s="4" t="str">
        <x:f>IFERROR(INDEX('Items'!$C$6:$C$1005,MATCH(D1488,'Items'!$A$6:$A$1005,0)),"MISSING ID")</x:f>
        <x:v>T2</x:v>
      </x:c>
      <x:c r="G1488" s="4" t="str">
        <x:f>IFERROR(INDEX('Items'!$D$6:$D$1005,MATCH(D1488,'Items'!$A$6:$A$1005,0)),"MISSING ID")</x:f>
        <x:v>Manufactured stock</x:v>
      </x:c>
      <x:c r="H1488" s="4" t="str">
        <x:f>IFERROR(INDEX('Items'!$X$6:$X$1005,MATCH(D1488,'Items'!$A$6:$A$1005,0)),"MISSING ID")</x:f>
        <x:v>Processed material</x:v>
      </x:c>
      <x:c r="I1488" s="4"/>
      <x:c r="J1488" s="4" t="str">
        <x:v>Unspecified</x:v>
      </x:c>
      <x:c r="K1488" s="4" t="str">
        <x:f>IFERROR(INDEX('Crafting recipes'!$D$6:$D$1005,MATCH(B1488,'Crafting recipes'!$A$6:$A$1005,0)),"MISSING ID")</x:f>
        <x:v>Proposal</x:v>
      </x:c>
      <x:c r="L1488" s="4" t="str">
        <x:f>IFERROR(INDEX('Items'!$AD$6:$AD$1005,MATCH(D1488,'Items'!$A$6:$A$1005,0)),"MISSING ID")</x:f>
        <x:v>Proposal</x:v>
      </x:c>
      <x:c r="M1488" s="4" t="str">
        <x:f>IFERROR(INDEX('Crafting recipes'!$E$6:$E$1005,MATCH(B1488,'Crafting recipes'!$A$6:$A$1005,0)),"MISSING ID")</x:f>
        <x:v>Partial proposal</x:v>
      </x:c>
      <x:c r="N1488" s="4" t="str">
        <x:v>Partial audit candidate; quantity, fit and performance remain unresolved.</x:v>
      </x:c>
      <x:c r="O1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8" s="4" t="n">
        <x:f>IF(OR(C1488="Ingredient candidate",C1488="Consumed input",C1488="Contained input",C1488="Transform input"),IF(F1488="T0",0,IF(F1488="T1",1,IF(F1488="T2",2,IF(F1488="T3",3,IF(F1488="T4",4,-1))))),-1)</x:f>
        <x:v>2</x:v>
      </x:c>
      <x:c r="Q1488" s="4" t="n">
        <x:f>IF(AND(OR(C1488="Ingredient candidate",C1488="Consumed input",C1488="Contained input",C1488="Transform input"),P1488=-1),1,0)</x:f>
        <x:v>0</x:v>
      </x:c>
    </x:row>
    <x:row r="1489" ht="64" customHeight="1">
      <x:c r="A1489" s="4" t="str">
        <x:v>design.audit.equipment_jacket.audit.in.3</x:v>
      </x:c>
      <x:c r="B1489" s="4" t="str">
        <x:v>design.audit.equipment_jacket</x:v>
      </x:c>
      <x:c r="C1489" s="4" t="str">
        <x:v>Ingredient candidate</x:v>
      </x:c>
      <x:c r="D1489" s="4" t="str">
        <x:v>proposal.ceramic.fastener</x:v>
      </x:c>
      <x:c r="E1489" s="4" t="str">
        <x:f>IFERROR(INDEX('Items'!$B$6:$B$1005,MATCH(D1489,'Items'!$A$6:$A$1005,0)),"MISSING ID")</x:f>
        <x:v>Ceramic toggle fastener</x:v>
      </x:c>
      <x:c r="F1489" s="4" t="str">
        <x:f>IFERROR(INDEX('Items'!$C$6:$C$1005,MATCH(D1489,'Items'!$A$6:$A$1005,0)),"MISSING ID")</x:f>
        <x:v>T3</x:v>
      </x:c>
      <x:c r="G1489" s="4" t="str">
        <x:f>IFERROR(INDEX('Items'!$D$6:$D$1005,MATCH(D1489,'Items'!$A$6:$A$1005,0)),"MISSING ID")</x:f>
        <x:v>Crafting components</x:v>
      </x:c>
      <x:c r="H1489" s="4" t="str">
        <x:f>IFERROR(INDEX('Items'!$X$6:$X$1005,MATCH(D1489,'Items'!$A$6:$A$1005,0)),"MISSING ID")</x:f>
        <x:v>Crafting component</x:v>
      </x:c>
      <x:c r="I1489" s="4"/>
      <x:c r="J1489" s="4" t="str">
        <x:v>Unspecified</x:v>
      </x:c>
      <x:c r="K1489" s="4" t="str">
        <x:f>IFERROR(INDEX('Crafting recipes'!$D$6:$D$1005,MATCH(B1489,'Crafting recipes'!$A$6:$A$1005,0)),"MISSING ID")</x:f>
        <x:v>Proposal</x:v>
      </x:c>
      <x:c r="L1489" s="4" t="str">
        <x:f>IFERROR(INDEX('Items'!$AD$6:$AD$1005,MATCH(D1489,'Items'!$A$6:$A$1005,0)),"MISSING ID")</x:f>
        <x:v>Proposal</x:v>
      </x:c>
      <x:c r="M1489" s="4" t="str">
        <x:f>IFERROR(INDEX('Crafting recipes'!$E$6:$E$1005,MATCH(B1489,'Crafting recipes'!$A$6:$A$1005,0)),"MISSING ID")</x:f>
        <x:v>Partial proposal</x:v>
      </x:c>
      <x:c r="N1489" s="4" t="str">
        <x:v>Partial audit candidate; quantity, fit and performance remain unresolved.</x:v>
      </x:c>
      <x:c r="O1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9" s="4" t="n">
        <x:f>IF(OR(C1489="Ingredient candidate",C1489="Consumed input",C1489="Contained input",C1489="Transform input"),IF(F1489="T0",0,IF(F1489="T1",1,IF(F1489="T2",2,IF(F1489="T3",3,IF(F1489="T4",4,-1))))),-1)</x:f>
        <x:v>3</x:v>
      </x:c>
      <x:c r="Q1489" s="4" t="n">
        <x:f>IF(AND(OR(C1489="Ingredient candidate",C1489="Consumed input",C1489="Contained input",C1489="Transform input"),P1489=-1),1,0)</x:f>
        <x:v>0</x:v>
      </x:c>
    </x:row>
    <x:row r="1490" ht="64" customHeight="1">
      <x:c r="A1490" s="4" t="str">
        <x:v>design.audit.equipment_jacket.audit.out</x:v>
      </x:c>
      <x:c r="B1490" s="4" t="str">
        <x:v>design.audit.equipment_jacket</x:v>
      </x:c>
      <x:c r="C1490" s="4" t="str">
        <x:v>Output</x:v>
      </x:c>
      <x:c r="D1490" s="4" t="str">
        <x:v>equipment.jacket</x:v>
      </x:c>
      <x:c r="E1490" s="4" t="str">
        <x:f>IFERROR(INDEX('Items'!$B$6:$B$1005,MATCH(D1490,'Items'!$A$6:$A$1005,0)),"MISSING ID")</x:f>
        <x:v>Jacket</x:v>
      </x:c>
      <x:c r="F1490" s="4" t="str">
        <x:f>IFERROR(INDEX('Items'!$C$6:$C$1005,MATCH(D1490,'Items'!$A$6:$A$1005,0)),"MISSING ID")</x:f>
        <x:v>Not applicable</x:v>
      </x:c>
      <x:c r="G1490" s="4" t="str">
        <x:f>IFERROR(INDEX('Items'!$D$6:$D$1005,MATCH(D1490,'Items'!$A$6:$A$1005,0)),"MISSING ID")</x:f>
        <x:v>Clothing</x:v>
      </x:c>
      <x:c r="H1490" s="4" t="str">
        <x:f>IFERROR(INDEX('Items'!$X$6:$X$1005,MATCH(D1490,'Items'!$A$6:$A$1005,0)),"MISSING ID")</x:f>
        <x:v>Wearable</x:v>
      </x:c>
      <x:c r="I1490" s="4"/>
      <x:c r="J1490" s="4" t="str">
        <x:v>Unspecified</x:v>
      </x:c>
      <x:c r="K1490" s="4" t="str">
        <x:f>IFERROR(INDEX('Crafting recipes'!$D$6:$D$1005,MATCH(B1490,'Crafting recipes'!$A$6:$A$1005,0)),"MISSING ID")</x:f>
        <x:v>Proposal</x:v>
      </x:c>
      <x:c r="L1490" s="4" t="str">
        <x:f>IFERROR(INDEX('Items'!$AD$6:$AD$1005,MATCH(D1490,'Items'!$A$6:$A$1005,0)),"MISSING ID")</x:f>
        <x:v>Existing definition</x:v>
      </x:c>
      <x:c r="M1490" s="4" t="str">
        <x:f>IFERROR(INDEX('Crafting recipes'!$E$6:$E$1005,MATCH(B1490,'Crafting recipes'!$A$6:$A$1005,0)),"MISSING ID")</x:f>
        <x:v>Partial proposal</x:v>
      </x:c>
      <x:c r="N1490" s="4" t="str">
        <x:v>Partial audit candidate; quantity, fit and performance remain unresolved.</x:v>
      </x:c>
      <x:c r="O14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0" s="4" t="n">
        <x:f>IF(OR(C1490="Ingredient candidate",C1490="Consumed input",C1490="Contained input",C1490="Transform input"),IF(F1490="T0",0,IF(F1490="T1",1,IF(F1490="T2",2,IF(F1490="T3",3,IF(F1490="T4",4,-1))))),-1)</x:f>
        <x:v>-1</x:v>
      </x:c>
      <x:c r="Q1490" s="4" t="n">
        <x:f>IF(AND(OR(C1490="Ingredient candidate",C1490="Consumed input",C1490="Contained input",C1490="Transform input"),P1490=-1),1,0)</x:f>
        <x:v>0</x:v>
      </x:c>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Not applicable</x:v>
      </x:c>
      <x:c r="G1491" s="4" t="str">
        <x:f>IFERROR(INDEX('Items'!$D$6:$D$1005,MATCH(D1491,'Items'!$A$6:$A$1005,0)),"MISSING ID")</x:f>
        <x:v>Field supplies</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t="n">
        <x:f>IF(OR(C1491="Ingredient candidate",C1491="Consumed input",C1491="Contained input",C1491="Transform input"),IF(F1491="T0",0,IF(F1491="T1",1,IF(F1491="T2",2,IF(F1491="T3",3,IF(F1491="T4",4,-1))))),-1)</x:f>
        <x:v>-1</x:v>
      </x:c>
      <x:c r="Q1491" s="4" t="n">
        <x:f>IF(AND(OR(C1491="Ingredient candidate",C1491="Consumed input",C1491="Contained input",C1491="Transform input"),P1491=-1),1,0)</x:f>
        <x:v>1</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Not applicable</x:v>
      </x:c>
      <x:c r="G1492" s="4" t="str">
        <x:f>IFERROR(INDEX('Items'!$D$6:$D$1005,MATCH(D1492,'Items'!$A$6:$A$1005,0)),"MISSING ID")</x:f>
        <x:v>Field supplies</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t="n">
        <x:f>IF(OR(C1492="Ingredient candidate",C1492="Consumed input",C1492="Contained input",C1492="Transform input"),IF(F1492="T0",0,IF(F1492="T1",1,IF(F1492="T2",2,IF(F1492="T3",3,IF(F1492="T4",4,-1))))),-1)</x:f>
        <x:v>-1</x:v>
      </x:c>
      <x:c r="Q1492" s="4" t="n">
        <x:f>IF(AND(OR(C1492="Ingredient candidate",C1492="Consumed input",C1492="Contained input",C1492="Transform input"),P1492=-1),1,0)</x:f>
        <x:v>1</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Not applicable</x:v>
      </x:c>
      <x:c r="G1493" s="4" t="str">
        <x:f>IFERROR(INDEX('Items'!$D$6:$D$1005,MATCH(D1493,'Items'!$A$6:$A$1005,0)),"MISSING ID")</x:f>
        <x:v>Field supplies</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t="n">
        <x:f>IF(OR(C1493="Ingredient candidate",C1493="Consumed input",C1493="Contained input",C1493="Transform input"),IF(F1493="T0",0,IF(F1493="T1",1,IF(F1493="T2",2,IF(F1493="T3",3,IF(F1493="T4",4,-1))))),-1)</x:f>
        <x:v>-1</x:v>
      </x:c>
      <x:c r="Q1493" s="4" t="n">
        <x:f>IF(AND(OR(C1493="Ingredient candidate",C1493="Consumed input",C1493="Contained input",C1493="Transform input"),P1493=-1),1,0)</x:f>
        <x:v>1</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Not applicable</x:v>
      </x:c>
      <x:c r="G1494" s="4" t="str">
        <x:f>IFERROR(INDEX('Items'!$D$6:$D$1005,MATCH(D1494,'Items'!$A$6:$A$1005,0)),"MISSING ID")</x:f>
        <x:v>Field supplies</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t="n">
        <x:f>IF(OR(C1494="Ingredient candidate",C1494="Consumed input",C1494="Contained input",C1494="Transform input"),IF(F1494="T0",0,IF(F1494="T1",1,IF(F1494="T2",2,IF(F1494="T3",3,IF(F1494="T4",4,-1))))),-1)</x:f>
        <x:v>-1</x:v>
      </x:c>
      <x:c r="Q1494" s="4" t="n">
        <x:f>IF(AND(OR(C1494="Ingredient candidate",C1494="Consumed input",C1494="Contained input",C1494="Transform input"),P1494=-1),1,0)</x:f>
        <x:v>1</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Not applicable</x:v>
      </x:c>
      <x:c r="G1495" s="4" t="str">
        <x:f>IFERROR(INDEX('Items'!$D$6:$D$1005,MATCH(D1495,'Items'!$A$6:$A$1005,0)),"MISSING ID")</x:f>
        <x:v>Field supplies</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t="n">
        <x:f>IF(OR(C1495="Ingredient candidate",C1495="Consumed input",C1495="Contained input",C1495="Transform input"),IF(F1495="T0",0,IF(F1495="T1",1,IF(F1495="T2",2,IF(F1495="T3",3,IF(F1495="T4",4,-1))))),-1)</x:f>
        <x:v>-1</x:v>
      </x:c>
      <x:c r="Q1495" s="4" t="n">
        <x:f>IF(AND(OR(C1495="Ingredient candidate",C1495="Consumed input",C1495="Contained input",C1495="Transform input"),P1495=-1),1,0)</x:f>
        <x:v>1</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Not applicable</x:v>
      </x:c>
      <x:c r="G1496" s="4" t="str">
        <x:f>IFERROR(INDEX('Items'!$D$6:$D$1005,MATCH(D1496,'Items'!$A$6:$A$1005,0)),"MISSING ID")</x:f>
        <x:v>Field supplies</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t="n">
        <x:f>IF(OR(C1496="Ingredient candidate",C1496="Consumed input",C1496="Contained input",C1496="Transform input"),IF(F1496="T0",0,IF(F1496="T1",1,IF(F1496="T2",2,IF(F1496="T3",3,IF(F1496="T4",4,-1))))),-1)</x:f>
        <x:v>-1</x:v>
      </x:c>
      <x:c r="Q1496" s="4" t="n">
        <x:f>IF(AND(OR(C1496="Ingredient candidate",C1496="Consumed input",C1496="Contained input",C1496="Transform input"),P1496=-1),1,0)</x:f>
        <x:v>1</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Not applicable</x:v>
      </x:c>
      <x:c r="G1497" s="4" t="str">
        <x:f>IFERROR(INDEX('Items'!$D$6:$D$1005,MATCH(D1497,'Items'!$A$6:$A$1005,0)),"MISSING ID")</x:f>
        <x:v>Field supplies</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t="n">
        <x:f>IF(OR(C1497="Ingredient candidate",C1497="Consumed input",C1497="Contained input",C1497="Transform input"),IF(F1497="T0",0,IF(F1497="T1",1,IF(F1497="T2",2,IF(F1497="T3",3,IF(F1497="T4",4,-1))))),-1)</x:f>
        <x:v>-1</x:v>
      </x:c>
      <x:c r="Q1497" s="4" t="n">
        <x:f>IF(AND(OR(C1497="Ingredient candidate",C1497="Consumed input",C1497="Contained input",C1497="Transform input"),P1497=-1),1,0)</x:f>
        <x:v>1</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Not applicable</x:v>
      </x:c>
      <x:c r="G1498" s="4" t="str">
        <x:f>IFERROR(INDEX('Items'!$D$6:$D$1005,MATCH(D1498,'Items'!$A$6:$A$1005,0)),"MISSING ID")</x:f>
        <x:v>Field supplies</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t="n">
        <x:f>IF(OR(C1498="Ingredient candidate",C1498="Consumed input",C1498="Contained input",C1498="Transform input"),IF(F1498="T0",0,IF(F1498="T1",1,IF(F1498="T2",2,IF(F1498="T3",3,IF(F1498="T4",4,-1))))),-1)</x:f>
        <x:v>-1</x:v>
      </x:c>
      <x:c r="Q1498" s="4" t="n">
        <x:f>IF(AND(OR(C1498="Ingredient candidate",C1498="Consumed input",C1498="Contained input",C1498="Transform input"),P1498=-1),1,0)</x:f>
        <x:v>1</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Not applicable</x:v>
      </x:c>
      <x:c r="G1499" s="4" t="str">
        <x:f>IFERROR(INDEX('Items'!$D$6:$D$1005,MATCH(D1499,'Items'!$A$6:$A$1005,0)),"MISSING ID")</x:f>
        <x:v>Field supplies</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t="n">
        <x:f>IF(OR(C1499="Ingredient candidate",C1499="Consumed input",C1499="Contained input",C1499="Transform input"),IF(F1499="T0",0,IF(F1499="T1",1,IF(F1499="T2",2,IF(F1499="T3",3,IF(F1499="T4",4,-1))))),-1)</x:f>
        <x:v>-1</x:v>
      </x:c>
      <x:c r="Q1499" s="4" t="n">
        <x:f>IF(AND(OR(C1499="Ingredient candidate",C1499="Consumed input",C1499="Contained input",C1499="Transform input"),P1499=-1),1,0)</x:f>
        <x:v>1</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Not applicable</x:v>
      </x:c>
      <x:c r="G1500" s="4" t="str">
        <x:f>IFERROR(INDEX('Items'!$D$6:$D$1005,MATCH(D1500,'Items'!$A$6:$A$1005,0)),"MISSING ID")</x:f>
        <x:v>Field supplies</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t="n">
        <x:f>IF(OR(C1500="Ingredient candidate",C1500="Consumed input",C1500="Contained input",C1500="Transform input"),IF(F1500="T0",0,IF(F1500="T1",1,IF(F1500="T2",2,IF(F1500="T3",3,IF(F1500="T4",4,-1))))),-1)</x:f>
        <x:v>-1</x:v>
      </x:c>
      <x:c r="Q1500" s="4" t="n">
        <x:f>IF(AND(OR(C1500="Ingredient candidate",C1500="Consumed input",C1500="Contained input",C1500="Transform input"),P1500=-1),1,0)</x:f>
        <x:v>1</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Not applicable</x:v>
      </x:c>
      <x:c r="G1501" s="4" t="str">
        <x:f>IFERROR(INDEX('Items'!$D$6:$D$1005,MATCH(D1501,'Items'!$A$6:$A$1005,0)),"MISSING ID")</x:f>
        <x:v>Field supplies</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t="n">
        <x:f>IF(OR(C1501="Ingredient candidate",C1501="Consumed input",C1501="Contained input",C1501="Transform input"),IF(F1501="T0",0,IF(F1501="T1",1,IF(F1501="T2",2,IF(F1501="T3",3,IF(F1501="T4",4,-1))))),-1)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T1</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t="n">
        <x:f>IF(OR(C1502="Ingredient candidate",C1502="Consumed input",C1502="Contained input",C1502="Transform input"),IF(F1502="T0",0,IF(F1502="T1",1,IF(F1502="T2",2,IF(F1502="T3",3,IF(F1502="T4",4,-1))))),-1)</x:f>
        <x:v>1</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T3</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t="n">
        <x:f>IF(OR(C1503="Ingredient candidate",C1503="Consumed input",C1503="Contained input",C1503="Transform input"),IF(F1503="T0",0,IF(F1503="T1",1,IF(F1503="T2",2,IF(F1503="T3",3,IF(F1503="T4",4,-1))))),-1)</x:f>
        <x:v>3</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Not applicable</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t="n">
        <x:f>IF(OR(C1504="Ingredient candidate",C1504="Consumed input",C1504="Contained input",C1504="Transform input"),IF(F1504="T0",0,IF(F1504="T1",1,IF(F1504="T2",2,IF(F1504="T3",3,IF(F1504="T4",4,-1))))),-1)</x:f>
        <x:v>-1</x:v>
      </x:c>
      <x:c r="Q1504" s="4" t="n">
        <x:f>IF(AND(OR(C1504="Ingredient candidate",C1504="Consumed input",C1504="Contained input",C1504="Transform input"),P1504=-1),1,0)</x:f>
        <x:v>0</x:v>
      </x:c>
    </x:row>
    <x:row r="1505" ht="64" customHeight="1">
      <x:c r="A1505" s="4" t="str">
        <x:v>design.audit.proposal_gear_grounding_kit.audit.in.1</x:v>
      </x:c>
      <x:c r="B1505" s="4" t="str">
        <x:v>design.audit.proposal_gear_grounding_kit</x:v>
      </x:c>
      <x:c r="C1505" s="4" t="str">
        <x:v>Ingredient candidate</x:v>
      </x:c>
      <x:c r="D1505" s="4" t="str">
        <x:v>proposal.t4.grounding_harness</x:v>
      </x:c>
      <x:c r="E1505" s="4" t="str">
        <x:f>IFERROR(INDEX('Items'!$B$6:$B$1005,MATCH(D1505,'Items'!$A$6:$A$1005,0)),"MISSING ID")</x:f>
        <x:v>Terminated grounding harness</x:v>
      </x:c>
      <x:c r="F1505" s="4" t="str">
        <x:f>IFERROR(INDEX('Items'!$C$6:$C$1005,MATCH(D1505,'Items'!$A$6:$A$1005,0)),"MISSING ID")</x:f>
        <x:v>T4</x:v>
      </x:c>
      <x:c r="G1505" s="4" t="str">
        <x:f>IFERROR(INDEX('Items'!$D$6:$D$1005,MATCH(D1505,'Items'!$A$6:$A$1005,0)),"MISSING ID")</x:f>
        <x:v>Crafting components</x:v>
      </x:c>
      <x:c r="H1505" s="4" t="str">
        <x:f>IFERROR(INDEX('Items'!$X$6:$X$1005,MATCH(D1505,'Items'!$A$6:$A$1005,0)),"MISSING ID")</x:f>
        <x:v>Crafting component</x:v>
      </x:c>
      <x:c r="I1505" s="4"/>
      <x:c r="J1505" s="4" t="str">
        <x:v>Unspecified</x:v>
      </x:c>
      <x:c r="K1505" s="4" t="str">
        <x:f>IFERROR(INDEX('Crafting recipes'!$D$6:$D$1005,MATCH(B1505,'Crafting recipes'!$A$6:$A$1005,0)),"MISSING ID")</x:f>
        <x:v>Proposal</x:v>
      </x:c>
      <x:c r="L1505" s="4" t="str">
        <x:f>IFERROR(INDEX('Items'!$AD$6:$AD$1005,MATCH(D1505,'Items'!$A$6:$A$1005,0)),"MISSING ID")</x:f>
        <x:v>Proposal</x:v>
      </x:c>
      <x:c r="M1505" s="4" t="str">
        <x:f>IFERROR(INDEX('Crafting recipes'!$E$6:$E$1005,MATCH(B1505,'Crafting recipes'!$A$6:$A$1005,0)),"MISSING ID")</x:f>
        <x:v>Partial proposal</x:v>
      </x:c>
      <x:c r="N1505" s="4" t="str">
        <x:v>Partial audit candidate; quantity, fit and performance remain unresolved.</x:v>
      </x:c>
      <x:c r="O1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5" s="4" t="n">
        <x:f>IF(OR(C1505="Ingredient candidate",C1505="Consumed input",C1505="Contained input",C1505="Transform input"),IF(F1505="T0",0,IF(F1505="T1",1,IF(F1505="T2",2,IF(F1505="T3",3,IF(F1505="T4",4,-1))))),-1)</x:f>
        <x:v>4</x:v>
      </x:c>
      <x:c r="Q1505" s="4" t="n">
        <x:f>IF(AND(OR(C1505="Ingredient candidate",C1505="Consumed input",C1505="Contained input",C1505="Transform input"),P1505=-1),1,0)</x:f>
        <x:v>0</x:v>
      </x:c>
    </x:row>
    <x:row r="1506" ht="64" customHeight="1">
      <x:c r="A1506" s="4" t="str">
        <x:v>design.audit.proposal_gear_grounding_kit.audit.in.2</x:v>
      </x:c>
      <x:c r="B1506" s="4" t="str">
        <x:v>design.audit.proposal_gear_grounding_kit</x:v>
      </x:c>
      <x:c r="C1506" s="4" t="str">
        <x:v>Ingredient candidate</x:v>
      </x:c>
      <x:c r="D1506" s="4" t="str">
        <x:v>proposal.collection.ground_anchor_stake_set</x:v>
      </x:c>
      <x:c r="E1506" s="4" t="str">
        <x:f>IFERROR(INDEX('Items'!$B$6:$B$1005,MATCH(D1506,'Items'!$A$6:$A$1005,0)),"MISSING ID")</x:f>
        <x:v>Ground-anchor stake set</x:v>
      </x:c>
      <x:c r="F1506" s="4" t="str">
        <x:f>IFERROR(INDEX('Items'!$C$6:$C$1005,MATCH(D1506,'Items'!$A$6:$A$1005,0)),"MISSING ID")</x:f>
        <x:v>Not applicable</x:v>
      </x:c>
      <x:c r="G1506" s="4" t="str">
        <x:f>IFERROR(INDEX('Items'!$D$6:$D$1005,MATCH(D1506,'Items'!$A$6:$A$1005,0)),"MISSING ID")</x:f>
        <x:v>Field supplies</x:v>
      </x:c>
      <x:c r="H1506" s="4" t="str">
        <x:f>IFERROR(INDEX('Items'!$X$6:$X$1005,MATCH(D1506,'Items'!$A$6:$A$1005,0)),"MISSING ID")</x:f>
        <x:v>Shelter item</x:v>
      </x:c>
      <x:c r="I1506" s="4"/>
      <x:c r="J1506" s="4" t="str">
        <x:v>Unspecified</x:v>
      </x:c>
      <x:c r="K1506" s="4" t="str">
        <x:f>IFERROR(INDEX('Crafting recipes'!$D$6:$D$1005,MATCH(B1506,'Crafting recipes'!$A$6:$A$1005,0)),"MISSING ID")</x:f>
        <x:v>Proposal</x:v>
      </x:c>
      <x:c r="L1506" s="4" t="str">
        <x:f>IFERROR(INDEX('Items'!$AD$6:$AD$1005,MATCH(D1506,'Items'!$A$6:$A$1005,0)),"MISSING ID")</x:f>
        <x:v>Proposal</x:v>
      </x:c>
      <x:c r="M1506" s="4" t="str">
        <x:f>IFERROR(INDEX('Crafting recipes'!$E$6:$E$1005,MATCH(B1506,'Crafting recipes'!$A$6:$A$1005,0)),"MISSING ID")</x:f>
        <x:v>Partial proposal</x:v>
      </x:c>
      <x:c r="N1506" s="4" t="str">
        <x:v>Partial audit candidate; quantity, fit and performance remain unresolved.</x:v>
      </x:c>
      <x:c r="O1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6" s="4" t="n">
        <x:f>IF(OR(C1506="Ingredient candidate",C1506="Consumed input",C1506="Contained input",C1506="Transform input"),IF(F1506="T0",0,IF(F1506="T1",1,IF(F1506="T2",2,IF(F1506="T3",3,IF(F1506="T4",4,-1))))),-1)</x:f>
        <x:v>-1</x:v>
      </x:c>
      <x:c r="Q1506" s="4" t="n">
        <x:f>IF(AND(OR(C1506="Ingredient candidate",C1506="Consumed input",C1506="Contained input",C1506="Transform input"),P1506=-1),1,0)</x:f>
        <x:v>1</x:v>
      </x:c>
    </x:row>
    <x:row r="1507" ht="64" customHeight="1">
      <x:c r="A1507" s="4" t="str">
        <x:v>design.audit.proposal_gear_grounding_kit.audit.in.3</x:v>
      </x:c>
      <x:c r="B1507" s="4" t="str">
        <x:v>design.audit.proposal_gear_grounding_kit</x:v>
      </x:c>
      <x:c r="C1507" s="4" t="str">
        <x:v>Ingredient candidate</x:v>
      </x:c>
      <x:c r="D1507" s="4" t="str">
        <x:v>proposal.t4.insulating_board</x:v>
      </x:c>
      <x:c r="E1507" s="4" t="str">
        <x:f>IFERROR(INDEX('Items'!$B$6:$B$1005,MATCH(D1507,'Items'!$A$6:$A$1005,0)),"MISSING ID")</x:f>
        <x:v>Pressed mineral-husk insulating board</x:v>
      </x:c>
      <x:c r="F1507" s="4" t="str">
        <x:f>IFERROR(INDEX('Items'!$C$6:$C$1005,MATCH(D1507,'Items'!$A$6:$A$1005,0)),"MISSING ID")</x:f>
        <x:v>T4</x:v>
      </x:c>
      <x:c r="G1507" s="4" t="str">
        <x:f>IFERROR(INDEX('Items'!$D$6:$D$1005,MATCH(D1507,'Items'!$A$6:$A$1005,0)),"MISSING ID")</x:f>
        <x:v>Manufactured stock</x:v>
      </x:c>
      <x:c r="H1507" s="4" t="str">
        <x:f>IFERROR(INDEX('Items'!$X$6:$X$1005,MATCH(D1507,'Items'!$A$6:$A$1005,0)),"MISSING ID")</x:f>
        <x:v>Processed material</x:v>
      </x:c>
      <x:c r="I1507" s="4"/>
      <x:c r="J1507" s="4" t="str">
        <x:v>Unspecified</x:v>
      </x:c>
      <x:c r="K1507" s="4" t="str">
        <x:f>IFERROR(INDEX('Crafting recipes'!$D$6:$D$1005,MATCH(B1507,'Crafting recipes'!$A$6:$A$1005,0)),"MISSING ID")</x:f>
        <x:v>Proposal</x:v>
      </x:c>
      <x:c r="L1507" s="4" t="str">
        <x:f>IFERROR(INDEX('Items'!$AD$6:$AD$1005,MATCH(D1507,'Items'!$A$6:$A$1005,0)),"MISSING ID")</x:f>
        <x:v>Proposal</x:v>
      </x:c>
      <x:c r="M1507" s="4" t="str">
        <x:f>IFERROR(INDEX('Crafting recipes'!$E$6:$E$1005,MATCH(B1507,'Crafting recipes'!$A$6:$A$1005,0)),"MISSING ID")</x:f>
        <x:v>Partial proposal</x:v>
      </x:c>
      <x:c r="N1507" s="4" t="str">
        <x:v>Partial audit candidate; quantity, fit and performance remain unresolved.</x:v>
      </x:c>
      <x:c r="O1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7" s="4" t="n">
        <x:f>IF(OR(C1507="Ingredient candidate",C1507="Consumed input",C1507="Contained input",C1507="Transform input"),IF(F1507="T0",0,IF(F1507="T1",1,IF(F1507="T2",2,IF(F1507="T3",3,IF(F1507="T4",4,-1))))),-1)</x:f>
        <x:v>4</x:v>
      </x:c>
      <x:c r="Q1507" s="4" t="n">
        <x:f>IF(AND(OR(C1507="Ingredient candidate",C1507="Consumed input",C1507="Contained input",C1507="Transform input"),P1507=-1),1,0)</x:f>
        <x:v>0</x:v>
      </x:c>
    </x:row>
    <x:row r="1508" ht="64" customHeight="1">
      <x:c r="A1508" s="4" t="str">
        <x:v>design.audit.proposal_gear_grounding_kit.audit.out</x:v>
      </x:c>
      <x:c r="B1508" s="4" t="str">
        <x:v>design.audit.proposal_gear_grounding_kit</x:v>
      </x:c>
      <x:c r="C1508" s="4" t="str">
        <x:v>Output</x:v>
      </x:c>
      <x:c r="D1508" s="4" t="str">
        <x:v>proposal.gear.grounding_kit</x:v>
      </x:c>
      <x:c r="E1508" s="4" t="str">
        <x:f>IFERROR(INDEX('Items'!$B$6:$B$1005,MATCH(D1508,'Items'!$A$6:$A$1005,0)),"MISSING ID")</x:f>
        <x:v>Static grounding kit</x:v>
      </x:c>
      <x:c r="F1508" s="4" t="str">
        <x:f>IFERROR(INDEX('Items'!$C$6:$C$1005,MATCH(D1508,'Items'!$A$6:$A$1005,0)),"MISSING ID")</x:f>
        <x:v>Not applicable</x:v>
      </x:c>
      <x:c r="G1508" s="4" t="str">
        <x:f>IFERROR(INDEX('Items'!$D$6:$D$1005,MATCH(D1508,'Items'!$A$6:$A$1005,0)),"MISSING ID")</x:f>
        <x:v>Accessories</x:v>
      </x:c>
      <x:c r="H1508" s="4" t="str">
        <x:f>IFERROR(INDEX('Items'!$X$6:$X$1005,MATCH(D1508,'Items'!$A$6:$A$1005,0)),"MISSING ID")</x:f>
        <x:v>Tool</x:v>
      </x:c>
      <x:c r="I1508" s="4"/>
      <x:c r="J1508" s="4" t="str">
        <x:v>Unspecified</x:v>
      </x:c>
      <x:c r="K1508" s="4" t="str">
        <x:f>IFERROR(INDEX('Crafting recipes'!$D$6:$D$1005,MATCH(B1508,'Crafting recipes'!$A$6:$A$1005,0)),"MISSING ID")</x:f>
        <x:v>Proposal</x:v>
      </x:c>
      <x:c r="L1508" s="4" t="str">
        <x:f>IFERROR(INDEX('Items'!$AD$6:$AD$1005,MATCH(D1508,'Items'!$A$6:$A$1005,0)),"MISSING ID")</x:f>
        <x:v>Author direction</x:v>
      </x:c>
      <x:c r="M1508" s="4" t="str">
        <x:f>IFERROR(INDEX('Crafting recipes'!$E$6:$E$1005,MATCH(B1508,'Crafting recipes'!$A$6:$A$1005,0)),"MISSING ID")</x:f>
        <x:v>Partial proposal</x:v>
      </x:c>
      <x:c r="N1508" s="4" t="str">
        <x:v>Partial audit candidate; quantity, fit and performance remain unresolved.</x:v>
      </x:c>
      <x:c r="O1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8" s="4" t="n">
        <x:f>IF(OR(C1508="Ingredient candidate",C1508="Consumed input",C1508="Contained input",C1508="Transform input"),IF(F1508="T0",0,IF(F1508="T1",1,IF(F1508="T2",2,IF(F1508="T3",3,IF(F1508="T4",4,-1))))),-1)</x:f>
        <x:v>-1</x:v>
      </x:c>
      <x:c r="Q1508" s="4" t="n">
        <x:f>IF(AND(OR(C1508="Ingredient candidate",C1508="Consumed input",C1508="Contained input",C1508="Transform input"),P1508=-1),1,0)</x:f>
        <x:v>0</x:v>
      </x:c>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Opaque mineral-glass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str">
        <x:f>IFERROR(INDEX('Crafting recipes'!$D$6:$D$1005,MATCH(B1512,'Crafting recipes'!$A$6:$A$1005,0)),"MISSING ID")</x:f>
        <x:v>Proposal</x:v>
      </x:c>
      <x:c r="L1512" s="4" t="str">
        <x:f>IFERROR(INDEX('Items'!$AD$6:$AD$1005,MATCH(D1512,'Items'!$A$6:$A$1005,0)),"MISSING ID")</x:f>
        <x:v>Proposal</x:v>
      </x:c>
      <x:c r="M1512" s="4" t="str">
        <x:f>IFERROR(INDEX('Crafting recipes'!$E$6:$E$1005,MATCH(B1512,'Crafting recipes'!$A$6:$A$1005,0)),"MISSING ID")</x:f>
        <x:v>Partial proposal</x:v>
      </x:c>
      <x:c r="N1512" s="4" t="str">
        <x:v>Partial audit candidate; quantity, fit and performance remain unresolved.</x:v>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t="n">
        <x:f>IF(OR(C1512="Ingredient candidate",C1512="Consumed input",C1512="Contained input",C1512="Transform input"),IF(F1512="T0",0,IF(F1512="T1",1,IF(F1512="T2",2,IF(F1512="T3",3,IF(F1512="T4",4,-1))))),-1)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T2</x:v>
      </x:c>
      <x:c r="G1513" s="4" t="str">
        <x:f>IFERROR(INDEX('Items'!$D$6:$D$1005,MATCH(D1513,'Items'!$A$6:$A$1005,0)),"MISSING ID")</x:f>
        <x:v>Containers</x:v>
      </x:c>
      <x:c r="H1513" s="4" t="str">
        <x:f>IFERROR(INDEX('Items'!$X$6:$X$1005,MATCH(D1513,'Items'!$A$6:$A$1005,0)),"MISSING ID")</x:f>
        <x:v>Container part</x:v>
      </x:c>
      <x:c r="I1513" s="4"/>
      <x:c r="J1513" s="4" t="str">
        <x:v>Unspecified</x:v>
      </x:c>
      <x:c r="K1513" s="4" t="str">
        <x:f>IFERROR(INDEX('Crafting recipes'!$D$6:$D$1005,MATCH(B1513,'Crafting recipes'!$A$6:$A$1005,0)),"MISSING ID")</x:f>
        <x:v>Proposal</x:v>
      </x:c>
      <x:c r="L1513" s="4" t="str">
        <x:f>IFERROR(INDEX('Items'!$AD$6:$AD$1005,MATCH(D1513,'Items'!$A$6:$A$1005,0)),"MISSING ID")</x:f>
        <x:v>Proposal</x:v>
      </x:c>
      <x:c r="M1513" s="4" t="str">
        <x:f>IFERROR(INDEX('Crafting recipes'!$E$6:$E$1005,MATCH(B1513,'Crafting recipes'!$A$6:$A$1005,0)),"MISSING ID")</x:f>
        <x:v>Partial proposal</x:v>
      </x:c>
      <x:c r="N1513" s="4" t="str">
        <x:v>Partial audit candidate; quantity, fit and performance remain unresolved.</x:v>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t="n">
        <x:f>IF(OR(C1513="Ingredient candidate",C1513="Consumed input",C1513="Contained input",C1513="Transform input"),IF(F1513="T0",0,IF(F1513="T1",1,IF(F1513="T2",2,IF(F1513="T3",3,IF(F1513="T4",4,-1))))),-1)</x:f>
        <x:v>2</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Not applicable</x:v>
      </x:c>
      <x:c r="G1514" s="4" t="str">
        <x:f>IFERROR(INDEX('Items'!$D$6:$D$1005,MATCH(D1514,'Items'!$A$6:$A$1005,0)),"MISSING ID")</x:f>
        <x:v>Containers</x:v>
      </x:c>
      <x:c r="H1514" s="4" t="str">
        <x:f>IFERROR(INDEX('Items'!$X$6:$X$1005,MATCH(D1514,'Items'!$A$6:$A$1005,0)),"MISSING ID")</x:f>
        <x:v>Container</x:v>
      </x:c>
      <x:c r="I1514" s="4"/>
      <x:c r="J1514" s="4" t="str">
        <x:v>Unspecified</x:v>
      </x:c>
      <x:c r="K1514" s="4" t="str">
        <x:f>IFERROR(INDEX('Crafting recipes'!$D$6:$D$1005,MATCH(B1514,'Crafting recipes'!$A$6:$A$1005,0)),"MISSING ID")</x:f>
        <x:v>Proposal</x:v>
      </x:c>
      <x:c r="L1514" s="4" t="str">
        <x:f>IFERROR(INDEX('Items'!$AD$6:$AD$1005,MATCH(D1514,'Items'!$A$6:$A$1005,0)),"MISSING ID")</x:f>
        <x:v>Proposal</x:v>
      </x:c>
      <x:c r="M1514" s="4" t="str">
        <x:f>IFERROR(INDEX('Crafting recipes'!$E$6:$E$1005,MATCH(B1514,'Crafting recipes'!$A$6:$A$1005,0)),"MISSING ID")</x:f>
        <x:v>Partial proposal</x:v>
      </x:c>
      <x:c r="N1514" s="4" t="str">
        <x:v>Partial audit candidate; quantity, fit and performance remain unresolved.</x:v>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t="n">
        <x:f>IF(OR(C1514="Ingredient candidate",C1514="Consumed input",C1514="Contained input",C1514="Transform input"),IF(F1514="T0",0,IF(F1514="T1",1,IF(F1514="T2",2,IF(F1514="T3",3,IF(F1514="T4",4,-1))))),-1)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T3</x:v>
      </x:c>
      <x:c r="G1529" s="4" t="str">
        <x:f>IFERROR(INDEX('Items'!$D$6:$D$1005,MATCH(D1529,'Items'!$A$6:$A$1005,0)),"MISSING ID")</x:f>
        <x:v>Crafting components</x:v>
      </x:c>
      <x:c r="H1529" s="4" t="str">
        <x:f>IFERROR(INDEX('Items'!$X$6:$X$1005,MATCH(D1529,'Items'!$A$6:$A$1005,0)),"MISSING ID")</x:f>
        <x:v>Container part</x:v>
      </x:c>
      <x:c r="I1529" s="4"/>
      <x:c r="J1529" s="4" t="str">
        <x:v>Unspecified</x:v>
      </x:c>
      <x:c r="K1529" s="4" t="str">
        <x:f>IFERROR(INDEX('Crafting recipes'!$D$6:$D$1005,MATCH(B1529,'Crafting recipes'!$A$6:$A$1005,0)),"MISSING ID")</x:f>
        <x:v>Proposal</x:v>
      </x:c>
      <x:c r="L1529" s="4" t="str">
        <x:f>IFERROR(INDEX('Items'!$AD$6:$AD$1005,MATCH(D1529,'Items'!$A$6:$A$1005,0)),"MISSING ID")</x:f>
        <x:v>Proposal</x:v>
      </x:c>
      <x:c r="M1529" s="4" t="str">
        <x:f>IFERROR(INDEX('Crafting recipes'!$E$6:$E$1005,MATCH(B1529,'Crafting recipes'!$A$6:$A$1005,0)),"MISSING ID")</x:f>
        <x:v>Partial proposal</x:v>
      </x:c>
      <x:c r="N1529" s="4" t="str">
        <x:v>Partial audit candidate; quantity, fit and performance remain unresolved.</x:v>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t="n">
        <x:f>IF(OR(C1529="Ingredient candidate",C1529="Consumed input",C1529="Contained input",C1529="Transform input"),IF(F1529="T0",0,IF(F1529="T1",1,IF(F1529="T2",2,IF(F1529="T3",3,IF(F1529="T4",4,-1))))),-1)</x:f>
        <x:v>3</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T4</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str">
        <x:f>IFERROR(INDEX('Crafting recipes'!$D$6:$D$1005,MATCH(B1530,'Crafting recipes'!$A$6:$A$1005,0)),"MISSING ID")</x:f>
        <x:v>Proposal</x:v>
      </x:c>
      <x:c r="L1530" s="4" t="str">
        <x:f>IFERROR(INDEX('Items'!$AD$6:$AD$1005,MATCH(D1530,'Items'!$A$6:$A$1005,0)),"MISSING ID")</x:f>
        <x:v>Proposal</x:v>
      </x:c>
      <x:c r="M1530" s="4" t="str">
        <x:f>IFERROR(INDEX('Crafting recipes'!$E$6:$E$1005,MATCH(B1530,'Crafting recipes'!$A$6:$A$1005,0)),"MISSING ID")</x:f>
        <x:v>Partial proposal</x:v>
      </x:c>
      <x:c r="N1530" s="4" t="str">
        <x:v>Partial audit candidate; quantity, fit and performance remain unresolved.</x:v>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t="n">
        <x:f>IF(OR(C1530="Ingredient candidate",C1530="Consumed input",C1530="Contained input",C1530="Transform input"),IF(F1530="T0",0,IF(F1530="T1",1,IF(F1530="T2",2,IF(F1530="T3",3,IF(F1530="T4",4,-1))))),-1)</x:f>
        <x:v>4</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T3</x:v>
      </x:c>
      <x:c r="G1531" s="4" t="str">
        <x:f>IFERROR(INDEX('Items'!$D$6:$D$1005,MATCH(D1531,'Items'!$A$6:$A$1005,0)),"MISSING ID")</x:f>
        <x:v>Crafting components</x:v>
      </x:c>
      <x:c r="H1531" s="4" t="str">
        <x:f>IFERROR(INDEX('Items'!$X$6:$X$1005,MATCH(D1531,'Items'!$A$6:$A$1005,0)),"MISSING ID")</x:f>
        <x:v>Container part</x:v>
      </x:c>
      <x:c r="I1531" s="4"/>
      <x:c r="J1531" s="4" t="str">
        <x:v>Unspecified</x:v>
      </x:c>
      <x:c r="K1531" s="4" t="str">
        <x:f>IFERROR(INDEX('Crafting recipes'!$D$6:$D$1005,MATCH(B1531,'Crafting recipes'!$A$6:$A$1005,0)),"MISSING ID")</x:f>
        <x:v>Proposal</x:v>
      </x:c>
      <x:c r="L1531" s="4" t="str">
        <x:f>IFERROR(INDEX('Items'!$AD$6:$AD$1005,MATCH(D1531,'Items'!$A$6:$A$1005,0)),"MISSING ID")</x:f>
        <x:v>Proposal</x:v>
      </x:c>
      <x:c r="M1531" s="4" t="str">
        <x:f>IFERROR(INDEX('Crafting recipes'!$E$6:$E$1005,MATCH(B1531,'Crafting recipes'!$A$6:$A$1005,0)),"MISSING ID")</x:f>
        <x:v>Partial proposal</x:v>
      </x:c>
      <x:c r="N1531" s="4" t="str">
        <x:v>Partial audit candidate; quantity, fit and performance remain unresolved.</x:v>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t="n">
        <x:f>IF(OR(C1531="Ingredient candidate",C1531="Consumed input",C1531="Contained input",C1531="Transform input"),IF(F1531="T0",0,IF(F1531="T1",1,IF(F1531="T2",2,IF(F1531="T3",3,IF(F1531="T4",4,-1))))),-1)</x:f>
        <x:v>3</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T3</x:v>
      </x:c>
      <x:c r="G1532" s="4" t="str">
        <x:f>IFERROR(INDEX('Items'!$D$6:$D$1005,MATCH(D1532,'Items'!$A$6:$A$1005,0)),"MISSING ID")</x:f>
        <x:v>Crafting components</x:v>
      </x:c>
      <x:c r="H1532" s="4" t="str">
        <x:f>IFERROR(INDEX('Items'!$X$6:$X$1005,MATCH(D1532,'Items'!$A$6:$A$1005,0)),"MISSING ID")</x:f>
        <x:v>Container part</x:v>
      </x:c>
      <x:c r="I1532" s="4"/>
      <x:c r="J1532" s="4" t="str">
        <x:v>Unspecified</x:v>
      </x:c>
      <x:c r="K1532" s="4" t="str">
        <x:f>IFERROR(INDEX('Crafting recipes'!$D$6:$D$1005,MATCH(B1532,'Crafting recipes'!$A$6:$A$1005,0)),"MISSING ID")</x:f>
        <x:v>Proposal</x:v>
      </x:c>
      <x:c r="L1532" s="4" t="str">
        <x:f>IFERROR(INDEX('Items'!$AD$6:$AD$1005,MATCH(D1532,'Items'!$A$6:$A$1005,0)),"MISSING ID")</x:f>
        <x:v>Proposal</x:v>
      </x:c>
      <x:c r="M1532" s="4" t="str">
        <x:f>IFERROR(INDEX('Crafting recipes'!$E$6:$E$1005,MATCH(B1532,'Crafting recipes'!$A$6:$A$1005,0)),"MISSING ID")</x:f>
        <x:v>Partial proposal</x:v>
      </x:c>
      <x:c r="N1532" s="4" t="str">
        <x:v>Partial audit candidate; quantity, fit and performance remain unresolved.</x:v>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t="n">
        <x:f>IF(OR(C1532="Ingredient candidate",C1532="Consumed input",C1532="Contained input",C1532="Transform input"),IF(F1532="T0",0,IF(F1532="T1",1,IF(F1532="T2",2,IF(F1532="T3",3,IF(F1532="T4",4,-1))))),-1)</x:f>
        <x:v>3</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Not applicable</x:v>
      </x:c>
      <x:c r="G1533" s="4" t="str">
        <x:f>IFERROR(INDEX('Items'!$D$6:$D$1005,MATCH(D1533,'Items'!$A$6:$A$1005,0)),"MISSING ID")</x:f>
        <x:v>Containers</x:v>
      </x:c>
      <x:c r="H1533" s="4" t="str">
        <x:f>IFERROR(INDEX('Items'!$X$6:$X$1005,MATCH(D1533,'Items'!$A$6:$A$1005,0)),"MISSING ID")</x:f>
        <x:v>Container</x:v>
      </x:c>
      <x:c r="I1533" s="4"/>
      <x:c r="J1533" s="4" t="str">
        <x:v>Unspecified</x:v>
      </x:c>
      <x:c r="K1533" s="4" t="str">
        <x:f>IFERROR(INDEX('Crafting recipes'!$D$6:$D$1005,MATCH(B1533,'Crafting recipes'!$A$6:$A$1005,0)),"MISSING ID")</x:f>
        <x:v>Proposal</x:v>
      </x:c>
      <x:c r="L1533" s="4" t="str">
        <x:f>IFERROR(INDEX('Items'!$AD$6:$AD$1005,MATCH(D1533,'Items'!$A$6:$A$1005,0)),"MISSING ID")</x:f>
        <x:v>Proposal</x:v>
      </x:c>
      <x:c r="M1533" s="4" t="str">
        <x:f>IFERROR(INDEX('Crafting recipes'!$E$6:$E$1005,MATCH(B1533,'Crafting recipes'!$A$6:$A$1005,0)),"MISSING ID")</x:f>
        <x:v>Partial proposal</x:v>
      </x:c>
      <x:c r="N1533" s="4" t="str">
        <x:v>Partial audit candidate; quantity, fit and performance remain unresolved.</x:v>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t="n">
        <x:f>IF(OR(C1533="Ingredient candidate",C1533="Consumed input",C1533="Contained input",C1533="Transform input"),IF(F1533="T0",0,IF(F1533="T1",1,IF(F1533="T2",2,IF(F1533="T3",3,IF(F1533="T4",4,-1))))),-1)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T2</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str">
        <x:f>IFERROR(INDEX('Crafting recipes'!$D$6:$D$1005,MATCH(B1534,'Crafting recipes'!$A$6:$A$1005,0)),"MISSING ID")</x:f>
        <x:v>Proposal</x:v>
      </x:c>
      <x:c r="L1534" s="4" t="str">
        <x:f>IFERROR(INDEX('Items'!$AD$6:$AD$1005,MATCH(D1534,'Items'!$A$6:$A$1005,0)),"MISSING ID")</x:f>
        <x:v>Proposal</x:v>
      </x:c>
      <x:c r="M1534" s="4" t="str">
        <x:f>IFERROR(INDEX('Crafting recipes'!$E$6:$E$1005,MATCH(B1534,'Crafting recipes'!$A$6:$A$1005,0)),"MISSING ID")</x:f>
        <x:v>Partial proposal</x:v>
      </x:c>
      <x:c r="N1534" s="4" t="str">
        <x:v>Partial audit candidate; quantity, fit and performance remain unresolved.</x:v>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t="n">
        <x:f>IF(OR(C1534="Ingredient candidate",C1534="Consumed input",C1534="Contained input",C1534="Transform input"),IF(F1534="T0",0,IF(F1534="T1",1,IF(F1534="T2",2,IF(F1534="T3",3,IF(F1534="T4",4,-1))))),-1)</x:f>
        <x:v>2</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glaze feed</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str">
        <x:f>IFERROR(INDEX('Crafting recipes'!$D$6:$D$1005,MATCH(B1535,'Crafting recipes'!$A$6:$A$1005,0)),"MISSING ID")</x:f>
        <x:v>Proposal</x:v>
      </x:c>
      <x:c r="L1535" s="4" t="str">
        <x:f>IFERROR(INDEX('Items'!$AD$6:$AD$1005,MATCH(D1535,'Items'!$A$6:$A$1005,0)),"MISSING ID")</x:f>
        <x:v>Proposal</x:v>
      </x:c>
      <x:c r="M1535" s="4" t="str">
        <x:f>IFERROR(INDEX('Crafting recipes'!$E$6:$E$1005,MATCH(B1535,'Crafting recipes'!$A$6:$A$1005,0)),"MISSING ID")</x:f>
        <x:v>Partial proposal</x:v>
      </x:c>
      <x:c r="N1535" s="4" t="str">
        <x:v>Partial audit candidate; quantity, fit and performance remain unresolved.</x:v>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t="n">
        <x:f>IF(OR(C1535="Ingredient candidate",C1535="Consumed input",C1535="Contained input",C1535="Transform input"),IF(F1535="T0",0,IF(F1535="T1",1,IF(F1535="T2",2,IF(F1535="T3",3,IF(F1535="T4",4,-1))))),-1)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T3</x:v>
      </x:c>
      <x:c r="G1536" s="4" t="str">
        <x:f>IFERROR(INDEX('Items'!$D$6:$D$1005,MATCH(D1536,'Items'!$A$6:$A$1005,0)),"MISSING ID")</x:f>
        <x:v>Crafting components</x:v>
      </x:c>
      <x:c r="H1536" s="4" t="str">
        <x:f>IFERROR(INDEX('Items'!$X$6:$X$1005,MATCH(D1536,'Items'!$A$6:$A$1005,0)),"MISSING ID")</x:f>
        <x:v>Container part</x:v>
      </x:c>
      <x:c r="I1536" s="4"/>
      <x:c r="J1536" s="4" t="str">
        <x:v>Unspecified</x:v>
      </x:c>
      <x:c r="K1536" s="4" t="str">
        <x:f>IFERROR(INDEX('Crafting recipes'!$D$6:$D$1005,MATCH(B1536,'Crafting recipes'!$A$6:$A$1005,0)),"MISSING ID")</x:f>
        <x:v>Proposal</x:v>
      </x:c>
      <x:c r="L1536" s="4" t="str">
        <x:f>IFERROR(INDEX('Items'!$AD$6:$AD$1005,MATCH(D1536,'Items'!$A$6:$A$1005,0)),"MISSING ID")</x:f>
        <x:v>Proposal</x:v>
      </x:c>
      <x:c r="M1536" s="4" t="str">
        <x:f>IFERROR(INDEX('Crafting recipes'!$E$6:$E$1005,MATCH(B1536,'Crafting recipes'!$A$6:$A$1005,0)),"MISSING ID")</x:f>
        <x:v>Partial proposal</x:v>
      </x:c>
      <x:c r="N1536" s="4" t="str">
        <x:v>Partial audit candidate; quantity, fit and performance remain unresolved.</x:v>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t="n">
        <x:f>IF(OR(C1536="Ingredient candidate",C1536="Consumed input",C1536="Contained input",C1536="Transform input"),IF(F1536="T0",0,IF(F1536="T1",1,IF(F1536="T2",2,IF(F1536="T3",3,IF(F1536="T4",4,-1))))),-1)</x:f>
        <x:v>3</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Not applicable</x:v>
      </x:c>
      <x:c r="G1537" s="4" t="str">
        <x:f>IFERROR(INDEX('Items'!$D$6:$D$1005,MATCH(D1537,'Items'!$A$6:$A$1005,0)),"MISSING ID")</x:f>
        <x:v>Containers</x:v>
      </x:c>
      <x:c r="H1537" s="4" t="str">
        <x:f>IFERROR(INDEX('Items'!$X$6:$X$1005,MATCH(D1537,'Items'!$A$6:$A$1005,0)),"MISSING ID")</x:f>
        <x:v>Container</x:v>
      </x:c>
      <x:c r="I1537" s="4"/>
      <x:c r="J1537" s="4" t="str">
        <x:v>Unspecified</x:v>
      </x:c>
      <x:c r="K1537" s="4" t="str">
        <x:f>IFERROR(INDEX('Crafting recipes'!$D$6:$D$1005,MATCH(B1537,'Crafting recipes'!$A$6:$A$1005,0)),"MISSING ID")</x:f>
        <x:v>Proposal</x:v>
      </x:c>
      <x:c r="L1537" s="4" t="str">
        <x:f>IFERROR(INDEX('Items'!$AD$6:$AD$1005,MATCH(D1537,'Items'!$A$6:$A$1005,0)),"MISSING ID")</x:f>
        <x:v>Proposal</x:v>
      </x:c>
      <x:c r="M1537" s="4" t="str">
        <x:f>IFERROR(INDEX('Crafting recipes'!$E$6:$E$1005,MATCH(B1537,'Crafting recipes'!$A$6:$A$1005,0)),"MISSING ID")</x:f>
        <x:v>Partial proposal</x:v>
      </x:c>
      <x:c r="N1537" s="4" t="str">
        <x:v>Partial audit candidate; quantity, fit and performance remain unresolved.</x:v>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t="n">
        <x:f>IF(OR(C1537="Ingredient candidate",C1537="Consumed input",C1537="Contained input",C1537="Transform input"),IF(F1537="T0",0,IF(F1537="T1",1,IF(F1537="T2",2,IF(F1537="T3",3,IF(F1537="T4",4,-1))))),-1)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T3</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t="n">
        <x:f>IF(OR(C1538="Ingredient candidate",C1538="Consumed input",C1538="Contained input",C1538="Transform input"),IF(F1538="T0",0,IF(F1538="T1",1,IF(F1538="T2",2,IF(F1538="T3",3,IF(F1538="T4",4,-1))))),-1)</x:f>
        <x:v>3</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T4</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t="n">
        <x:f>IF(OR(C1539="Ingredient candidate",C1539="Consumed input",C1539="Contained input",C1539="Transform input"),IF(F1539="T0",0,IF(F1539="T1",1,IF(F1539="T2",2,IF(F1539="T3",3,IF(F1539="T4",4,-1))))),-1)</x:f>
        <x:v>4</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T4</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t="n">
        <x:f>IF(OR(C1540="Ingredient candidate",C1540="Consumed input",C1540="Contained input",C1540="Transform input"),IF(F1540="T0",0,IF(F1540="T1",1,IF(F1540="T2",2,IF(F1540="T3",3,IF(F1540="T4",4,-1))))),-1)</x:f>
        <x:v>4</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T3</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t="n">
        <x:f>IF(OR(C1541="Ingredient candidate",C1541="Consumed input",C1541="Contained input",C1541="Transform input"),IF(F1541="T0",0,IF(F1541="T1",1,IF(F1541="T2",2,IF(F1541="T3",3,IF(F1541="T4",4,-1))))),-1)</x:f>
        <x:v>3</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vessel</x:v>
      </x:c>
      <x:c r="F1542" s="4" t="str">
        <x:f>IFERROR(INDEX('Items'!$C$6:$C$1005,MATCH(D1542,'Items'!$A$6:$A$1005,0)),"MISSING ID")</x:f>
        <x:v>Not applicable</x:v>
      </x:c>
      <x:c r="G1542" s="4" t="str">
        <x:f>IFERROR(INDEX('Items'!$D$6:$D$1005,MATCH(D1542,'Items'!$A$6:$A$1005,0)),"MISSING ID")</x:f>
        <x:v>Field supplies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t="n">
        <x:f>IF(OR(C1542="Ingredient candidate",C1542="Consumed input",C1542="Contained input",C1542="Transform input"),IF(F1542="T0",0,IF(F1542="T1",1,IF(F1542="T2",2,IF(F1542="T3",3,IF(F1542="T4",4,-1))))),-1)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T3</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t="n">
        <x:f>IF(OR(C1552="Ingredient candidate",C1552="Consumed input",C1552="Contained input",C1552="Transform input"),IF(F1552="T0",0,IF(F1552="T1",1,IF(F1552="T2",2,IF(F1552="T3",3,IF(F1552="T4",4,-1))))),-1)</x:f>
        <x:v>3</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T3</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t="n">
        <x:f>IF(OR(C1553="Ingredient candidate",C1553="Consumed input",C1553="Contained input",C1553="Transform input"),IF(F1553="T0",0,IF(F1553="T1",1,IF(F1553="T2",2,IF(F1553="T3",3,IF(F1553="T4",4,-1))))),-1)</x:f>
        <x:v>3</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T4</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t="n">
        <x:f>IF(OR(C1554="Ingredient candidate",C1554="Consumed input",C1554="Contained input",C1554="Transform input"),IF(F1554="T0",0,IF(F1554="T1",1,IF(F1554="T2",2,IF(F1554="T3",3,IF(F1554="T4",4,-1))))),-1)</x:f>
        <x:v>4</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Not applicable</x:v>
      </x:c>
      <x:c r="G1555" s="4" t="str">
        <x:f>IFERROR(INDEX('Items'!$D$6:$D$1005,MATCH(D1555,'Items'!$A$6:$A$1005,0)),"MISSING ID")</x:f>
        <x:v>Containers</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t="n">
        <x:f>IF(OR(C1555="Ingredient candidate",C1555="Consumed input",C1555="Contained input",C1555="Transform input"),IF(F1555="T0",0,IF(F1555="T1",1,IF(F1555="T2",2,IF(F1555="T3",3,IF(F1555="T4",4,-1))))),-1)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clear-glass blank</x:v>
      </x:c>
      <x:c r="F1558" s="4" t="str">
        <x:f>IFERROR(INDEX('Items'!$C$6:$C$1005,MATCH(D1558,'Items'!$A$6:$A$1005,0)),"MISSING ID")</x:f>
        <x:v>T1</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str">
        <x:f>IFERROR(INDEX('Crafting recipes'!$D$6:$D$1005,MATCH(B1558,'Crafting recipes'!$A$6:$A$1005,0)),"MISSING ID")</x:f>
        <x:v>Proposal</x:v>
      </x:c>
      <x:c r="L1558" s="4" t="str">
        <x:f>IFERROR(INDEX('Items'!$AD$6:$AD$1005,MATCH(D1558,'Items'!$A$6:$A$1005,0)),"MISSING ID")</x:f>
        <x:v>Proposal</x:v>
      </x:c>
      <x:c r="M1558" s="4" t="str">
        <x:f>IFERROR(INDEX('Crafting recipes'!$E$6:$E$1005,MATCH(B1558,'Crafting recipes'!$A$6:$A$1005,0)),"MISSING ID")</x:f>
        <x:v>Partial proposal</x:v>
      </x:c>
      <x:c r="N1558" s="4" t="str">
        <x:v>Partial audit candidate; quantity, fit and performance remain unresolved.</x:v>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t="n">
        <x:f>IF(OR(C1558="Ingredient candidate",C1558="Consumed input",C1558="Contained input",C1558="Transform input"),IF(F1558="T0",0,IF(F1558="T1",1,IF(F1558="T2",2,IF(F1558="T3",3,IF(F1558="T4",4,-1))))),-1)</x:f>
        <x:v>1</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Not applicable</x:v>
      </x:c>
      <x:c r="G1559" s="4" t="str">
        <x:f>IFERROR(INDEX('Items'!$D$6:$D$1005,MATCH(D1559,'Items'!$A$6:$A$1005,0)),"MISSING ID")</x:f>
        <x:v>Containers</x:v>
      </x:c>
      <x:c r="H1559" s="4" t="str">
        <x:f>IFERROR(INDEX('Items'!$X$6:$X$1005,MATCH(D1559,'Items'!$A$6:$A$1005,0)),"MISSING ID")</x:f>
        <x:v>Tool</x:v>
      </x:c>
      <x:c r="I1559" s="4"/>
      <x:c r="J1559" s="4" t="str">
        <x:v>Unspecified</x:v>
      </x:c>
      <x:c r="K1559" s="4" t="str">
        <x:f>IFERROR(INDEX('Crafting recipes'!$D$6:$D$1005,MATCH(B1559,'Crafting recipes'!$A$6:$A$1005,0)),"MISSING ID")</x:f>
        <x:v>Proposal</x:v>
      </x:c>
      <x:c r="L1559" s="4" t="str">
        <x:f>IFERROR(INDEX('Items'!$AD$6:$AD$1005,MATCH(D1559,'Items'!$A$6:$A$1005,0)),"MISSING ID")</x:f>
        <x:v>Proposal</x:v>
      </x:c>
      <x:c r="M1559" s="4" t="str">
        <x:f>IFERROR(INDEX('Crafting recipes'!$E$6:$E$1005,MATCH(B1559,'Crafting recipes'!$A$6:$A$1005,0)),"MISSING ID")</x:f>
        <x:v>Partial proposal</x:v>
      </x:c>
      <x:c r="N1559" s="4" t="str">
        <x:v>Partial audit candidate; quantity, fit and performance remain unresolved.</x:v>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t="n">
        <x:f>IF(OR(C1559="Ingredient candidate",C1559="Consumed input",C1559="Contained input",C1559="Transform input"),IF(F1559="T0",0,IF(F1559="T1",1,IF(F1559="T2",2,IF(F1559="T3",3,IF(F1559="T4",4,-1))))),-1)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t="n">
        <x:f>IF(OR(C1568="Ingredient candidate",C1568="Consumed input",C1568="Contained input",C1568="Transform input"),IF(F1568="T0",0,IF(F1568="T1",1,IF(F1568="T2",2,IF(F1568="T3",3,IF(F1568="T4",4,-1))))),-1)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stock</x:v>
      </x:c>
      <x:c r="F1569" s="4" t="str">
        <x:f>IFERROR(INDEX('Items'!$C$6:$C$1005,MATCH(D1569,'Items'!$A$6:$A$1005,0)),"MISSING ID")</x:f>
        <x:v>T3</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t="n">
        <x:f>IF(OR(C1569="Ingredient candidate",C1569="Consumed input",C1569="Contained input",C1569="Transform input"),IF(F1569="T0",0,IF(F1569="T1",1,IF(F1569="T2",2,IF(F1569="T3",3,IF(F1569="T4",4,-1))))),-1)</x:f>
        <x:v>3</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Not applicable</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t="n">
        <x:f>IF(OR(C1570="Ingredient candidate",C1570="Consumed input",C1570="Contained input",C1570="Transform input"),IF(F1570="T0",0,IF(F1570="T1",1,IF(F1570="T2",2,IF(F1570="T3",3,IF(F1570="T4",4,-1))))),-1)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t="n">
        <x:f>IF(OR(C1571="Ingredient candidate",C1571="Consumed input",C1571="Contained input",C1571="Transform input"),IF(F1571="T0",0,IF(F1571="T1",1,IF(F1571="T2",2,IF(F1571="T3",3,IF(F1571="T4",4,-1))))),-1)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T3</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t="n">
        <x:f>IF(OR(C1572="Ingredient candidate",C1572="Consumed input",C1572="Contained input",C1572="Transform input"),IF(F1572="T0",0,IF(F1572="T1",1,IF(F1572="T2",2,IF(F1572="T3",3,IF(F1572="T4",4,-1))))),-1)</x:f>
        <x:v>3</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T2</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t="n">
        <x:f>IF(OR(C1573="Ingredient candidate",C1573="Consumed input",C1573="Contained input",C1573="Transform input"),IF(F1573="T0",0,IF(F1573="T1",1,IF(F1573="T2",2,IF(F1573="T3",3,IF(F1573="T4",4,-1))))),-1)</x:f>
        <x:v>2</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Not applicable</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t="n">
        <x:f>IF(OR(C1574="Ingredient candidate",C1574="Consumed input",C1574="Contained input",C1574="Transform input"),IF(F1574="T0",0,IF(F1574="T1",1,IF(F1574="T2",2,IF(F1574="T3",3,IF(F1574="T4",4,-1))))),-1)</x:f>
        <x:v>-1</x:v>
      </x:c>
      <x:c r="Q1574" s="4" t="n">
        <x:f>IF(AND(OR(C1574="Ingredient candidate",C1574="Consumed input",C1574="Contained input",C1574="Transform input"),P1574=-1),1,0)</x:f>
        <x:v>0</x:v>
      </x:c>
    </x:row>
    <x:row r="1575" ht="64" customHeight="1">
      <x:c r="A1575" s="4" t="str">
        <x:v>design.audit.proposal_gear_boots.audit.in.1</x:v>
      </x:c>
      <x:c r="B1575" s="4" t="str">
        <x:v>design.audit.proposal_gear_boots</x:v>
      </x:c>
      <x:c r="C1575" s="4" t="str">
        <x:v>Ingredient candidate</x:v>
      </x:c>
      <x:c r="D1575" s="4" t="str">
        <x:v>proposal.bio.hide_material</x:v>
      </x:c>
      <x:c r="E1575" s="4" t="str">
        <x:f>IFERROR(INDEX('Items'!$B$6:$B$1005,MATCH(D1575,'Items'!$A$6:$A$1005,0)),"MISSING ID")</x:f>
        <x:v>Processed hide material</x:v>
      </x:c>
      <x:c r="F1575" s="4" t="str">
        <x:f>IFERROR(INDEX('Items'!$C$6:$C$1005,MATCH(D1575,'Items'!$A$6:$A$1005,0)),"MISSING ID")</x:f>
        <x:v>T1</x:v>
      </x:c>
      <x:c r="G1575" s="4" t="str">
        <x:f>IFERROR(INDEX('Items'!$D$6:$D$1005,MATCH(D1575,'Items'!$A$6:$A$1005,0)),"MISSING ID")</x:f>
        <x:v>Crafting components</x:v>
      </x:c>
      <x:c r="H1575" s="4" t="str">
        <x:f>IFERROR(INDEX('Items'!$X$6:$X$1005,MATCH(D1575,'Items'!$A$6:$A$1005,0)),"MISSING ID")</x:f>
        <x:v>Processed material</x:v>
      </x:c>
      <x:c r="I1575" s="4"/>
      <x:c r="J1575" s="4" t="str">
        <x:v>Unspecified</x:v>
      </x:c>
      <x:c r="K1575" s="4" t="str">
        <x:f>IFERROR(INDEX('Crafting recipes'!$D$6:$D$1005,MATCH(B1575,'Crafting recipes'!$A$6:$A$1005,0)),"MISSING ID")</x:f>
        <x:v>Proposal</x:v>
      </x:c>
      <x:c r="L1575" s="4" t="str">
        <x:f>IFERROR(INDEX('Items'!$AD$6:$AD$1005,MATCH(D1575,'Items'!$A$6:$A$1005,0)),"MISSING ID")</x:f>
        <x:v>Author direction</x:v>
      </x:c>
      <x:c r="M1575" s="4" t="str">
        <x:f>IFERROR(INDEX('Crafting recipes'!$E$6:$E$1005,MATCH(B1575,'Crafting recipes'!$A$6:$A$1005,0)),"MISSING ID")</x:f>
        <x:v>Partial proposal</x:v>
      </x:c>
      <x:c r="N1575" s="4" t="str">
        <x:v>Partial audit candidate; quantity, fit and performance remain unresolved.</x:v>
      </x:c>
      <x:c r="O1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5" s="4" t="n">
        <x:f>IF(OR(C1575="Ingredient candidate",C1575="Consumed input",C1575="Contained input",C1575="Transform input"),IF(F1575="T0",0,IF(F1575="T1",1,IF(F1575="T2",2,IF(F1575="T3",3,IF(F1575="T4",4,-1))))),-1)</x:f>
        <x:v>1</x:v>
      </x:c>
      <x:c r="Q1575" s="4" t="n">
        <x:f>IF(AND(OR(C1575="Ingredient candidate",C1575="Consumed input",C1575="Contained input",C1575="Transform input"),P1575=-1),1,0)</x:f>
        <x:v>0</x:v>
      </x:c>
    </x:row>
    <x:row r="1576" ht="64" customHeight="1">
      <x:c r="A1576" s="4" t="str">
        <x:v>design.audit.proposal_gear_boots.audit.in.2</x:v>
      </x:c>
      <x:c r="B1576" s="4" t="str">
        <x:v>design.audit.proposal_gear_boots</x:v>
      </x:c>
      <x:c r="C1576" s="4" t="str">
        <x:v>Ingredient candidate</x:v>
      </x:c>
      <x:c r="D1576" s="4" t="str">
        <x:v>proposal.branch.husk_composite</x:v>
      </x:c>
      <x:c r="E1576" s="4" t="str">
        <x:f>IFERROR(INDEX('Items'!$B$6:$B$1005,MATCH(D1576,'Items'!$A$6:$A$1005,0)),"MISSING ID")</x:f>
        <x:v>Layered husk composite stock</x:v>
      </x:c>
      <x:c r="F1576" s="4" t="str">
        <x:f>IFERROR(INDEX('Items'!$C$6:$C$1005,MATCH(D1576,'Items'!$A$6:$A$1005,0)),"MISSING ID")</x:f>
        <x:v>T3</x:v>
      </x:c>
      <x:c r="G1576" s="4" t="str">
        <x:f>IFERROR(INDEX('Items'!$D$6:$D$1005,MATCH(D1576,'Items'!$A$6:$A$1005,0)),"MISSING ID")</x:f>
        <x:v>Manufactured stock</x:v>
      </x:c>
      <x:c r="H1576" s="4" t="str">
        <x:f>IFERROR(INDEX('Items'!$X$6:$X$1005,MATCH(D1576,'Items'!$A$6:$A$1005,0)),"MISSING ID")</x:f>
        <x:v>Processed material</x:v>
      </x:c>
      <x:c r="I1576" s="4"/>
      <x:c r="J1576" s="4" t="str">
        <x:v>Unspecified</x:v>
      </x:c>
      <x:c r="K1576" s="4" t="str">
        <x:f>IFERROR(INDEX('Crafting recipes'!$D$6:$D$1005,MATCH(B1576,'Crafting recipes'!$A$6:$A$1005,0)),"MISSING ID")</x:f>
        <x:v>Proposal</x:v>
      </x:c>
      <x:c r="L1576" s="4" t="str">
        <x:f>IFERROR(INDEX('Items'!$AD$6:$AD$1005,MATCH(D1576,'Items'!$A$6:$A$1005,0)),"MISSING ID")</x:f>
        <x:v>Proposal</x:v>
      </x:c>
      <x:c r="M1576" s="4" t="str">
        <x:f>IFERROR(INDEX('Crafting recipes'!$E$6:$E$1005,MATCH(B1576,'Crafting recipes'!$A$6:$A$1005,0)),"MISSING ID")</x:f>
        <x:v>Partial proposal</x:v>
      </x:c>
      <x:c r="N1576" s="4" t="str">
        <x:v>Partial audit candidate; quantity, fit and performance remain unresolved.</x:v>
      </x:c>
      <x:c r="O1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6" s="4" t="n">
        <x:f>IF(OR(C1576="Ingredient candidate",C1576="Consumed input",C1576="Contained input",C1576="Transform input"),IF(F1576="T0",0,IF(F1576="T1",1,IF(F1576="T2",2,IF(F1576="T3",3,IF(F1576="T4",4,-1))))),-1)</x:f>
        <x:v>3</x:v>
      </x:c>
      <x:c r="Q1576" s="4" t="n">
        <x:f>IF(AND(OR(C1576="Ingredient candidate",C1576="Consumed input",C1576="Contained input",C1576="Transform input"),P1576=-1),1,0)</x:f>
        <x:v>0</x:v>
      </x:c>
    </x:row>
    <x:row r="1577" ht="64" customHeight="1">
      <x:c r="A1577" s="4" t="str">
        <x:v>design.audit.proposal_gear_boots.audit.in.3</x:v>
      </x:c>
      <x:c r="B1577" s="4" t="str">
        <x:v>design.audit.proposal_gear_boots</x:v>
      </x:c>
      <x:c r="C1577" s="4" t="str">
        <x:v>Ingredient candidate</x:v>
      </x:c>
      <x:c r="D1577" s="4" t="str">
        <x:v>proposal.audit.pressed_hide_fastening_strips</x:v>
      </x:c>
      <x:c r="E1577" s="4" t="str">
        <x:f>IFERROR(INDEX('Items'!$B$6:$B$1005,MATCH(D1577,'Items'!$A$6:$A$1005,0)),"MISSING ID")</x:f>
        <x:v>Pressed hide fastening strips</x:v>
      </x:c>
      <x:c r="F1577" s="4" t="str">
        <x:f>IFERROR(INDEX('Items'!$C$6:$C$1005,MATCH(D1577,'Items'!$A$6:$A$1005,0)),"MISSING ID")</x:f>
        <x:v>T2</x:v>
      </x:c>
      <x:c r="G1577" s="4" t="str">
        <x:f>IFERROR(INDEX('Items'!$D$6:$D$1005,MATCH(D1577,'Items'!$A$6:$A$1005,0)),"MISSING ID")</x:f>
        <x:v>Manufactured stock</x:v>
      </x:c>
      <x:c r="H1577" s="4" t="str">
        <x:f>IFERROR(INDEX('Items'!$X$6:$X$1005,MATCH(D1577,'Items'!$A$6:$A$1005,0)),"MISSING ID")</x:f>
        <x:v>Processed material</x:v>
      </x:c>
      <x:c r="I1577" s="4"/>
      <x:c r="J1577" s="4" t="str">
        <x:v>Unspecified</x:v>
      </x:c>
      <x:c r="K1577" s="4" t="str">
        <x:f>IFERROR(INDEX('Crafting recipes'!$D$6:$D$1005,MATCH(B1577,'Crafting recipes'!$A$6:$A$1005,0)),"MISSING ID")</x:f>
        <x:v>Proposal</x:v>
      </x:c>
      <x:c r="L1577" s="4" t="str">
        <x:f>IFERROR(INDEX('Items'!$AD$6:$AD$1005,MATCH(D1577,'Items'!$A$6:$A$1005,0)),"MISSING ID")</x:f>
        <x:v>Proposal</x:v>
      </x:c>
      <x:c r="M1577" s="4" t="str">
        <x:f>IFERROR(INDEX('Crafting recipes'!$E$6:$E$1005,MATCH(B1577,'Crafting recipes'!$A$6:$A$1005,0)),"MISSING ID")</x:f>
        <x:v>Partial proposal</x:v>
      </x:c>
      <x:c r="N1577" s="4" t="str">
        <x:v>Partial audit candidate; quantity, fit and performance remain unresolved.</x:v>
      </x:c>
      <x:c r="O1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7" s="4" t="n">
        <x:f>IF(OR(C1577="Ingredient candidate",C1577="Consumed input",C1577="Contained input",C1577="Transform input"),IF(F1577="T0",0,IF(F1577="T1",1,IF(F1577="T2",2,IF(F1577="T3",3,IF(F1577="T4",4,-1))))),-1)</x:f>
        <x:v>2</x:v>
      </x:c>
      <x:c r="Q1577" s="4" t="n">
        <x:f>IF(AND(OR(C1577="Ingredient candidate",C1577="Consumed input",C1577="Contained input",C1577="Transform input"),P1577=-1),1,0)</x:f>
        <x:v>0</x:v>
      </x:c>
    </x:row>
    <x:row r="1578" ht="64" customHeight="1">
      <x:c r="A1578" s="4" t="str">
        <x:v>design.audit.proposal_gear_boots.audit.out</x:v>
      </x:c>
      <x:c r="B1578" s="4" t="str">
        <x:v>design.audit.proposal_gear_boots</x:v>
      </x:c>
      <x:c r="C1578" s="4" t="str">
        <x:v>Output</x:v>
      </x:c>
      <x:c r="D1578" s="4" t="str">
        <x:v>proposal.gear.boots</x:v>
      </x:c>
      <x:c r="E1578" s="4" t="str">
        <x:f>IFERROR(INDEX('Items'!$B$6:$B$1005,MATCH(D1578,'Items'!$A$6:$A$1005,0)),"MISSING ID")</x:f>
        <x:v>Boots</x:v>
      </x:c>
      <x:c r="F1578" s="4" t="str">
        <x:f>IFERROR(INDEX('Items'!$C$6:$C$1005,MATCH(D1578,'Items'!$A$6:$A$1005,0)),"MISSING ID")</x:f>
        <x:v>Not applicable</x:v>
      </x:c>
      <x:c r="G1578" s="4" t="str">
        <x:f>IFERROR(INDEX('Items'!$D$6:$D$1005,MATCH(D1578,'Items'!$A$6:$A$1005,0)),"MISSING ID")</x:f>
        <x:v>Clothing</x:v>
      </x:c>
      <x:c r="H1578" s="4" t="str">
        <x:f>IFERROR(INDEX('Items'!$X$6:$X$1005,MATCH(D1578,'Items'!$A$6:$A$1005,0)),"MISSING ID")</x:f>
        <x:v>Wearable</x:v>
      </x:c>
      <x:c r="I1578" s="4"/>
      <x:c r="J1578" s="4" t="str">
        <x:v>Unspecified</x:v>
      </x:c>
      <x:c r="K1578" s="4" t="str">
        <x:f>IFERROR(INDEX('Crafting recipes'!$D$6:$D$1005,MATCH(B1578,'Crafting recipes'!$A$6:$A$1005,0)),"MISSING ID")</x:f>
        <x:v>Proposal</x:v>
      </x:c>
      <x:c r="L1578" s="4" t="str">
        <x:f>IFERROR(INDEX('Items'!$AD$6:$AD$1005,MATCH(D1578,'Items'!$A$6:$A$1005,0)),"MISSING ID")</x:f>
        <x:v>Author direction</x:v>
      </x:c>
      <x:c r="M1578" s="4" t="str">
        <x:f>IFERROR(INDEX('Crafting recipes'!$E$6:$E$1005,MATCH(B1578,'Crafting recipes'!$A$6:$A$1005,0)),"MISSING ID")</x:f>
        <x:v>Partial proposal</x:v>
      </x:c>
      <x:c r="N1578" s="4" t="str">
        <x:v>Partial audit candidate; quantity, fit and performance remain unresolved.</x:v>
      </x:c>
      <x:c r="O1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8" s="4" t="n">
        <x:f>IF(OR(C1578="Ingredient candidate",C1578="Consumed input",C1578="Contained input",C1578="Transform input"),IF(F1578="T0",0,IF(F1578="T1",1,IF(F1578="T2",2,IF(F1578="T3",3,IF(F1578="T4",4,-1))))),-1)</x:f>
        <x:v>-1</x:v>
      </x:c>
      <x:c r="Q1578" s="4" t="n">
        <x:f>IF(AND(OR(C1578="Ingredient candidate",C1578="Consumed input",C1578="Contained input",C1578="Transform input"),P1578=-1),1,0)</x:f>
        <x:v>0</x:v>
      </x:c>
    </x:row>
    <x:row r="1579" ht="64" customHeight="1">
      <x:c r="A1579" s="4" t="str">
        <x:v>design.audit.proposal_gear_gloves.audit.in.1</x:v>
      </x:c>
      <x:c r="B1579" s="4" t="str">
        <x:v>design.audit.proposal_gear_gloves</x:v>
      </x:c>
      <x:c r="C1579" s="4" t="str">
        <x:v>Ingredient candidate</x:v>
      </x:c>
      <x:c r="D1579" s="4" t="str">
        <x:v>proposal.bio.hide_material</x:v>
      </x:c>
      <x:c r="E1579" s="4" t="str">
        <x:f>IFERROR(INDEX('Items'!$B$6:$B$1005,MATCH(D1579,'Items'!$A$6:$A$1005,0)),"MISSING ID")</x:f>
        <x:v>Processed hide material</x:v>
      </x:c>
      <x:c r="F1579" s="4" t="str">
        <x:f>IFERROR(INDEX('Items'!$C$6:$C$1005,MATCH(D1579,'Items'!$A$6:$A$1005,0)),"MISSING ID")</x:f>
        <x:v>T1</x:v>
      </x:c>
      <x:c r="G1579" s="4" t="str">
        <x:f>IFERROR(INDEX('Items'!$D$6:$D$1005,MATCH(D1579,'Items'!$A$6:$A$1005,0)),"MISSING ID")</x:f>
        <x:v>Crafting components</x:v>
      </x:c>
      <x:c r="H1579" s="4" t="str">
        <x:f>IFERROR(INDEX('Items'!$X$6:$X$1005,MATCH(D1579,'Items'!$A$6:$A$1005,0)),"MISSING ID")</x:f>
        <x:v>Processed material</x:v>
      </x:c>
      <x:c r="I1579" s="4"/>
      <x:c r="J1579" s="4" t="str">
        <x:v>Unspecified</x:v>
      </x:c>
      <x:c r="K1579" s="4" t="str">
        <x:f>IFERROR(INDEX('Crafting recipes'!$D$6:$D$1005,MATCH(B1579,'Crafting recipes'!$A$6:$A$1005,0)),"MISSING ID")</x:f>
        <x:v>Proposal</x:v>
      </x:c>
      <x:c r="L1579" s="4" t="str">
        <x:f>IFERROR(INDEX('Items'!$AD$6:$AD$1005,MATCH(D1579,'Items'!$A$6:$A$1005,0)),"MISSING ID")</x:f>
        <x:v>Author direction</x:v>
      </x:c>
      <x:c r="M1579" s="4" t="str">
        <x:f>IFERROR(INDEX('Crafting recipes'!$E$6:$E$1005,MATCH(B1579,'Crafting recipes'!$A$6:$A$1005,0)),"MISSING ID")</x:f>
        <x:v>Partial proposal</x:v>
      </x:c>
      <x:c r="N1579" s="4" t="str">
        <x:v>Partial audit candidate; quantity, fit and performance remain unresolved.</x:v>
      </x:c>
      <x:c r="O1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9" s="4" t="n">
        <x:f>IF(OR(C1579="Ingredient candidate",C1579="Consumed input",C1579="Contained input",C1579="Transform input"),IF(F1579="T0",0,IF(F1579="T1",1,IF(F1579="T2",2,IF(F1579="T3",3,IF(F1579="T4",4,-1))))),-1)</x:f>
        <x:v>1</x:v>
      </x:c>
      <x:c r="Q1579" s="4" t="n">
        <x:f>IF(AND(OR(C1579="Ingredient candidate",C1579="Consumed input",C1579="Contained input",C1579="Transform input"),P1579=-1),1,0)</x:f>
        <x:v>0</x:v>
      </x:c>
    </x:row>
    <x:row r="1580" ht="64" customHeight="1">
      <x:c r="A1580" s="4" t="str">
        <x:v>design.audit.proposal_gear_gloves.audit.in.2</x:v>
      </x:c>
      <x:c r="B1580" s="4" t="str">
        <x:v>design.audit.proposal_gear_gloves</x:v>
      </x:c>
      <x:c r="C1580" s="4" t="str">
        <x:v>Ingredient candidate</x:v>
      </x:c>
      <x:c r="D1580" s="4" t="str">
        <x:v>proposal.bio.pressed_husk</x:v>
      </x:c>
      <x:c r="E1580" s="4" t="str">
        <x:f>IFERROR(INDEX('Items'!$B$6:$B$1005,MATCH(D1580,'Items'!$A$6:$A$1005,0)),"MISSING ID")</x:f>
        <x:v>Pressed husk-fiber textile material</x:v>
      </x:c>
      <x:c r="F1580" s="4" t="str">
        <x:f>IFERROR(INDEX('Items'!$C$6:$C$1005,MATCH(D1580,'Items'!$A$6:$A$1005,0)),"MISSING ID")</x:f>
        <x:v>T1</x:v>
      </x:c>
      <x:c r="G1580" s="4" t="str">
        <x:f>IFERROR(INDEX('Items'!$D$6:$D$1005,MATCH(D1580,'Items'!$A$6:$A$1005,0)),"MISSING ID")</x:f>
        <x:v>Crafting components</x:v>
      </x:c>
      <x:c r="H1580" s="4" t="str">
        <x:f>IFERROR(INDEX('Items'!$X$6:$X$1005,MATCH(D1580,'Items'!$A$6:$A$1005,0)),"MISSING ID")</x:f>
        <x:v>Processed material</x:v>
      </x:c>
      <x:c r="I1580" s="4"/>
      <x:c r="J1580" s="4" t="str">
        <x:v>Unspecified</x:v>
      </x:c>
      <x:c r="K1580" s="4" t="str">
        <x:f>IFERROR(INDEX('Crafting recipes'!$D$6:$D$1005,MATCH(B1580,'Crafting recipes'!$A$6:$A$1005,0)),"MISSING ID")</x:f>
        <x:v>Proposal</x:v>
      </x:c>
      <x:c r="L1580" s="4" t="str">
        <x:f>IFERROR(INDEX('Items'!$AD$6:$AD$1005,MATCH(D1580,'Items'!$A$6:$A$1005,0)),"MISSING ID")</x:f>
        <x:v>Author direction</x:v>
      </x:c>
      <x:c r="M1580" s="4" t="str">
        <x:f>IFERROR(INDEX('Crafting recipes'!$E$6:$E$1005,MATCH(B1580,'Crafting recipes'!$A$6:$A$1005,0)),"MISSING ID")</x:f>
        <x:v>Partial proposal</x:v>
      </x:c>
      <x:c r="N1580" s="4" t="str">
        <x:v>Partial audit candidate; quantity, fit and performance remain unresolved.</x:v>
      </x:c>
      <x:c r="O1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0" s="4" t="n">
        <x:f>IF(OR(C1580="Ingredient candidate",C1580="Consumed input",C1580="Contained input",C1580="Transform input"),IF(F1580="T0",0,IF(F1580="T1",1,IF(F1580="T2",2,IF(F1580="T3",3,IF(F1580="T4",4,-1))))),-1)</x:f>
        <x:v>1</x:v>
      </x:c>
      <x:c r="Q1580" s="4" t="n">
        <x:f>IF(AND(OR(C1580="Ingredient candidate",C1580="Consumed input",C1580="Contained input",C1580="Transform input"),P1580=-1),1,0)</x:f>
        <x:v>0</x:v>
      </x:c>
    </x:row>
    <x:row r="1581" ht="64" customHeight="1">
      <x:c r="A1581" s="4" t="str">
        <x:v>design.audit.proposal_gear_gloves.audit.out</x:v>
      </x:c>
      <x:c r="B1581" s="4" t="str">
        <x:v>design.audit.proposal_gear_gloves</x:v>
      </x:c>
      <x:c r="C1581" s="4" t="str">
        <x:v>Output</x:v>
      </x:c>
      <x:c r="D1581" s="4" t="str">
        <x:v>proposal.gear.gloves</x:v>
      </x:c>
      <x:c r="E1581" s="4" t="str">
        <x:f>IFERROR(INDEX('Items'!$B$6:$B$1005,MATCH(D1581,'Items'!$A$6:$A$1005,0)),"MISSING ID")</x:f>
        <x:v>Gloves</x:v>
      </x:c>
      <x:c r="F1581" s="4" t="str">
        <x:f>IFERROR(INDEX('Items'!$C$6:$C$1005,MATCH(D1581,'Items'!$A$6:$A$1005,0)),"MISSING ID")</x:f>
        <x:v>Not applicable</x:v>
      </x:c>
      <x:c r="G1581" s="4" t="str">
        <x:f>IFERROR(INDEX('Items'!$D$6:$D$1005,MATCH(D1581,'Items'!$A$6:$A$1005,0)),"MISSING ID")</x:f>
        <x:v>Clothing</x:v>
      </x:c>
      <x:c r="H1581" s="4" t="str">
        <x:f>IFERROR(INDEX('Items'!$X$6:$X$1005,MATCH(D1581,'Items'!$A$6:$A$1005,0)),"MISSING ID")</x:f>
        <x:v>Wearable</x:v>
      </x:c>
      <x:c r="I1581" s="4"/>
      <x:c r="J1581" s="4" t="str">
        <x:v>Unspecified</x:v>
      </x:c>
      <x:c r="K1581" s="4" t="str">
        <x:f>IFERROR(INDEX('Crafting recipes'!$D$6:$D$1005,MATCH(B1581,'Crafting recipes'!$A$6:$A$1005,0)),"MISSING ID")</x:f>
        <x:v>Proposal</x:v>
      </x:c>
      <x:c r="L1581" s="4" t="str">
        <x:f>IFERROR(INDEX('Items'!$AD$6:$AD$1005,MATCH(D1581,'Items'!$A$6:$A$1005,0)),"MISSING ID")</x:f>
        <x:v>Author direction</x:v>
      </x:c>
      <x:c r="M1581" s="4" t="str">
        <x:f>IFERROR(INDEX('Crafting recipes'!$E$6:$E$1005,MATCH(B1581,'Crafting recipes'!$A$6:$A$1005,0)),"MISSING ID")</x:f>
        <x:v>Partial proposal</x:v>
      </x:c>
      <x:c r="N1581" s="4" t="str">
        <x:v>Partial audit candidate; quantity, fit and performance remain unresolved.</x:v>
      </x:c>
      <x:c r="O1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1" s="4" t="n">
        <x:f>IF(OR(C1581="Ingredient candidate",C1581="Consumed input",C1581="Contained input",C1581="Transform input"),IF(F1581="T0",0,IF(F1581="T1",1,IF(F1581="T2",2,IF(F1581="T3",3,IF(F1581="T4",4,-1))))),-1)</x:f>
        <x:v>-1</x:v>
      </x:c>
      <x:c r="Q1581" s="4" t="n">
        <x:f>IF(AND(OR(C1581="Ingredient candidate",C1581="Consumed input",C1581="Contained input",C1581="Transform input"),P1581=-1),1,0)</x:f>
        <x:v>0</x:v>
      </x:c>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 composite stock</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t="n">
        <x:f>IF(OR(C1582="Ingredient candidate",C1582="Consumed input",C1582="Contained input",C1582="Transform input"),IF(F1582="T0",0,IF(F1582="T1",1,IF(F1582="T2",2,IF(F1582="T3",3,IF(F1582="T4",4,-1))))),-1)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T2</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t="n">
        <x:f>IF(OR(C1583="Ingredient candidate",C1583="Consumed input",C1583="Contained input",C1583="Transform input"),IF(F1583="T0",0,IF(F1583="T1",1,IF(F1583="T2",2,IF(F1583="T3",3,IF(F1583="T4",4,-1))))),-1)</x:f>
        <x:v>2</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T3</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t="n">
        <x:f>IF(OR(C1584="Ingredient candidate",C1584="Consumed input",C1584="Contained input",C1584="Transform input"),IF(F1584="T0",0,IF(F1584="T1",1,IF(F1584="T2",2,IF(F1584="T3",3,IF(F1584="T4",4,-1))))),-1)</x:f>
        <x:v>3</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Backpack</x:v>
      </x:c>
      <x:c r="F1585" s="4" t="str">
        <x:f>IFERROR(INDEX('Items'!$C$6:$C$1005,MATCH(D1585,'Items'!$A$6:$A$1005,0)),"MISSING ID")</x:f>
        <x:v>Not applicable</x:v>
      </x:c>
      <x:c r="G1585" s="4" t="str">
        <x:f>IFERROR(INDEX('Items'!$D$6:$D$1005,MATCH(D1585,'Items'!$A$6:$A$1005,0)),"MISSING ID")</x:f>
        <x:v>Accessories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t="n">
        <x:f>IF(OR(C1585="Ingredient candidate",C1585="Consumed input",C1585="Contained input",C1585="Transform input"),IF(F1585="T0",0,IF(F1585="T1",1,IF(F1585="T2",2,IF(F1585="T3",3,IF(F1585="T4",4,-1))))),-1)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composite stock</x:v>
      </x:c>
      <x:c r="F1586" s="4" t="str">
        <x:f>IFERROR(INDEX('Items'!$C$6:$C$1005,MATCH(D1586,'Items'!$A$6:$A$1005,0)),"MISSING ID")</x:f>
        <x:v>T4</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t="n">
        <x:f>IF(OR(C1586="Ingredient candidate",C1586="Consumed input",C1586="Contained input",C1586="Transform input"),IF(F1586="T0",0,IF(F1586="T1",1,IF(F1586="T2",2,IF(F1586="T3",3,IF(F1586="T4",4,-1))))),-1)</x:f>
        <x:v>4</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T3</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t="n">
        <x:f>IF(OR(C1587="Ingredient candidate",C1587="Consumed input",C1587="Contained input",C1587="Transform input"),IF(F1587="T0",0,IF(F1587="T1",1,IF(F1587="T2",2,IF(F1587="T3",3,IF(F1587="T4",4,-1))))),-1)</x:f>
        <x:v>3</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Specialized armor plates</x:v>
      </x:c>
      <x:c r="F1588" s="4" t="str">
        <x:f>IFERROR(INDEX('Items'!$C$6:$C$1005,MATCH(D1588,'Items'!$A$6:$A$1005,0)),"MISSING ID")</x:f>
        <x:v>Not applicable</x:v>
      </x:c>
      <x:c r="G1588" s="4" t="str">
        <x:f>IFERROR(INDEX('Items'!$D$6:$D$1005,MATCH(D1588,'Items'!$A$6:$A$1005,0)),"MISSING ID")</x:f>
        <x:v>Attachments</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t="n">
        <x:f>IF(OR(C1588="Ingredient candidate",C1588="Consumed input",C1588="Contained input",C1588="Transform input"),IF(F1588="T0",0,IF(F1588="T1",1,IF(F1588="T2",2,IF(F1588="T3",3,IF(F1588="T4",4,-1))))),-1)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t="n">
        <x:f>IF(OR(C1591="Ingredient candidate",C1591="Consumed input",C1591="Contained input",C1591="Transform input"),IF(F1591="T0",0,IF(F1591="T1",1,IF(F1591="T2",2,IF(F1591="T3",3,IF(F1591="T4",4,-1))))),-1)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Not applicable</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t="n">
        <x:f>IF(OR(C1592="Ingredient candidate",C1592="Consumed input",C1592="Contained input",C1592="Transform input"),IF(F1592="T0",0,IF(F1592="T1",1,IF(F1592="T2",2,IF(F1592="T3",3,IF(F1592="T4",4,-1))))),-1)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stock</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t="n">
        <x:f>IF(OR(C1593="Ingredient candidate",C1593="Consumed input",C1593="Contained input",C1593="Transform input"),IF(F1593="T0",0,IF(F1593="T1",1,IF(F1593="T2",2,IF(F1593="T3",3,IF(F1593="T4",4,-1))))),-1)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T3</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t="n">
        <x:f>IF(OR(C1594="Ingredient candidate",C1594="Consumed input",C1594="Contained input",C1594="Transform input"),IF(F1594="T0",0,IF(F1594="T1",1,IF(F1594="T2",2,IF(F1594="T3",3,IF(F1594="T4",4,-1))))),-1)</x:f>
        <x:v>3</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T3</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t="n">
        <x:f>IF(OR(C1595="Ingredient candidate",C1595="Consumed input",C1595="Contained input",C1595="Transform input"),IF(F1595="T0",0,IF(F1595="T1",1,IF(F1595="T2",2,IF(F1595="T3",3,IF(F1595="T4",4,-1))))),-1)</x:f>
        <x:v>3</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Not applicable</x:v>
      </x:c>
      <x:c r="G1596" s="4" t="str">
        <x:f>IFERROR(INDEX('Items'!$D$6:$D$1005,MATCH(D1596,'Items'!$A$6:$A$1005,0)),"MISSING ID")</x:f>
        <x:v>Accessories</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t="n">
        <x:f>IF(OR(C1596="Ingredient candidate",C1596="Consumed input",C1596="Contained input",C1596="Transform input"),IF(F1596="T0",0,IF(F1596="T1",1,IF(F1596="T2",2,IF(F1596="T3",3,IF(F1596="T4",4,-1))))),-1)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stock</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t="n">
        <x:f>IF(OR(C1597="Ingredient candidate",C1597="Consumed input",C1597="Contained input",C1597="Transform input"),IF(F1597="T0",0,IF(F1597="T1",1,IF(F1597="T2",2,IF(F1597="T3",3,IF(F1597="T4",4,-1))))),-1)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T3</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t="n">
        <x:f>IF(OR(C1598="Ingredient candidate",C1598="Consumed input",C1598="Contained input",C1598="Transform input"),IF(F1598="T0",0,IF(F1598="T1",1,IF(F1598="T2",2,IF(F1598="T3",3,IF(F1598="T4",4,-1))))),-1)</x:f>
        <x:v>3</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T3</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t="n">
        <x:f>IF(OR(C1599="Ingredient candidate",C1599="Consumed input",C1599="Contained input",C1599="Transform input"),IF(F1599="T0",0,IF(F1599="T1",1,IF(F1599="T2",2,IF(F1599="T3",3,IF(F1599="T4",4,-1))))),-1)</x:f>
        <x:v>3</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Not applicable</x:v>
      </x:c>
      <x:c r="G1600" s="4" t="str">
        <x:f>IFERROR(INDEX('Items'!$D$6:$D$1005,MATCH(D1600,'Items'!$A$6:$A$1005,0)),"MISSING ID")</x:f>
        <x:v>Accessories</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t="n">
        <x:f>IF(OR(C1600="Ingredient candidate",C1600="Consumed input",C1600="Contained input",C1600="Transform input"),IF(F1600="T0",0,IF(F1600="T1",1,IF(F1600="T2",2,IF(F1600="T3",3,IF(F1600="T4",4,-1))))),-1)</x:f>
        <x:v>-1</x:v>
      </x:c>
      <x:c r="Q1600" s="4" t="n">
        <x:f>IF(AND(OR(C1600="Ingredient candidate",C1600="Consumed input",C1600="Contained input",C1600="Transform input"),P1600=-1),1,0)</x:f>
        <x:v>0</x:v>
      </x:c>
    </x:row>
    <x:row r="1601" ht="64" customHeight="1">
      <x:c r="A1601" s="4" t="str">
        <x:v>design.audit.proposal_fashion_hat.audit.in.1</x:v>
      </x:c>
      <x:c r="B1601" s="4" t="str">
        <x:v>design.audit.proposal_fashion_hat</x:v>
      </x:c>
      <x:c r="C1601" s="4" t="str">
        <x:v>Ingredient candidate</x:v>
      </x:c>
      <x:c r="D1601" s="4" t="str">
        <x:v>proposal.bio.pressed_husk</x:v>
      </x:c>
      <x:c r="E1601" s="4" t="str">
        <x:f>IFERROR(INDEX('Items'!$B$6:$B$1005,MATCH(D1601,'Items'!$A$6:$A$1005,0)),"MISSING ID")</x:f>
        <x:v>Pressed husk-fiber textile material</x:v>
      </x:c>
      <x:c r="F1601" s="4" t="str">
        <x:f>IFERROR(INDEX('Items'!$C$6:$C$1005,MATCH(D1601,'Items'!$A$6:$A$1005,0)),"MISSING ID")</x:f>
        <x:v>T1</x:v>
      </x:c>
      <x:c r="G1601" s="4" t="str">
        <x:f>IFERROR(INDEX('Items'!$D$6:$D$1005,MATCH(D1601,'Items'!$A$6:$A$1005,0)),"MISSING ID")</x:f>
        <x:v>Crafting components</x:v>
      </x:c>
      <x:c r="H1601" s="4" t="str">
        <x:f>IFERROR(INDEX('Items'!$X$6:$X$1005,MATCH(D1601,'Items'!$A$6:$A$1005,0)),"MISSING ID")</x:f>
        <x:v>Processed material</x:v>
      </x:c>
      <x:c r="I1601" s="4"/>
      <x:c r="J1601" s="4" t="str">
        <x:v>Unspecified</x:v>
      </x:c>
      <x:c r="K1601" s="4" t="str">
        <x:f>IFERROR(INDEX('Crafting recipes'!$D$6:$D$1005,MATCH(B1601,'Crafting recipes'!$A$6:$A$1005,0)),"MISSING ID")</x:f>
        <x:v>Proposal</x:v>
      </x:c>
      <x:c r="L1601" s="4" t="str">
        <x:f>IFERROR(INDEX('Items'!$AD$6:$AD$1005,MATCH(D1601,'Items'!$A$6:$A$1005,0)),"MISSING ID")</x:f>
        <x:v>Author direction</x:v>
      </x:c>
      <x:c r="M1601" s="4" t="str">
        <x:f>IFERROR(INDEX('Crafting recipes'!$E$6:$E$1005,MATCH(B1601,'Crafting recipes'!$A$6:$A$1005,0)),"MISSING ID")</x:f>
        <x:v>Partial proposal</x:v>
      </x:c>
      <x:c r="N1601" s="4" t="str">
        <x:v>Partial audit candidate; quantity, fit and performance remain unresolved.</x:v>
      </x:c>
      <x:c r="O1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1" s="4" t="n">
        <x:f>IF(OR(C1601="Ingredient candidate",C1601="Consumed input",C1601="Contained input",C1601="Transform input"),IF(F1601="T0",0,IF(F1601="T1",1,IF(F1601="T2",2,IF(F1601="T3",3,IF(F1601="T4",4,-1))))),-1)</x:f>
        <x:v>1</x:v>
      </x:c>
      <x:c r="Q1601" s="4" t="n">
        <x:f>IF(AND(OR(C1601="Ingredient candidate",C1601="Consumed input",C1601="Contained input",C1601="Transform input"),P1601=-1),1,0)</x:f>
        <x:v>0</x:v>
      </x:c>
    </x:row>
    <x:row r="1602" ht="64" customHeight="1">
      <x:c r="A1602" s="4" t="str">
        <x:v>design.audit.proposal_fashion_hat.audit.in.2</x:v>
      </x:c>
      <x:c r="B1602" s="4" t="str">
        <x:v>design.audit.proposal_fashion_hat</x:v>
      </x:c>
      <x:c r="C1602" s="4" t="str">
        <x:v>Ingredient candidate</x:v>
      </x:c>
      <x:c r="D1602" s="4" t="str">
        <x:v>proposal.collection.drawn_bronze_strip_stock</x:v>
      </x:c>
      <x:c r="E1602" s="4" t="str">
        <x:f>IFERROR(INDEX('Items'!$B$6:$B$1005,MATCH(D1602,'Items'!$A$6:$A$1005,0)),"MISSING ID")</x:f>
        <x:v>Drawn bronze strip stock</x:v>
      </x:c>
      <x:c r="F1602" s="4" t="str">
        <x:f>IFERROR(INDEX('Items'!$C$6:$C$1005,MATCH(D1602,'Items'!$A$6:$A$1005,0)),"MISSING ID")</x:f>
        <x:v>T2</x:v>
      </x:c>
      <x:c r="G1602" s="4" t="str">
        <x:f>IFERROR(INDEX('Items'!$D$6:$D$1005,MATCH(D1602,'Items'!$A$6:$A$1005,0)),"MISSING ID")</x:f>
        <x:v>Manufactured stock</x:v>
      </x:c>
      <x:c r="H1602" s="4" t="str">
        <x:f>IFERROR(INDEX('Items'!$X$6:$X$1005,MATCH(D1602,'Items'!$A$6:$A$1005,0)),"MISSING ID")</x:f>
        <x:v>Processed material</x:v>
      </x:c>
      <x:c r="I1602" s="4"/>
      <x:c r="J1602" s="4" t="str">
        <x:v>Unspecified</x:v>
      </x:c>
      <x:c r="K1602" s="4" t="str">
        <x:f>IFERROR(INDEX('Crafting recipes'!$D$6:$D$1005,MATCH(B1602,'Crafting recipes'!$A$6:$A$1005,0)),"MISSING ID")</x:f>
        <x:v>Proposal</x:v>
      </x:c>
      <x:c r="L1602" s="4" t="str">
        <x:f>IFERROR(INDEX('Items'!$AD$6:$AD$1005,MATCH(D1602,'Items'!$A$6:$A$1005,0)),"MISSING ID")</x:f>
        <x:v>Proposal</x:v>
      </x:c>
      <x:c r="M1602" s="4" t="str">
        <x:f>IFERROR(INDEX('Crafting recipes'!$E$6:$E$1005,MATCH(B1602,'Crafting recipes'!$A$6:$A$1005,0)),"MISSING ID")</x:f>
        <x:v>Partial proposal</x:v>
      </x:c>
      <x:c r="N1602" s="4" t="str">
        <x:v>Partial audit candidate; quantity, fit and performance remain unresolved.</x:v>
      </x:c>
      <x:c r="O1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2" s="4" t="n">
        <x:f>IF(OR(C1602="Ingredient candidate",C1602="Consumed input",C1602="Contained input",C1602="Transform input"),IF(F1602="T0",0,IF(F1602="T1",1,IF(F1602="T2",2,IF(F1602="T3",3,IF(F1602="T4",4,-1))))),-1)</x:f>
        <x:v>2</x:v>
      </x:c>
      <x:c r="Q1602" s="4" t="n">
        <x:f>IF(AND(OR(C1602="Ingredient candidate",C1602="Consumed input",C1602="Contained input",C1602="Transform input"),P1602=-1),1,0)</x:f>
        <x:v>0</x:v>
      </x:c>
    </x:row>
    <x:row r="1603" ht="64" customHeight="1">
      <x:c r="A1603" s="4" t="str">
        <x:v>design.audit.proposal_fashion_hat.audit.out</x:v>
      </x:c>
      <x:c r="B1603" s="4" t="str">
        <x:v>design.audit.proposal_fashion_hat</x:v>
      </x:c>
      <x:c r="C1603" s="4" t="str">
        <x:v>Output</x:v>
      </x:c>
      <x:c r="D1603" s="4" t="str">
        <x:v>proposal.fashion.hat</x:v>
      </x:c>
      <x:c r="E1603" s="4" t="str">
        <x:f>IFERROR(INDEX('Items'!$B$6:$B$1005,MATCH(D1603,'Items'!$A$6:$A$1005,0)),"MISSING ID")</x:f>
        <x:v>Hat</x:v>
      </x:c>
      <x:c r="F1603" s="4" t="str">
        <x:f>IFERROR(INDEX('Items'!$C$6:$C$1005,MATCH(D1603,'Items'!$A$6:$A$1005,0)),"MISSING ID")</x:f>
        <x:v>Not applicable</x:v>
      </x:c>
      <x:c r="G1603" s="4" t="str">
        <x:f>IFERROR(INDEX('Items'!$D$6:$D$1005,MATCH(D1603,'Items'!$A$6:$A$1005,0)),"MISSING ID")</x:f>
        <x:v>Clothing</x:v>
      </x:c>
      <x:c r="H1603" s="4" t="str">
        <x:f>IFERROR(INDEX('Items'!$X$6:$X$1005,MATCH(D1603,'Items'!$A$6:$A$1005,0)),"MISSING ID")</x:f>
        <x:v>Wearable</x:v>
      </x:c>
      <x:c r="I1603" s="4"/>
      <x:c r="J1603" s="4" t="str">
        <x:v>Unspecified</x:v>
      </x:c>
      <x:c r="K1603" s="4" t="str">
        <x:f>IFERROR(INDEX('Crafting recipes'!$D$6:$D$1005,MATCH(B1603,'Crafting recipes'!$A$6:$A$1005,0)),"MISSING ID")</x:f>
        <x:v>Proposal</x:v>
      </x:c>
      <x:c r="L1603" s="4" t="str">
        <x:f>IFERROR(INDEX('Items'!$AD$6:$AD$1005,MATCH(D1603,'Items'!$A$6:$A$1005,0)),"MISSING ID")</x:f>
        <x:v>Author direction</x:v>
      </x:c>
      <x:c r="M1603" s="4" t="str">
        <x:f>IFERROR(INDEX('Crafting recipes'!$E$6:$E$1005,MATCH(B1603,'Crafting recipes'!$A$6:$A$1005,0)),"MISSING ID")</x:f>
        <x:v>Partial proposal</x:v>
      </x:c>
      <x:c r="N1603" s="4" t="str">
        <x:v>Partial audit candidate; quantity, fit and performance remain unresolved.</x:v>
      </x:c>
      <x:c r="O1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3" s="4" t="n">
        <x:f>IF(OR(C1603="Ingredient candidate",C1603="Consumed input",C1603="Contained input",C1603="Transform input"),IF(F1603="T0",0,IF(F1603="T1",1,IF(F1603="T2",2,IF(F1603="T3",3,IF(F1603="T4",4,-1))))),-1)</x:f>
        <x:v>-1</x:v>
      </x:c>
      <x:c r="Q1603" s="4" t="n">
        <x:f>IF(AND(OR(C1603="Ingredient candidate",C1603="Consumed input",C1603="Contained input",C1603="Transform input"),P1603=-1),1,0)</x:f>
        <x:v>0</x:v>
      </x:c>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Finished decorative husk stock</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t="n">
        <x:f>IF(OR(C1604="Ingredient candidate",C1604="Consumed input",C1604="Contained input",C1604="Transform input"),IF(F1604="T0",0,IF(F1604="T1",1,IF(F1604="T2",2,IF(F1604="T3",3,IF(F1604="T4",4,-1))))),-1)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T2</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t="n">
        <x:f>IF(OR(C1605="Ingredient candidate",C1605="Consumed input",C1605="Contained input",C1605="Transform input"),IF(F1605="T0",0,IF(F1605="T1",1,IF(F1605="T2",2,IF(F1605="T3",3,IF(F1605="T4",4,-1))))),-1)</x:f>
        <x:v>2</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blanks</x:v>
      </x:c>
      <x:c r="F1606" s="4" t="str">
        <x:f>IFERROR(INDEX('Items'!$C$6:$C$1005,MATCH(D1606,'Items'!$A$6:$A$1005,0)),"MISSING ID")</x:f>
        <x:v>T2</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t="n">
        <x:f>IF(OR(C1606="Ingredient candidate",C1606="Consumed input",C1606="Contained input",C1606="Transform input"),IF(F1606="T0",0,IF(F1606="T1",1,IF(F1606="T2",2,IF(F1606="T3",3,IF(F1606="T4",4,-1))))),-1)</x:f>
        <x:v>2</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Elaborate husk-fiber wear</x:v>
      </x:c>
      <x:c r="F1607" s="4" t="str">
        <x:f>IFERROR(INDEX('Items'!$C$6:$C$1005,MATCH(D1607,'Items'!$A$6:$A$1005,0)),"MISSING ID")</x:f>
        <x:v>Not applicable</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t="n">
        <x:f>IF(OR(C1607="Ingredient candidate",C1607="Consumed input",C1607="Contained input",C1607="Transform input"),IF(F1607="T0",0,IF(F1607="T1",1,IF(F1607="T2",2,IF(F1607="T3",3,IF(F1607="T4",4,-1))))),-1)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material</x:v>
      </x:c>
      <x:c r="F1608" s="4" t="str">
        <x:f>IFERROR(INDEX('Items'!$C$6:$C$1005,MATCH(D1608,'Items'!$A$6:$A$1005,0)),"MISSING ID")</x:f>
        <x:v>T1</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t="n">
        <x:f>IF(OR(C1608="Ingredient candidate",C1608="Consumed input",C1608="Contained input",C1608="Transform input"),IF(F1608="T0",0,IF(F1608="T1",1,IF(F1608="T2",2,IF(F1608="T3",3,IF(F1608="T4",4,-1))))),-1)</x:f>
        <x:v>1</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T2</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t="n">
        <x:f>IF(OR(C1609="Ingredient candidate",C1609="Consumed input",C1609="Contained input",C1609="Transform input"),IF(F1609="T0",0,IF(F1609="T1",1,IF(F1609="T2",2,IF(F1609="T3",3,IF(F1609="T4",4,-1))))),-1)</x:f>
        <x:v>2</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ceremonial inlay stock</x:v>
      </x:c>
      <x:c r="F1610" s="4" t="str">
        <x:f>IFERROR(INDEX('Items'!$C$6:$C$1005,MATCH(D1610,'Items'!$A$6:$A$1005,0)),"MISSING ID")</x:f>
        <x:v>T4</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t="n">
        <x:f>IF(OR(C1610="Ingredient candidate",C1610="Consumed input",C1610="Contained input",C1610="Transform input"),IF(F1610="T0",0,IF(F1610="T1",1,IF(F1610="T2",2,IF(F1610="T3",3,IF(F1610="T4",4,-1))))),-1)</x:f>
        <x:v>4</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Elaborate fur wear</x:v>
      </x:c>
      <x:c r="F1611" s="4" t="str">
        <x:f>IFERROR(INDEX('Items'!$C$6:$C$1005,MATCH(D1611,'Items'!$A$6:$A$1005,0)),"MISSING ID")</x:f>
        <x:v>Not applicable</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t="n">
        <x:f>IF(OR(C1611="Ingredient candidate",C1611="Consumed input",C1611="Contained input",C1611="Transform input"),IF(F1611="T0",0,IF(F1611="T1",1,IF(F1611="T2",2,IF(F1611="T3",3,IF(F1611="T4",4,-1))))),-1)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Processed hide material</x:v>
      </x:c>
      <x:c r="F1612" s="4" t="str">
        <x:f>IFERROR(INDEX('Items'!$C$6:$C$1005,MATCH(D1612,'Items'!$A$6:$A$1005,0)),"MISSING ID")</x:f>
        <x:v>T1</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t="n">
        <x:f>IF(OR(C1612="Ingredient candidate",C1612="Consumed input",C1612="Contained input",C1612="Transform input"),IF(F1612="T0",0,IF(F1612="T1",1,IF(F1612="T2",2,IF(F1612="T3",3,IF(F1612="T4",4,-1))))),-1)</x:f>
        <x:v>1</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T2</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t="n">
        <x:f>IF(OR(C1613="Ingredient candidate",C1613="Consumed input",C1613="Contained input",C1613="Transform input"),IF(F1613="T0",0,IF(F1613="T1",1,IF(F1613="T2",2,IF(F1613="T3",3,IF(F1613="T4",4,-1))))),-1)</x:f>
        <x:v>2</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ceremonial inlay stock</x:v>
      </x:c>
      <x:c r="F1614" s="4" t="str">
        <x:f>IFERROR(INDEX('Items'!$C$6:$C$1005,MATCH(D1614,'Items'!$A$6:$A$1005,0)),"MISSING ID")</x:f>
        <x:v>T4</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t="n">
        <x:f>IF(OR(C1614="Ingredient candidate",C1614="Consumed input",C1614="Contained input",C1614="Transform input"),IF(F1614="T0",0,IF(F1614="T1",1,IF(F1614="T2",2,IF(F1614="T3",3,IF(F1614="T4",4,-1))))),-1)</x:f>
        <x:v>4</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Elaborate hide wear</x:v>
      </x:c>
      <x:c r="F1615" s="4" t="str">
        <x:f>IFERROR(INDEX('Items'!$C$6:$C$1005,MATCH(D1615,'Items'!$A$6:$A$1005,0)),"MISSING ID")</x:f>
        <x:v>Not applicable</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t="n">
        <x:f>IF(OR(C1615="Ingredient candidate",C1615="Consumed input",C1615="Contained input",C1615="Transform input"),IF(F1615="T0",0,IF(F1615="T1",1,IF(F1615="T2",2,IF(F1615="T3",3,IF(F1615="T4",4,-1))))),-1)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textile material</x:v>
      </x:c>
      <x:c r="F1616" s="4" t="str">
        <x:f>IFERROR(INDEX('Items'!$C$6:$C$1005,MATCH(D1616,'Items'!$A$6:$A$1005,0)),"MISSING ID")</x:f>
        <x:v>T1</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t="n">
        <x:f>IF(OR(C1616="Ingredient candidate",C1616="Consumed input",C1616="Contained input",C1616="Transform input"),IF(F1616="T0",0,IF(F1616="T1",1,IF(F1616="T2",2,IF(F1616="T3",3,IF(F1616="T4",4,-1))))),-1)</x:f>
        <x:v>1</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T3</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t="n">
        <x:f>IF(OR(C1617="Ingredient candidate",C1617="Consumed input",C1617="Contained input",C1617="Transform input"),IF(F1617="T0",0,IF(F1617="T1",1,IF(F1617="T2",2,IF(F1617="T3",3,IF(F1617="T4",4,-1))))),-1)</x:f>
        <x:v>3</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Simple everyday wraps</x:v>
      </x:c>
      <x:c r="F1618" s="4" t="str">
        <x:f>IFERROR(INDEX('Items'!$C$6:$C$1005,MATCH(D1618,'Items'!$A$6:$A$1005,0)),"MISSING ID")</x:f>
        <x:v>Not applicable</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t="n">
        <x:f>IF(OR(C1618="Ingredient candidate",C1618="Consumed input",C1618="Contained input",C1618="Transform input"),IF(F1618="T0",0,IF(F1618="T1",1,IF(F1618="T2",2,IF(F1618="T3",3,IF(F1618="T4",4,-1))))),-1)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T2</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t="n">
        <x:f>IF(OR(C1619="Ingredient candidate",C1619="Consumed input",C1619="Contained input",C1619="Transform input"),IF(F1619="T0",0,IF(F1619="T1",1,IF(F1619="T2",2,IF(F1619="T3",3,IF(F1619="T4",4,-1))))),-1)</x:f>
        <x:v>2</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t="n">
        <x:f>IF(OR(C1620="Ingredient candidate",C1620="Consumed input",C1620="Contained input",C1620="Transform input"),IF(F1620="T0",0,IF(F1620="T1",1,IF(F1620="T2",2,IF(F1620="T3",3,IF(F1620="T4",4,-1))))),-1)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stock</x:v>
      </x:c>
      <x:c r="F1621" s="4" t="str">
        <x:f>IFERROR(INDEX('Items'!$C$6:$C$1005,MATCH(D1621,'Items'!$A$6:$A$1005,0)),"MISSING ID")</x:f>
        <x:v>T3</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t="n">
        <x:f>IF(OR(C1621="Ingredient candidate",C1621="Consumed input",C1621="Contained input",C1621="Transform input"),IF(F1621="T0",0,IF(F1621="T1",1,IF(F1621="T2",2,IF(F1621="T3",3,IF(F1621="T4",4,-1))))),-1)</x:f>
        <x:v>3</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Not applicable</x:v>
      </x:c>
      <x:c r="G1622" s="4" t="str">
        <x:f>IFERROR(INDEX('Items'!$D$6:$D$1005,MATCH(D1622,'Items'!$A$6:$A$1005,0)),"MISSING ID")</x:f>
        <x:v>Attachments</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t="n">
        <x:f>IF(OR(C1622="Ingredient candidate",C1622="Consumed input",C1622="Contained input",C1622="Transform input"),IF(F1622="T0",0,IF(F1622="T1",1,IF(F1622="T2",2,IF(F1622="T3",3,IF(F1622="T4",4,-1))))),-1)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t="n">
        <x:f>IF(OR(C1623="Ingredient candidate",C1623="Consumed input",C1623="Contained input",C1623="Transform input"),IF(F1623="T0",0,IF(F1623="T1",1,IF(F1623="T2",2,IF(F1623="T3",3,IF(F1623="T4",4,-1))))),-1)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stock</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t="n">
        <x:f>IF(OR(C1624="Ingredient candidate",C1624="Consumed input",C1624="Contained input",C1624="Transform input"),IF(F1624="T0",0,IF(F1624="T1",1,IF(F1624="T2",2,IF(F1624="T3",3,IF(F1624="T4",4,-1))))),-1)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Not applicable</x:v>
      </x:c>
      <x:c r="G1625" s="4" t="str">
        <x:f>IFERROR(INDEX('Items'!$D$6:$D$1005,MATCH(D1625,'Items'!$A$6:$A$1005,0)),"MISSING ID")</x:f>
        <x:v>Tools</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t="n">
        <x:f>IF(OR(C1625="Ingredient candidate",C1625="Consumed input",C1625="Contained input",C1625="Transform input"),IF(F1625="T0",0,IF(F1625="T1",1,IF(F1625="T2",2,IF(F1625="T3",3,IF(F1625="T4",4,-1))))),-1)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T3</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t="n">
        <x:f>IF(OR(C1626="Ingredient candidate",C1626="Consumed input",C1626="Contained input",C1626="Transform input"),IF(F1626="T0",0,IF(F1626="T1",1,IF(F1626="T2",2,IF(F1626="T3",3,IF(F1626="T4",4,-1))))),-1)</x:f>
        <x:v>3</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T3</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t="n">
        <x:f>IF(OR(C1627="Ingredient candidate",C1627="Consumed input",C1627="Contained input",C1627="Transform input"),IF(F1627="T0",0,IF(F1627="T1",1,IF(F1627="T2",2,IF(F1627="T3",3,IF(F1627="T4",4,-1))))),-1)</x:f>
        <x:v>3</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Not applicable</x:v>
      </x:c>
      <x:c r="G1628" s="4" t="str">
        <x:f>IFERROR(INDEX('Items'!$D$6:$D$1005,MATCH(D1628,'Items'!$A$6:$A$1005,0)),"MISSING ID")</x:f>
        <x:v>Tools</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t="n">
        <x:f>IF(OR(C1628="Ingredient candidate",C1628="Consumed input",C1628="Contained input",C1628="Transform input"),IF(F1628="T0",0,IF(F1628="T1",1,IF(F1628="T2",2,IF(F1628="T3",3,IF(F1628="T4",4,-1))))),-1)</x:f>
        <x:v>-1</x:v>
      </x:c>
      <x:c r="Q1628" s="4" t="n">
        <x:f>IF(AND(OR(C1628="Ingredient candidate",C1628="Consumed input",C1628="Contained input",C1628="Transform input"),P1628=-1),1,0)</x:f>
        <x:v>1</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Not applicable</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t="n">
        <x:f>IF(OR(C1629="Ingredient candidate",C1629="Consumed input",C1629="Contained input",C1629="Transform input"),IF(F1629="T0",0,IF(F1629="T1",1,IF(F1629="T2",2,IF(F1629="T3",3,IF(F1629="T4",4,-1))))),-1)</x:f>
        <x:v>-1</x:v>
      </x:c>
      <x:c r="Q1629" s="4" t="n">
        <x:f>IF(AND(OR(C1629="Ingredient candidate",C1629="Consumed input",C1629="Contained input",C1629="Transform input"),P1629=-1),1,0)</x:f>
        <x:v>1</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Not applicable</x:v>
      </x:c>
      <x:c r="G1630" s="4" t="str">
        <x:f>IFERROR(INDEX('Items'!$D$6:$D$1005,MATCH(D1630,'Items'!$A$6:$A$1005,0)),"MISSING ID")</x:f>
        <x:v>Field supplies</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t="n">
        <x:f>IF(OR(C1630="Ingredient candidate",C1630="Consumed input",C1630="Contained input",C1630="Transform input"),IF(F1630="T0",0,IF(F1630="T1",1,IF(F1630="T2",2,IF(F1630="T3",3,IF(F1630="T4",4,-1))))),-1)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 hard-part blanks</x:v>
      </x:c>
      <x:c r="F1631" s="4" t="str">
        <x:f>IFERROR(INDEX('Items'!$C$6:$C$1005,MATCH(D1631,'Items'!$A$6:$A$1005,0)),"MISSING ID")</x:f>
        <x:v>T1</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t="n">
        <x:f>IF(OR(C1631="Ingredient candidate",C1631="Consumed input",C1631="Contained input",C1631="Transform input"),IF(F1631="T0",0,IF(F1631="T1",1,IF(F1631="T2",2,IF(F1631="T3",3,IF(F1631="T4",4,-1))))),-1)</x:f>
        <x:v>1</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Drawn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t="n">
        <x:f>IF(OR(C1632="Ingredient candidate",C1632="Consumed input",C1632="Contained input",C1632="Transform input"),IF(F1632="T0",0,IF(F1632="T1",1,IF(F1632="T2",2,IF(F1632="T3",3,IF(F1632="T4",4,-1))))),-1)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Prepared mineral pigment powder</x:v>
      </x:c>
      <x:c r="F1633" s="4" t="str">
        <x:f>IFERROR(INDEX('Items'!$C$6:$C$1005,MATCH(D1633,'Items'!$A$6:$A$1005,0)),"MISSING ID")</x:f>
        <x:v>T1</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t="n">
        <x:f>IF(OR(C1633="Ingredient candidate",C1633="Consumed input",C1633="Contained input",C1633="Transform input"),IF(F1633="T0",0,IF(F1633="T1",1,IF(F1633="T2",2,IF(F1633="T3",3,IF(F1633="T4",4,-1))))),-1)</x:f>
        <x:v>1</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Not applicable</x:v>
      </x:c>
      <x:c r="G1634" s="4" t="str">
        <x:f>IFERROR(INDEX('Items'!$D$6:$D$1005,MATCH(D1634,'Items'!$A$6:$A$1005,0)),"MISSING ID")</x:f>
        <x:v>Cultural objects</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t="n">
        <x:f>IF(OR(C1634="Ingredient candidate",C1634="Consumed input",C1634="Contained input",C1634="Transform input"),IF(F1634="T0",0,IF(F1634="T1",1,IF(F1634="T2",2,IF(F1634="T3",3,IF(F1634="T4",4,-1))))),-1)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 hard-part blanks</x:v>
      </x:c>
      <x:c r="F1635" s="4" t="str">
        <x:f>IFERROR(INDEX('Items'!$C$6:$C$1005,MATCH(D1635,'Items'!$A$6:$A$1005,0)),"MISSING ID")</x:f>
        <x:v>T1</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t="n">
        <x:f>IF(OR(C1635="Ingredient candidate",C1635="Consumed input",C1635="Contained input",C1635="Transform input"),IF(F1635="T0",0,IF(F1635="T1",1,IF(F1635="T2",2,IF(F1635="T3",3,IF(F1635="T4",4,-1))))),-1)</x:f>
        <x:v>1</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Drawn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t="n">
        <x:f>IF(OR(C1636="Ingredient candidate",C1636="Consumed input",C1636="Contained input",C1636="Transform input"),IF(F1636="T0",0,IF(F1636="T1",1,IF(F1636="T2",2,IF(F1636="T3",3,IF(F1636="T4",4,-1))))),-1)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Prepared mineral pigment powder</x:v>
      </x:c>
      <x:c r="F1637" s="4" t="str">
        <x:f>IFERROR(INDEX('Items'!$C$6:$C$1005,MATCH(D1637,'Items'!$A$6:$A$1005,0)),"MISSING ID")</x:f>
        <x:v>T1</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t="n">
        <x:f>IF(OR(C1637="Ingredient candidate",C1637="Consumed input",C1637="Contained input",C1637="Transform input"),IF(F1637="T0",0,IF(F1637="T1",1,IF(F1637="T2",2,IF(F1637="T3",3,IF(F1637="T4",4,-1))))),-1)</x:f>
        <x:v>1</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Not applicable</x:v>
      </x:c>
      <x:c r="G1638" s="4" t="str">
        <x:f>IFERROR(INDEX('Items'!$D$6:$D$1005,MATCH(D1638,'Items'!$A$6:$A$1005,0)),"MISSING ID")</x:f>
        <x:v>Cultural objects</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t="n">
        <x:f>IF(OR(C1638="Ingredient candidate",C1638="Consumed input",C1638="Contained input",C1638="Transform input"),IF(F1638="T0",0,IF(F1638="T1",1,IF(F1638="T2",2,IF(F1638="T3",3,IF(F1638="T4",4,-1))))),-1)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 composite stock</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t="n">
        <x:f>IF(OR(C1643="Ingredient candidate",C1643="Consumed input",C1643="Contained input",C1643="Transform input"),IF(F1643="T0",0,IF(F1643="T1",1,IF(F1643="T2",2,IF(F1643="T3",3,IF(F1643="T4",4,-1))))),-1)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T3</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t="n">
        <x:f>IF(OR(C1644="Ingredient candidate",C1644="Consumed input",C1644="Contained input",C1644="Transform input"),IF(F1644="T0",0,IF(F1644="T1",1,IF(F1644="T2",2,IF(F1644="T3",3,IF(F1644="T4",4,-1))))),-1)</x:f>
        <x:v>3</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stock</x:v>
      </x:c>
      <x:c r="F1645" s="4" t="str">
        <x:f>IFERROR(INDEX('Items'!$C$6:$C$1005,MATCH(D1645,'Items'!$A$6:$A$1005,0)),"MISSING ID")</x:f>
        <x:v>T3</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t="n">
        <x:f>IF(OR(C1645="Ingredient candidate",C1645="Consumed input",C1645="Contained input",C1645="Transform input"),IF(F1645="T0",0,IF(F1645="T1",1,IF(F1645="T2",2,IF(F1645="T3",3,IF(F1645="T4",4,-1))))),-1)</x:f>
        <x:v>3</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Not applicable</x:v>
      </x:c>
      <x:c r="G1646" s="4" t="str">
        <x:f>IFERROR(INDEX('Items'!$D$6:$D$1005,MATCH(D1646,'Items'!$A$6:$A$1005,0)),"MISSING ID")</x:f>
        <x:v>Cultural objects</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t="n">
        <x:f>IF(OR(C1646="Ingredient candidate",C1646="Consumed input",C1646="Contained input",C1646="Transform input"),IF(F1646="T0",0,IF(F1646="T1",1,IF(F1646="T2",2,IF(F1646="T3",3,IF(F1646="T4",4,-1))))),-1)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 hard-part blanks</x:v>
      </x:c>
      <x:c r="F1647" s="4" t="str">
        <x:f>IFERROR(INDEX('Items'!$C$6:$C$1005,MATCH(D1647,'Items'!$A$6:$A$1005,0)),"MISSING ID")</x:f>
        <x:v>T1</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t="n">
        <x:f>IF(OR(C1647="Ingredient candidate",C1647="Consumed input",C1647="Contained input",C1647="Transform input"),IF(F1647="T0",0,IF(F1647="T1",1,IF(F1647="T2",2,IF(F1647="T3",3,IF(F1647="T4",4,-1))))),-1)</x:f>
        <x:v>1</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Drawn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t="n">
        <x:f>IF(OR(C1648="Ingredient candidate",C1648="Consumed input",C1648="Contained input",C1648="Transform input"),IF(F1648="T0",0,IF(F1648="T1",1,IF(F1648="T2",2,IF(F1648="T3",3,IF(F1648="T4",4,-1))))),-1)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Prepared mineral pigment powder</x:v>
      </x:c>
      <x:c r="F1649" s="4" t="str">
        <x:f>IFERROR(INDEX('Items'!$C$6:$C$1005,MATCH(D1649,'Items'!$A$6:$A$1005,0)),"MISSING ID")</x:f>
        <x:v>T1</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t="n">
        <x:f>IF(OR(C1649="Ingredient candidate",C1649="Consumed input",C1649="Contained input",C1649="Transform input"),IF(F1649="T0",0,IF(F1649="T1",1,IF(F1649="T2",2,IF(F1649="T3",3,IF(F1649="T4",4,-1))))),-1)</x:f>
        <x:v>1</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Not applicable</x:v>
      </x:c>
      <x:c r="G1650" s="4" t="str">
        <x:f>IFERROR(INDEX('Items'!$D$6:$D$1005,MATCH(D1650,'Items'!$A$6:$A$1005,0)),"MISSING ID")</x:f>
        <x:v>Cultural objects</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t="n">
        <x:f>IF(OR(C1650="Ingredient candidate",C1650="Consumed input",C1650="Contained input",C1650="Transform input"),IF(F1650="T0",0,IF(F1650="T1",1,IF(F1650="T2",2,IF(F1650="T3",3,IF(F1650="T4",4,-1))))),-1)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 hard-part blanks</x:v>
      </x:c>
      <x:c r="F1651" s="4" t="str">
        <x:f>IFERROR(INDEX('Items'!$C$6:$C$1005,MATCH(D1651,'Items'!$A$6:$A$1005,0)),"MISSING ID")</x:f>
        <x:v>T1</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t="n">
        <x:f>IF(OR(C1651="Ingredient candidate",C1651="Consumed input",C1651="Contained input",C1651="Transform input"),IF(F1651="T0",0,IF(F1651="T1",1,IF(F1651="T2",2,IF(F1651="T3",3,IF(F1651="T4",4,-1))))),-1)</x:f>
        <x:v>1</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Drawn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t="n">
        <x:f>IF(OR(C1652="Ingredient candidate",C1652="Consumed input",C1652="Contained input",C1652="Transform input"),IF(F1652="T0",0,IF(F1652="T1",1,IF(F1652="T2",2,IF(F1652="T3",3,IF(F1652="T4",4,-1))))),-1)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Prepared mineral pigment powder</x:v>
      </x:c>
      <x:c r="F1653" s="4" t="str">
        <x:f>IFERROR(INDEX('Items'!$C$6:$C$1005,MATCH(D1653,'Items'!$A$6:$A$1005,0)),"MISSING ID")</x:f>
        <x:v>T1</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t="n">
        <x:f>IF(OR(C1653="Ingredient candidate",C1653="Consumed input",C1653="Contained input",C1653="Transform input"),IF(F1653="T0",0,IF(F1653="T1",1,IF(F1653="T2",2,IF(F1653="T3",3,IF(F1653="T4",4,-1))))),-1)</x:f>
        <x:v>1</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Not applicable</x:v>
      </x:c>
      <x:c r="G1654" s="4" t="str">
        <x:f>IFERROR(INDEX('Items'!$D$6:$D$1005,MATCH(D1654,'Items'!$A$6:$A$1005,0)),"MISSING ID")</x:f>
        <x:v>Cultural objects</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t="n">
        <x:f>IF(OR(C1654="Ingredient candidate",C1654="Consumed input",C1654="Contained input",C1654="Transform input"),IF(F1654="T0",0,IF(F1654="T1",1,IF(F1654="T2",2,IF(F1654="T3",3,IF(F1654="T4",4,-1))))),-1)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t="n">
        <x:f>IF(OR(C1655="Ingredient candidate",C1655="Consumed input",C1655="Contained input",C1655="Transform input"),IF(F1655="T0",0,IF(F1655="T1",1,IF(F1655="T2",2,IF(F1655="T3",3,IF(F1655="T4",4,-1))))),-1)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T3</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t="n">
        <x:f>IF(OR(C1656="Ingredient candidate",C1656="Consumed input",C1656="Contained input",C1656="Transform input"),IF(F1656="T0",0,IF(F1656="T1",1,IF(F1656="T2",2,IF(F1656="T3",3,IF(F1656="T4",4,-1))))),-1)</x:f>
        <x:v>3</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Not applicable</x:v>
      </x:c>
      <x:c r="G1657" s="4" t="str">
        <x:f>IFERROR(INDEX('Items'!$D$6:$D$1005,MATCH(D1657,'Items'!$A$6:$A$1005,0)),"MISSING ID")</x:f>
        <x:v>Cultural objects</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t="n">
        <x:f>IF(OR(C1657="Ingredient candidate",C1657="Consumed input",C1657="Contained input",C1657="Transform input"),IF(F1657="T0",0,IF(F1657="T1",1,IF(F1657="T2",2,IF(F1657="T3",3,IF(F1657="T4",4,-1))))),-1)</x:f>
        <x:v>-1</x:v>
      </x:c>
      <x:c r="Q1657" s="4" t="n">
        <x:f>IF(AND(OR(C1657="Ingredient candidate",C1657="Consumed input",C1657="Contained input",C1657="Transform input"),P1657=-1),1,0)</x:f>
        <x:v>0</x:v>
      </x:c>
    </x:row>
    <x:row r="1658" ht="64" customHeight="1">
      <x:c r="A1658" s="4" t="str">
        <x:v>design.audit.proposal_culture_register.audit.in.1</x:v>
      </x:c>
      <x:c r="B1658" s="4" t="str">
        <x:v>design.audit.proposal_culture_register</x:v>
      </x:c>
      <x:c r="C1658" s="4" t="str">
        <x:v>Ingredient candidate</x:v>
      </x:c>
      <x:c r="D1658" s="4" t="str">
        <x:v>proposal.bio.husk_paper</x:v>
      </x:c>
      <x:c r="E1658" s="4" t="str">
        <x:f>IFERROR(INDEX('Items'!$B$6:$B$1005,MATCH(D1658,'Items'!$A$6:$A$1005,0)),"MISSING ID")</x:f>
        <x:v>Husk-fiber paper</x:v>
      </x:c>
      <x:c r="F1658" s="4" t="str">
        <x:f>IFERROR(INDEX('Items'!$C$6:$C$1005,MATCH(D1658,'Items'!$A$6:$A$1005,0)),"MISSING ID")</x:f>
        <x:v>T2</x:v>
      </x:c>
      <x:c r="G1658" s="4" t="str">
        <x:f>IFERROR(INDEX('Items'!$D$6:$D$1005,MATCH(D1658,'Items'!$A$6:$A$1005,0)),"MISSING ID")</x:f>
        <x:v>Crafting components</x:v>
      </x:c>
      <x:c r="H1658" s="4" t="str">
        <x:f>IFERROR(INDEX('Items'!$X$6:$X$1005,MATCH(D1658,'Items'!$A$6:$A$1005,0)),"MISSING ID")</x:f>
        <x:v>Processed material</x:v>
      </x:c>
      <x:c r="I1658" s="4"/>
      <x:c r="J1658" s="4" t="str">
        <x:v>Unspecified</x:v>
      </x:c>
      <x:c r="K1658" s="4" t="str">
        <x:f>IFERROR(INDEX('Crafting recipes'!$D$6:$D$1005,MATCH(B1658,'Crafting recipes'!$A$6:$A$1005,0)),"MISSING ID")</x:f>
        <x:v>Proposal</x:v>
      </x:c>
      <x:c r="L1658" s="4" t="str">
        <x:f>IFERROR(INDEX('Items'!$AD$6:$AD$1005,MATCH(D1658,'Items'!$A$6:$A$1005,0)),"MISSING ID")</x:f>
        <x:v>Author direction</x:v>
      </x:c>
      <x:c r="M1658" s="4" t="str">
        <x:f>IFERROR(INDEX('Crafting recipes'!$E$6:$E$1005,MATCH(B1658,'Crafting recipes'!$A$6:$A$1005,0)),"MISSING ID")</x:f>
        <x:v>Partial proposal</x:v>
      </x:c>
      <x:c r="N1658" s="4" t="str">
        <x:v>Partial audit candidate; quantity, fit and performance remain unresolved.</x:v>
      </x:c>
      <x:c r="O16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8" s="4" t="n">
        <x:f>IF(OR(C1658="Ingredient candidate",C1658="Consumed input",C1658="Contained input",C1658="Transform input"),IF(F1658="T0",0,IF(F1658="T1",1,IF(F1658="T2",2,IF(F1658="T3",3,IF(F1658="T4",4,-1))))),-1)</x:f>
        <x:v>2</x:v>
      </x:c>
      <x:c r="Q1658" s="4" t="n">
        <x:f>IF(AND(OR(C1658="Ingredient candidate",C1658="Consumed input",C1658="Contained input",C1658="Transform input"),P1658=-1),1,0)</x:f>
        <x:v>0</x:v>
      </x:c>
    </x:row>
    <x:row r="1659" ht="64" customHeight="1">
      <x:c r="A1659" s="4" t="str">
        <x:v>design.audit.proposal_culture_register.audit.in.2</x:v>
      </x:c>
      <x:c r="B1659" s="4" t="str">
        <x:v>design.audit.proposal_culture_register</x:v>
      </x:c>
      <x:c r="C1659" s="4" t="str">
        <x:v>Ingredient candidate</x:v>
      </x:c>
      <x:c r="D1659" s="4" t="str">
        <x:v>proposal.audit.husk_paper_writing_pigment</x:v>
      </x:c>
      <x:c r="E1659" s="4" t="str">
        <x:f>IFERROR(INDEX('Items'!$B$6:$B$1005,MATCH(D1659,'Items'!$A$6:$A$1005,0)),"MISSING ID")</x:f>
        <x:v>Husk-paper writing pigment</x:v>
      </x:c>
      <x:c r="F1659" s="4" t="str">
        <x:f>IFERROR(INDEX('Items'!$C$6:$C$1005,MATCH(D1659,'Items'!$A$6:$A$1005,0)),"MISSING ID")</x:f>
        <x:v>T2</x:v>
      </x:c>
      <x:c r="G1659" s="4" t="str">
        <x:f>IFERROR(INDEX('Items'!$D$6:$D$1005,MATCH(D1659,'Items'!$A$6:$A$1005,0)),"MISSING ID")</x:f>
        <x:v>Processing agents</x:v>
      </x:c>
      <x:c r="H1659" s="4" t="str">
        <x:f>IFERROR(INDEX('Items'!$X$6:$X$1005,MATCH(D1659,'Items'!$A$6:$A$1005,0)),"MISSING ID")</x:f>
        <x:v>Chemical material</x:v>
      </x:c>
      <x:c r="I1659" s="4"/>
      <x:c r="J1659" s="4" t="str">
        <x:v>Unspecified</x:v>
      </x:c>
      <x:c r="K1659" s="4" t="str">
        <x:f>IFERROR(INDEX('Crafting recipes'!$D$6:$D$1005,MATCH(B1659,'Crafting recipes'!$A$6:$A$1005,0)),"MISSING ID")</x:f>
        <x:v>Proposal</x:v>
      </x:c>
      <x:c r="L1659" s="4" t="str">
        <x:f>IFERROR(INDEX('Items'!$AD$6:$AD$1005,MATCH(D1659,'Items'!$A$6:$A$1005,0)),"MISSING ID")</x:f>
        <x:v>Proposal</x:v>
      </x:c>
      <x:c r="M1659" s="4" t="str">
        <x:f>IFERROR(INDEX('Crafting recipes'!$E$6:$E$1005,MATCH(B1659,'Crafting recipes'!$A$6:$A$1005,0)),"MISSING ID")</x:f>
        <x:v>Partial proposal</x:v>
      </x:c>
      <x:c r="N1659" s="4" t="str">
        <x:v>Partial audit candidate; quantity, fit and performance remain unresolved.</x:v>
      </x:c>
      <x:c r="O16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9" s="4" t="n">
        <x:f>IF(OR(C1659="Ingredient candidate",C1659="Consumed input",C1659="Contained input",C1659="Transform input"),IF(F1659="T0",0,IF(F1659="T1",1,IF(F1659="T2",2,IF(F1659="T3",3,IF(F1659="T4",4,-1))))),-1)</x:f>
        <x:v>2</x:v>
      </x:c>
      <x:c r="Q1659" s="4" t="n">
        <x:f>IF(AND(OR(C1659="Ingredient candidate",C1659="Consumed input",C1659="Contained input",C1659="Transform input"),P1659=-1),1,0)</x:f>
        <x:v>0</x:v>
      </x:c>
    </x:row>
    <x:row r="1660" ht="64" customHeight="1">
      <x:c r="A1660" s="4" t="str">
        <x:v>design.audit.proposal_culture_register.audit.out</x:v>
      </x:c>
      <x:c r="B1660" s="4" t="str">
        <x:v>design.audit.proposal_culture_register</x:v>
      </x:c>
      <x:c r="C1660" s="4" t="str">
        <x:v>Output</x:v>
      </x:c>
      <x:c r="D1660" s="4" t="str">
        <x:v>proposal.culture.register</x:v>
      </x:c>
      <x:c r="E1660" s="4" t="str">
        <x:f>IFERROR(INDEX('Items'!$B$6:$B$1005,MATCH(D1660,'Items'!$A$6:$A$1005,0)),"MISSING ID")</x:f>
        <x:v>Civic register folio</x:v>
      </x:c>
      <x:c r="F1660" s="4" t="str">
        <x:f>IFERROR(INDEX('Items'!$C$6:$C$1005,MATCH(D1660,'Items'!$A$6:$A$1005,0)),"MISSING ID")</x:f>
        <x:v>Not applicable</x:v>
      </x:c>
      <x:c r="G1660" s="4" t="str">
        <x:f>IFERROR(INDEX('Items'!$D$6:$D$1005,MATCH(D1660,'Items'!$A$6:$A$1005,0)),"MISSING ID")</x:f>
        <x:v>Cultural objects</x:v>
      </x:c>
      <x:c r="H1660" s="4" t="str">
        <x:f>IFERROR(INDEX('Items'!$X$6:$X$1005,MATCH(D1660,'Items'!$A$6:$A$1005,0)),"MISSING ID")</x:f>
        <x:v>Document</x:v>
      </x:c>
      <x:c r="I1660" s="4"/>
      <x:c r="J1660" s="4" t="str">
        <x:v>Unspecified</x:v>
      </x:c>
      <x:c r="K1660" s="4" t="str">
        <x:f>IFERROR(INDEX('Crafting recipes'!$D$6:$D$1005,MATCH(B1660,'Crafting recipes'!$A$6:$A$1005,0)),"MISSING ID")</x:f>
        <x:v>Proposal</x:v>
      </x:c>
      <x:c r="L1660" s="4" t="str">
        <x:f>IFERROR(INDEX('Items'!$AD$6:$AD$1005,MATCH(D1660,'Items'!$A$6:$A$1005,0)),"MISSING ID")</x:f>
        <x:v>Proposal</x:v>
      </x:c>
      <x:c r="M1660" s="4" t="str">
        <x:f>IFERROR(INDEX('Crafting recipes'!$E$6:$E$1005,MATCH(B1660,'Crafting recipes'!$A$6:$A$1005,0)),"MISSING ID")</x:f>
        <x:v>Partial proposal</x:v>
      </x:c>
      <x:c r="N1660" s="4" t="str">
        <x:v>Partial audit candidate; quantity, fit and performance remain unresolved.</x:v>
      </x:c>
      <x:c r="O16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0" s="4" t="n">
        <x:f>IF(OR(C1660="Ingredient candidate",C1660="Consumed input",C1660="Contained input",C1660="Transform input"),IF(F1660="T0",0,IF(F1660="T1",1,IF(F1660="T2",2,IF(F1660="T3",3,IF(F1660="T4",4,-1))))),-1)</x:f>
        <x:v>-1</x:v>
      </x:c>
      <x:c r="Q1660" s="4" t="n">
        <x:f>IF(AND(OR(C1660="Ingredient candidate",C1660="Consumed input",C1660="Contained input",C1660="Transform input"),P1660=-1),1,0)</x:f>
        <x:v>0</x:v>
      </x:c>
    </x:row>
    <x:row r="1661" ht="64" customHeight="1">
      <x:c r="A1661" s="4" t="str">
        <x:v>design.audit.proposal_culture_notice.audit.in.1</x:v>
      </x:c>
      <x:c r="B1661" s="4" t="str">
        <x:v>design.audit.proposal_culture_notice</x:v>
      </x:c>
      <x:c r="C1661" s="4" t="str">
        <x:v>Ingredient candidate</x:v>
      </x:c>
      <x:c r="D1661" s="4" t="str">
        <x:v>proposal.collection.annealed_iron_sheet_stock</x:v>
      </x:c>
      <x:c r="E1661" s="4" t="str">
        <x:f>IFERROR(INDEX('Items'!$B$6:$B$1005,MATCH(D1661,'Items'!$A$6:$A$1005,0)),"MISSING ID")</x:f>
        <x:v>Annealed iron sheet stock</x:v>
      </x:c>
      <x:c r="F1661" s="4" t="str">
        <x:f>IFERROR(INDEX('Items'!$C$6:$C$1005,MATCH(D1661,'Items'!$A$6:$A$1005,0)),"MISSING ID")</x:f>
        <x:v>T3</x:v>
      </x:c>
      <x:c r="G1661" s="4" t="str">
        <x:f>IFERROR(INDEX('Items'!$D$6:$D$1005,MATCH(D1661,'Items'!$A$6:$A$1005,0)),"MISSING ID")</x:f>
        <x:v>Manufactured stock</x:v>
      </x:c>
      <x:c r="H1661" s="4" t="str">
        <x:f>IFERROR(INDEX('Items'!$X$6:$X$1005,MATCH(D1661,'Items'!$A$6:$A$1005,0)),"MISSING ID")</x:f>
        <x:v>Processed material</x:v>
      </x:c>
      <x:c r="I1661" s="4"/>
      <x:c r="J1661" s="4" t="str">
        <x:v>Unspecified</x:v>
      </x:c>
      <x:c r="K1661" s="4" t="str">
        <x:f>IFERROR(INDEX('Crafting recipes'!$D$6:$D$1005,MATCH(B1661,'Crafting recipes'!$A$6:$A$1005,0)),"MISSING ID")</x:f>
        <x:v>Proposal</x:v>
      </x:c>
      <x:c r="L1661" s="4" t="str">
        <x:f>IFERROR(INDEX('Items'!$AD$6:$AD$1005,MATCH(D1661,'Items'!$A$6:$A$1005,0)),"MISSING ID")</x:f>
        <x:v>Proposal</x:v>
      </x:c>
      <x:c r="M1661" s="4" t="str">
        <x:f>IFERROR(INDEX('Crafting recipes'!$E$6:$E$1005,MATCH(B1661,'Crafting recipes'!$A$6:$A$1005,0)),"MISSING ID")</x:f>
        <x:v>Partial proposal</x:v>
      </x:c>
      <x:c r="N1661" s="4" t="str">
        <x:v>Partial audit candidate; quantity, fit and performance remain unresolved.</x:v>
      </x:c>
      <x:c r="O16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1" s="4" t="n">
        <x:f>IF(OR(C1661="Ingredient candidate",C1661="Consumed input",C1661="Contained input",C1661="Transform input"),IF(F1661="T0",0,IF(F1661="T1",1,IF(F1661="T2",2,IF(F1661="T3",3,IF(F1661="T4",4,-1))))),-1)</x:f>
        <x:v>3</x:v>
      </x:c>
      <x:c r="Q1661" s="4" t="n">
        <x:f>IF(AND(OR(C1661="Ingredient candidate",C1661="Consumed input",C1661="Contained input",C1661="Transform input"),P1661=-1),1,0)</x:f>
        <x:v>0</x:v>
      </x:c>
    </x:row>
    <x:row r="1662" ht="64" customHeight="1">
      <x:c r="A1662" s="4" t="str">
        <x:v>design.audit.proposal_culture_notice.audit.in.2</x:v>
      </x:c>
      <x:c r="B1662" s="4" t="str">
        <x:v>design.audit.proposal_culture_notice</x:v>
      </x:c>
      <x:c r="C1662" s="4" t="str">
        <x:v>Ingredient candidate</x:v>
      </x:c>
      <x:c r="D1662" s="4" t="str">
        <x:v>proposal.audit.husk_paper_writing_pigment</x:v>
      </x:c>
      <x:c r="E1662" s="4" t="str">
        <x:f>IFERROR(INDEX('Items'!$B$6:$B$1005,MATCH(D1662,'Items'!$A$6:$A$1005,0)),"MISSING ID")</x:f>
        <x:v>Husk-paper writing pigment</x:v>
      </x:c>
      <x:c r="F1662" s="4" t="str">
        <x:f>IFERROR(INDEX('Items'!$C$6:$C$1005,MATCH(D1662,'Items'!$A$6:$A$1005,0)),"MISSING ID")</x:f>
        <x:v>T2</x:v>
      </x:c>
      <x:c r="G1662" s="4" t="str">
        <x:f>IFERROR(INDEX('Items'!$D$6:$D$1005,MATCH(D1662,'Items'!$A$6:$A$1005,0)),"MISSING ID")</x:f>
        <x:v>Processing agents</x:v>
      </x:c>
      <x:c r="H1662" s="4" t="str">
        <x:f>IFERROR(INDEX('Items'!$X$6:$X$1005,MATCH(D1662,'Items'!$A$6:$A$1005,0)),"MISSING ID")</x:f>
        <x:v>Chemical material</x:v>
      </x:c>
      <x:c r="I1662" s="4"/>
      <x:c r="J1662" s="4" t="str">
        <x:v>Unspecified</x:v>
      </x:c>
      <x:c r="K1662" s="4" t="str">
        <x:f>IFERROR(INDEX('Crafting recipes'!$D$6:$D$1005,MATCH(B1662,'Crafting recipes'!$A$6:$A$1005,0)),"MISSING ID")</x:f>
        <x:v>Proposal</x:v>
      </x:c>
      <x:c r="L1662" s="4" t="str">
        <x:f>IFERROR(INDEX('Items'!$AD$6:$AD$1005,MATCH(D1662,'Items'!$A$6:$A$1005,0)),"MISSING ID")</x:f>
        <x:v>Proposal</x:v>
      </x:c>
      <x:c r="M1662" s="4" t="str">
        <x:f>IFERROR(INDEX('Crafting recipes'!$E$6:$E$1005,MATCH(B1662,'Crafting recipes'!$A$6:$A$1005,0)),"MISSING ID")</x:f>
        <x:v>Partial proposal</x:v>
      </x:c>
      <x:c r="N1662" s="4" t="str">
        <x:v>Partial audit candidate; quantity, fit and performance remain unresolved.</x:v>
      </x:c>
      <x:c r="O16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2" s="4" t="n">
        <x:f>IF(OR(C1662="Ingredient candidate",C1662="Consumed input",C1662="Contained input",C1662="Transform input"),IF(F1662="T0",0,IF(F1662="T1",1,IF(F1662="T2",2,IF(F1662="T3",3,IF(F1662="T4",4,-1))))),-1)</x:f>
        <x:v>2</x:v>
      </x:c>
      <x:c r="Q1662" s="4" t="n">
        <x:f>IF(AND(OR(C1662="Ingredient candidate",C1662="Consumed input",C1662="Contained input",C1662="Transform input"),P1662=-1),1,0)</x:f>
        <x:v>0</x:v>
      </x:c>
    </x:row>
    <x:row r="1663" ht="64" customHeight="1">
      <x:c r="A1663" s="4" t="str">
        <x:v>design.audit.proposal_culture_notice.audit.out</x:v>
      </x:c>
      <x:c r="B1663" s="4" t="str">
        <x:v>design.audit.proposal_culture_notice</x:v>
      </x:c>
      <x:c r="C1663" s="4" t="str">
        <x:v>Output</x:v>
      </x:c>
      <x:c r="D1663" s="4" t="str">
        <x:v>proposal.culture.notice</x:v>
      </x:c>
      <x:c r="E1663" s="4" t="str">
        <x:f>IFERROR(INDEX('Items'!$B$6:$B$1005,MATCH(D1663,'Items'!$A$6:$A$1005,0)),"MISSING ID")</x:f>
        <x:v>Public notice plate</x:v>
      </x:c>
      <x:c r="F1663" s="4" t="str">
        <x:f>IFERROR(INDEX('Items'!$C$6:$C$1005,MATCH(D1663,'Items'!$A$6:$A$1005,0)),"MISSING ID")</x:f>
        <x:v>Not applicable</x:v>
      </x:c>
      <x:c r="G1663" s="4" t="str">
        <x:f>IFERROR(INDEX('Items'!$D$6:$D$1005,MATCH(D1663,'Items'!$A$6:$A$1005,0)),"MISSING ID")</x:f>
        <x:v>Cultural objects</x:v>
      </x:c>
      <x:c r="H1663" s="4" t="str">
        <x:f>IFERROR(INDEX('Items'!$X$6:$X$1005,MATCH(D1663,'Items'!$A$6:$A$1005,0)),"MISSING ID")</x:f>
        <x:v>Document</x:v>
      </x:c>
      <x:c r="I1663" s="4"/>
      <x:c r="J1663" s="4" t="str">
        <x:v>Unspecified</x:v>
      </x:c>
      <x:c r="K1663" s="4" t="str">
        <x:f>IFERROR(INDEX('Crafting recipes'!$D$6:$D$1005,MATCH(B1663,'Crafting recipes'!$A$6:$A$1005,0)),"MISSING ID")</x:f>
        <x:v>Proposal</x:v>
      </x:c>
      <x:c r="L1663" s="4" t="str">
        <x:f>IFERROR(INDEX('Items'!$AD$6:$AD$1005,MATCH(D1663,'Items'!$A$6:$A$1005,0)),"MISSING ID")</x:f>
        <x:v>Proposal</x:v>
      </x:c>
      <x:c r="M1663" s="4" t="str">
        <x:f>IFERROR(INDEX('Crafting recipes'!$E$6:$E$1005,MATCH(B1663,'Crafting recipes'!$A$6:$A$1005,0)),"MISSING ID")</x:f>
        <x:v>Partial proposal</x:v>
      </x:c>
      <x:c r="N1663" s="4" t="str">
        <x:v>Partial audit candidate; quantity, fit and performance remain unresolved.</x:v>
      </x:c>
      <x:c r="O16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3" s="4" t="n">
        <x:f>IF(OR(C1663="Ingredient candidate",C1663="Consumed input",C1663="Contained input",C1663="Transform input"),IF(F1663="T0",0,IF(F1663="T1",1,IF(F1663="T2",2,IF(F1663="T3",3,IF(F1663="T4",4,-1))))),-1)</x:f>
        <x:v>-1</x:v>
      </x:c>
      <x:c r="Q1663" s="4" t="n">
        <x:f>IF(AND(OR(C1663="Ingredient candidate",C1663="Consumed input",C1663="Contained input",C1663="Transform input"),P1663=-1),1,0)</x:f>
        <x:v>0</x:v>
      </x:c>
    </x:row>
    <x:row r="1664" ht="64" customHeight="1">
      <x:c r="A1664" s="4" t="str">
        <x:v>design.audit.proposal_culture_petition.audit.in.1</x:v>
      </x:c>
      <x:c r="B1664" s="4" t="str">
        <x:v>design.audit.proposal_culture_petition</x:v>
      </x:c>
      <x:c r="C1664" s="4" t="str">
        <x:v>Ingredient candidate</x:v>
      </x:c>
      <x:c r="D1664" s="4" t="str">
        <x:v>proposal.bio.husk_paper</x:v>
      </x:c>
      <x:c r="E1664" s="4" t="str">
        <x:f>IFERROR(INDEX('Items'!$B$6:$B$1005,MATCH(D1664,'Items'!$A$6:$A$1005,0)),"MISSING ID")</x:f>
        <x:v>Husk-fiber paper</x:v>
      </x:c>
      <x:c r="F1664" s="4" t="str">
        <x:f>IFERROR(INDEX('Items'!$C$6:$C$1005,MATCH(D1664,'Items'!$A$6:$A$1005,0)),"MISSING ID")</x:f>
        <x:v>T2</x:v>
      </x:c>
      <x:c r="G1664" s="4" t="str">
        <x:f>IFERROR(INDEX('Items'!$D$6:$D$1005,MATCH(D1664,'Items'!$A$6:$A$1005,0)),"MISSING ID")</x:f>
        <x:v>Crafting components</x:v>
      </x:c>
      <x:c r="H1664" s="4" t="str">
        <x:f>IFERROR(INDEX('Items'!$X$6:$X$1005,MATCH(D1664,'Items'!$A$6:$A$1005,0)),"MISSING ID")</x:f>
        <x:v>Processed material</x:v>
      </x:c>
      <x:c r="I1664" s="4"/>
      <x:c r="J1664" s="4" t="str">
        <x:v>Unspecified</x:v>
      </x:c>
      <x:c r="K1664" s="4" t="str">
        <x:f>IFERROR(INDEX('Crafting recipes'!$D$6:$D$1005,MATCH(B1664,'Crafting recipes'!$A$6:$A$1005,0)),"MISSING ID")</x:f>
        <x:v>Proposal</x:v>
      </x:c>
      <x:c r="L1664" s="4" t="str">
        <x:f>IFERROR(INDEX('Items'!$AD$6:$AD$1005,MATCH(D1664,'Items'!$A$6:$A$1005,0)),"MISSING ID")</x:f>
        <x:v>Author direction</x:v>
      </x:c>
      <x:c r="M1664" s="4" t="str">
        <x:f>IFERROR(INDEX('Crafting recipes'!$E$6:$E$1005,MATCH(B1664,'Crafting recipes'!$A$6:$A$1005,0)),"MISSING ID")</x:f>
        <x:v>Partial proposal</x:v>
      </x:c>
      <x:c r="N1664" s="4" t="str">
        <x:v>Partial audit candidate; quantity, fit and performance remain unresolved.</x:v>
      </x:c>
      <x:c r="O16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4" s="4" t="n">
        <x:f>IF(OR(C1664="Ingredient candidate",C1664="Consumed input",C1664="Contained input",C1664="Transform input"),IF(F1664="T0",0,IF(F1664="T1",1,IF(F1664="T2",2,IF(F1664="T3",3,IF(F1664="T4",4,-1))))),-1)</x:f>
        <x:v>2</x:v>
      </x:c>
      <x:c r="Q1664" s="4" t="n">
        <x:f>IF(AND(OR(C1664="Ingredient candidate",C1664="Consumed input",C1664="Contained input",C1664="Transform input"),P1664=-1),1,0)</x:f>
        <x:v>0</x:v>
      </x:c>
    </x:row>
    <x:row r="1665" ht="64" customHeight="1">
      <x:c r="A1665" s="4" t="str">
        <x:v>design.audit.proposal_culture_petition.audit.in.2</x:v>
      </x:c>
      <x:c r="B1665" s="4" t="str">
        <x:v>design.audit.proposal_culture_petition</x:v>
      </x:c>
      <x:c r="C1665" s="4" t="str">
        <x:v>Ingredient candidate</x:v>
      </x:c>
      <x:c r="D1665" s="4" t="str">
        <x:v>proposal.audit.husk_paper_writing_pigment</x:v>
      </x:c>
      <x:c r="E1665" s="4" t="str">
        <x:f>IFERROR(INDEX('Items'!$B$6:$B$1005,MATCH(D1665,'Items'!$A$6:$A$1005,0)),"MISSING ID")</x:f>
        <x:v>Husk-paper writing pigment</x:v>
      </x:c>
      <x:c r="F1665" s="4" t="str">
        <x:f>IFERROR(INDEX('Items'!$C$6:$C$1005,MATCH(D1665,'Items'!$A$6:$A$1005,0)),"MISSING ID")</x:f>
        <x:v>T2</x:v>
      </x:c>
      <x:c r="G1665" s="4" t="str">
        <x:f>IFERROR(INDEX('Items'!$D$6:$D$1005,MATCH(D1665,'Items'!$A$6:$A$1005,0)),"MISSING ID")</x:f>
        <x:v>Processing agents</x:v>
      </x:c>
      <x:c r="H1665" s="4" t="str">
        <x:f>IFERROR(INDEX('Items'!$X$6:$X$1005,MATCH(D1665,'Items'!$A$6:$A$1005,0)),"MISSING ID")</x:f>
        <x:v>Chemical material</x:v>
      </x:c>
      <x:c r="I1665" s="4"/>
      <x:c r="J1665" s="4" t="str">
        <x:v>Unspecified</x:v>
      </x:c>
      <x:c r="K1665" s="4" t="str">
        <x:f>IFERROR(INDEX('Crafting recipes'!$D$6:$D$1005,MATCH(B1665,'Crafting recipes'!$A$6:$A$1005,0)),"MISSING ID")</x:f>
        <x:v>Proposal</x:v>
      </x:c>
      <x:c r="L1665" s="4" t="str">
        <x:f>IFERROR(INDEX('Items'!$AD$6:$AD$1005,MATCH(D1665,'Items'!$A$6:$A$1005,0)),"MISSING ID")</x:f>
        <x:v>Proposal</x:v>
      </x:c>
      <x:c r="M1665" s="4" t="str">
        <x:f>IFERROR(INDEX('Crafting recipes'!$E$6:$E$1005,MATCH(B1665,'Crafting recipes'!$A$6:$A$1005,0)),"MISSING ID")</x:f>
        <x:v>Partial proposal</x:v>
      </x:c>
      <x:c r="N1665" s="4" t="str">
        <x:v>Partial audit candidate; quantity, fit and performance remain unresolved.</x:v>
      </x:c>
      <x:c r="O16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5" s="4" t="n">
        <x:f>IF(OR(C1665="Ingredient candidate",C1665="Consumed input",C1665="Contained input",C1665="Transform input"),IF(F1665="T0",0,IF(F1665="T1",1,IF(F1665="T2",2,IF(F1665="T3",3,IF(F1665="T4",4,-1))))),-1)</x:f>
        <x:v>2</x:v>
      </x:c>
      <x:c r="Q1665" s="4" t="n">
        <x:f>IF(AND(OR(C1665="Ingredient candidate",C1665="Consumed input",C1665="Contained input",C1665="Transform input"),P1665=-1),1,0)</x:f>
        <x:v>0</x:v>
      </x:c>
    </x:row>
    <x:row r="1666" ht="64" customHeight="1">
      <x:c r="A1666" s="4" t="str">
        <x:v>design.audit.proposal_culture_petition.audit.out</x:v>
      </x:c>
      <x:c r="B1666" s="4" t="str">
        <x:v>design.audit.proposal_culture_petition</x:v>
      </x:c>
      <x:c r="C1666" s="4" t="str">
        <x:v>Output</x:v>
      </x:c>
      <x:c r="D1666" s="4" t="str">
        <x:v>proposal.culture.petition</x:v>
      </x:c>
      <x:c r="E1666" s="4" t="str">
        <x:f>IFERROR(INDEX('Items'!$B$6:$B$1005,MATCH(D1666,'Items'!$A$6:$A$1005,0)),"MISSING ID")</x:f>
        <x:v>Petition leaf</x:v>
      </x:c>
      <x:c r="F1666" s="4" t="str">
        <x:f>IFERROR(INDEX('Items'!$C$6:$C$1005,MATCH(D1666,'Items'!$A$6:$A$1005,0)),"MISSING ID")</x:f>
        <x:v>Not applicable</x:v>
      </x:c>
      <x:c r="G1666" s="4" t="str">
        <x:f>IFERROR(INDEX('Items'!$D$6:$D$1005,MATCH(D1666,'Items'!$A$6:$A$1005,0)),"MISSING ID")</x:f>
        <x:v>Cultural objects</x:v>
      </x:c>
      <x:c r="H1666" s="4" t="str">
        <x:f>IFERROR(INDEX('Items'!$X$6:$X$1005,MATCH(D1666,'Items'!$A$6:$A$1005,0)),"MISSING ID")</x:f>
        <x:v>Document</x:v>
      </x:c>
      <x:c r="I1666" s="4"/>
      <x:c r="J1666" s="4" t="str">
        <x:v>Unspecified</x:v>
      </x:c>
      <x:c r="K1666" s="4" t="str">
        <x:f>IFERROR(INDEX('Crafting recipes'!$D$6:$D$1005,MATCH(B1666,'Crafting recipes'!$A$6:$A$1005,0)),"MISSING ID")</x:f>
        <x:v>Proposal</x:v>
      </x:c>
      <x:c r="L1666" s="4" t="str">
        <x:f>IFERROR(INDEX('Items'!$AD$6:$AD$1005,MATCH(D1666,'Items'!$A$6:$A$1005,0)),"MISSING ID")</x:f>
        <x:v>Proposal</x:v>
      </x:c>
      <x:c r="M1666" s="4" t="str">
        <x:f>IFERROR(INDEX('Crafting recipes'!$E$6:$E$1005,MATCH(B1666,'Crafting recipes'!$A$6:$A$1005,0)),"MISSING ID")</x:f>
        <x:v>Partial proposal</x:v>
      </x:c>
      <x:c r="N1666" s="4" t="str">
        <x:v>Partial audit candidate; quantity, fit and performance remain unresolved.</x:v>
      </x:c>
      <x:c r="O16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6" s="4" t="n">
        <x:f>IF(OR(C1666="Ingredient candidate",C1666="Consumed input",C1666="Contained input",C1666="Transform input"),IF(F1666="T0",0,IF(F1666="T1",1,IF(F1666="T2",2,IF(F1666="T3",3,IF(F1666="T4",4,-1))))),-1)</x:f>
        <x:v>-1</x:v>
      </x:c>
      <x:c r="Q1666" s="4" t="n">
        <x:f>IF(AND(OR(C1666="Ingredient candidate",C1666="Consumed input",C1666="Contained input",C1666="Transform input"),P1666=-1),1,0)</x:f>
        <x:v>0</x:v>
      </x:c>
    </x:row>
    <x:row r="1667" ht="64" customHeight="1">
      <x:c r="A1667" s="4" t="str">
        <x:v>design.audit.proposal_culture_commendation.audit.in.1</x:v>
      </x:c>
      <x:c r="B1667" s="4" t="str">
        <x:v>design.audit.proposal_culture_commendation</x:v>
      </x:c>
      <x:c r="C1667" s="4" t="str">
        <x:v>Ingredient candidate</x:v>
      </x:c>
      <x:c r="D1667" s="4" t="str">
        <x:v>proposal.t1.hardpart_blank</x:v>
      </x:c>
      <x:c r="E1667" s="4" t="str">
        <x:f>IFERROR(INDEX('Items'!$B$6:$B$1005,MATCH(D1667,'Items'!$A$6:$A$1005,0)),"MISSING ID")</x:f>
        <x:v>Shaped fauna hard-part blanks</x:v>
      </x:c>
      <x:c r="F1667" s="4" t="str">
        <x:f>IFERROR(INDEX('Items'!$C$6:$C$1005,MATCH(D1667,'Items'!$A$6:$A$1005,0)),"MISSING ID")</x:f>
        <x:v>T1</x:v>
      </x:c>
      <x:c r="G1667" s="4" t="str">
        <x:f>IFERROR(INDEX('Items'!$D$6:$D$1005,MATCH(D1667,'Items'!$A$6:$A$1005,0)),"MISSING ID")</x:f>
        <x:v>Manufactured stock</x:v>
      </x:c>
      <x:c r="H1667" s="4" t="str">
        <x:f>IFERROR(INDEX('Items'!$X$6:$X$1005,MATCH(D1667,'Items'!$A$6:$A$1005,0)),"MISSING ID")</x:f>
        <x:v>Processed material</x:v>
      </x:c>
      <x:c r="I1667" s="4"/>
      <x:c r="J1667" s="4" t="str">
        <x:v>Unspecified</x:v>
      </x:c>
      <x:c r="K1667" s="4" t="str">
        <x:f>IFERROR(INDEX('Crafting recipes'!$D$6:$D$1005,MATCH(B1667,'Crafting recipes'!$A$6:$A$1005,0)),"MISSING ID")</x:f>
        <x:v>Proposal</x:v>
      </x:c>
      <x:c r="L1667" s="4" t="str">
        <x:f>IFERROR(INDEX('Items'!$AD$6:$AD$1005,MATCH(D1667,'Items'!$A$6:$A$1005,0)),"MISSING ID")</x:f>
        <x:v>Proposal</x:v>
      </x:c>
      <x:c r="M1667" s="4" t="str">
        <x:f>IFERROR(INDEX('Crafting recipes'!$E$6:$E$1005,MATCH(B1667,'Crafting recipes'!$A$6:$A$1005,0)),"MISSING ID")</x:f>
        <x:v>Partial proposal</x:v>
      </x:c>
      <x:c r="N1667" s="4" t="str">
        <x:v>Partial audit candidate; quantity, fit and performance remain unresolved.</x:v>
      </x:c>
      <x:c r="O16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7" s="4" t="n">
        <x:f>IF(OR(C1667="Ingredient candidate",C1667="Consumed input",C1667="Contained input",C1667="Transform input"),IF(F1667="T0",0,IF(F1667="T1",1,IF(F1667="T2",2,IF(F1667="T3",3,IF(F1667="T4",4,-1))))),-1)</x:f>
        <x:v>1</x:v>
      </x:c>
      <x:c r="Q1667" s="4" t="n">
        <x:f>IF(AND(OR(C1667="Ingredient candidate",C1667="Consumed input",C1667="Contained input",C1667="Transform input"),P1667=-1),1,0)</x:f>
        <x:v>0</x:v>
      </x:c>
    </x:row>
    <x:row r="1668" ht="64" customHeight="1">
      <x:c r="A1668" s="4" t="str">
        <x:v>design.audit.proposal_culture_commendation.audit.in.2</x:v>
      </x:c>
      <x:c r="B1668" s="4" t="str">
        <x:v>design.audit.proposal_culture_commendation</x:v>
      </x:c>
      <x:c r="C1668" s="4" t="str">
        <x:v>Ingredient candidate</x:v>
      </x:c>
      <x:c r="D1668" s="4" t="str">
        <x:v>proposal.collection.drawn_bronze_strip_stock</x:v>
      </x:c>
      <x:c r="E1668" s="4" t="str">
        <x:f>IFERROR(INDEX('Items'!$B$6:$B$1005,MATCH(D1668,'Items'!$A$6:$A$1005,0)),"MISSING ID")</x:f>
        <x:v>Drawn bronze strip stock</x:v>
      </x:c>
      <x:c r="F1668" s="4" t="str">
        <x:f>IFERROR(INDEX('Items'!$C$6:$C$1005,MATCH(D1668,'Items'!$A$6:$A$1005,0)),"MISSING ID")</x:f>
        <x:v>T2</x:v>
      </x:c>
      <x:c r="G1668" s="4" t="str">
        <x:f>IFERROR(INDEX('Items'!$D$6:$D$1005,MATCH(D1668,'Items'!$A$6:$A$1005,0)),"MISSING ID")</x:f>
        <x:v>Manufactured stock</x:v>
      </x:c>
      <x:c r="H1668" s="4" t="str">
        <x:f>IFERROR(INDEX('Items'!$X$6:$X$1005,MATCH(D1668,'Items'!$A$6:$A$1005,0)),"MISSING ID")</x:f>
        <x:v>Processed material</x:v>
      </x:c>
      <x:c r="I1668" s="4"/>
      <x:c r="J1668" s="4" t="str">
        <x:v>Unspecified</x:v>
      </x:c>
      <x:c r="K1668" s="4" t="str">
        <x:f>IFERROR(INDEX('Crafting recipes'!$D$6:$D$1005,MATCH(B1668,'Crafting recipes'!$A$6:$A$1005,0)),"MISSING ID")</x:f>
        <x:v>Proposal</x:v>
      </x:c>
      <x:c r="L1668" s="4" t="str">
        <x:f>IFERROR(INDEX('Items'!$AD$6:$AD$1005,MATCH(D1668,'Items'!$A$6:$A$1005,0)),"MISSING ID")</x:f>
        <x:v>Proposal</x:v>
      </x:c>
      <x:c r="M1668" s="4" t="str">
        <x:f>IFERROR(INDEX('Crafting recipes'!$E$6:$E$1005,MATCH(B1668,'Crafting recipes'!$A$6:$A$1005,0)),"MISSING ID")</x:f>
        <x:v>Partial proposal</x:v>
      </x:c>
      <x:c r="N1668" s="4" t="str">
        <x:v>Partial audit candidate; quantity, fit and performance remain unresolved.</x:v>
      </x:c>
      <x:c r="O16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8" s="4" t="n">
        <x:f>IF(OR(C1668="Ingredient candidate",C1668="Consumed input",C1668="Contained input",C1668="Transform input"),IF(F1668="T0",0,IF(F1668="T1",1,IF(F1668="T2",2,IF(F1668="T3",3,IF(F1668="T4",4,-1))))),-1)</x:f>
        <x:v>2</x:v>
      </x:c>
      <x:c r="Q1668" s="4" t="n">
        <x:f>IF(AND(OR(C1668="Ingredient candidate",C1668="Consumed input",C1668="Contained input",C1668="Transform input"),P1668=-1),1,0)</x:f>
        <x:v>0</x:v>
      </x:c>
    </x:row>
    <x:row r="1669" ht="64" customHeight="1">
      <x:c r="A1669" s="4" t="str">
        <x:v>design.audit.proposal_culture_commendation.audit.in.3</x:v>
      </x:c>
      <x:c r="B1669" s="4" t="str">
        <x:v>design.audit.proposal_culture_commendation</x:v>
      </x:c>
      <x:c r="C1669" s="4" t="str">
        <x:v>Ingredient candidate</x:v>
      </x:c>
      <x:c r="D1669" s="4" t="str">
        <x:v>proposal.t1.pigment_powder</x:v>
      </x:c>
      <x:c r="E1669" s="4" t="str">
        <x:f>IFERROR(INDEX('Items'!$B$6:$B$1005,MATCH(D1669,'Items'!$A$6:$A$1005,0)),"MISSING ID")</x:f>
        <x:v>Prepared mineral pigment powder</x:v>
      </x:c>
      <x:c r="F1669" s="4" t="str">
        <x:f>IFERROR(INDEX('Items'!$C$6:$C$1005,MATCH(D1669,'Items'!$A$6:$A$1005,0)),"MISSING ID")</x:f>
        <x:v>T1</x:v>
      </x:c>
      <x:c r="G1669" s="4" t="str">
        <x:f>IFERROR(INDEX('Items'!$D$6:$D$1005,MATCH(D1669,'Items'!$A$6:$A$1005,0)),"MISSING ID")</x:f>
        <x:v>Manufactured stock</x:v>
      </x:c>
      <x:c r="H1669" s="4" t="str">
        <x:f>IFERROR(INDEX('Items'!$X$6:$X$1005,MATCH(D1669,'Items'!$A$6:$A$1005,0)),"MISSING ID")</x:f>
        <x:v>Processed material</x:v>
      </x:c>
      <x:c r="I1669" s="4"/>
      <x:c r="J1669" s="4" t="str">
        <x:v>Unspecified</x:v>
      </x:c>
      <x:c r="K1669" s="4" t="str">
        <x:f>IFERROR(INDEX('Crafting recipes'!$D$6:$D$1005,MATCH(B1669,'Crafting recipes'!$A$6:$A$1005,0)),"MISSING ID")</x:f>
        <x:v>Proposal</x:v>
      </x:c>
      <x:c r="L1669" s="4" t="str">
        <x:f>IFERROR(INDEX('Items'!$AD$6:$AD$1005,MATCH(D1669,'Items'!$A$6:$A$1005,0)),"MISSING ID")</x:f>
        <x:v>Proposal</x:v>
      </x:c>
      <x:c r="M1669" s="4" t="str">
        <x:f>IFERROR(INDEX('Crafting recipes'!$E$6:$E$1005,MATCH(B1669,'Crafting recipes'!$A$6:$A$1005,0)),"MISSING ID")</x:f>
        <x:v>Partial proposal</x:v>
      </x:c>
      <x:c r="N1669" s="4" t="str">
        <x:v>Partial audit candidate; quantity, fit and performance remain unresolved.</x:v>
      </x:c>
      <x:c r="O16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69" s="4" t="n">
        <x:f>IF(OR(C1669="Ingredient candidate",C1669="Consumed input",C1669="Contained input",C1669="Transform input"),IF(F1669="T0",0,IF(F1669="T1",1,IF(F1669="T2",2,IF(F1669="T3",3,IF(F1669="T4",4,-1))))),-1)</x:f>
        <x:v>1</x:v>
      </x:c>
      <x:c r="Q1669" s="4" t="n">
        <x:f>IF(AND(OR(C1669="Ingredient candidate",C1669="Consumed input",C1669="Contained input",C1669="Transform input"),P1669=-1),1,0)</x:f>
        <x:v>0</x:v>
      </x:c>
    </x:row>
    <x:row r="1670" ht="64" customHeight="1">
      <x:c r="A1670" s="4" t="str">
        <x:v>design.audit.proposal_culture_commendation.audit.out</x:v>
      </x:c>
      <x:c r="B1670" s="4" t="str">
        <x:v>design.audit.proposal_culture_commendation</x:v>
      </x:c>
      <x:c r="C1670" s="4" t="str">
        <x:v>Output</x:v>
      </x:c>
      <x:c r="D1670" s="4" t="str">
        <x:v>proposal.culture.commendation</x:v>
      </x:c>
      <x:c r="E1670" s="4" t="str">
        <x:f>IFERROR(INDEX('Items'!$B$6:$B$1005,MATCH(D1670,'Items'!$A$6:$A$1005,0)),"MISSING ID")</x:f>
        <x:v>Community service medallion</x:v>
      </x:c>
      <x:c r="F1670" s="4" t="str">
        <x:f>IFERROR(INDEX('Items'!$C$6:$C$1005,MATCH(D1670,'Items'!$A$6:$A$1005,0)),"MISSING ID")</x:f>
        <x:v>Not applicable</x:v>
      </x:c>
      <x:c r="G1670" s="4" t="str">
        <x:f>IFERROR(INDEX('Items'!$D$6:$D$1005,MATCH(D1670,'Items'!$A$6:$A$1005,0)),"MISSING ID")</x:f>
        <x:v>Cultural objects</x:v>
      </x:c>
      <x:c r="H1670" s="4" t="str">
        <x:f>IFERROR(INDEX('Items'!$X$6:$X$1005,MATCH(D1670,'Items'!$A$6:$A$1005,0)),"MISSING ID")</x:f>
        <x:v>Cultural object</x:v>
      </x:c>
      <x:c r="I1670" s="4"/>
      <x:c r="J1670" s="4" t="str">
        <x:v>Unspecified</x:v>
      </x:c>
      <x:c r="K1670" s="4" t="str">
        <x:f>IFERROR(INDEX('Crafting recipes'!$D$6:$D$1005,MATCH(B1670,'Crafting recipes'!$A$6:$A$1005,0)),"MISSING ID")</x:f>
        <x:v>Proposal</x:v>
      </x:c>
      <x:c r="L1670" s="4" t="str">
        <x:f>IFERROR(INDEX('Items'!$AD$6:$AD$1005,MATCH(D1670,'Items'!$A$6:$A$1005,0)),"MISSING ID")</x:f>
        <x:v>Proposal</x:v>
      </x:c>
      <x:c r="M1670" s="4" t="str">
        <x:f>IFERROR(INDEX('Crafting recipes'!$E$6:$E$1005,MATCH(B1670,'Crafting recipes'!$A$6:$A$1005,0)),"MISSING ID")</x:f>
        <x:v>Partial proposal</x:v>
      </x:c>
      <x:c r="N1670" s="4" t="str">
        <x:v>Partial audit candidate; quantity, fit and performance remain unresolved.</x:v>
      </x:c>
      <x:c r="O16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0" s="4" t="n">
        <x:f>IF(OR(C1670="Ingredient candidate",C1670="Consumed input",C1670="Contained input",C1670="Transform input"),IF(F1670="T0",0,IF(F1670="T1",1,IF(F1670="T2",2,IF(F1670="T3",3,IF(F1670="T4",4,-1))))),-1)</x:f>
        <x:v>-1</x:v>
      </x:c>
      <x:c r="Q1670" s="4" t="n">
        <x:f>IF(AND(OR(C1670="Ingredient candidate",C1670="Consumed input",C1670="Contained input",C1670="Transform input"),P1670=-1),1,0)</x:f>
        <x:v>0</x:v>
      </x:c>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t="n">
        <x:f>IF(OR(C1671="Ingredient candidate",C1671="Consumed input",C1671="Contained input",C1671="Transform input"),IF(F1671="T0",0,IF(F1671="T1",1,IF(F1671="T2",2,IF(F1671="T3",3,IF(F1671="T4",4,-1))))),-1)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Not applicable</x:v>
      </x:c>
      <x:c r="G1672" s="4" t="str">
        <x:f>IFERROR(INDEX('Items'!$D$6:$D$1005,MATCH(D1672,'Items'!$A$6:$A$1005,0)),"MISSING ID")</x:f>
        <x:v>Cultural objects</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t="n">
        <x:f>IF(OR(C1672="Ingredient candidate",C1672="Consumed input",C1672="Contained input",C1672="Transform input"),IF(F1672="T0",0,IF(F1672="T1",1,IF(F1672="T2",2,IF(F1672="T3",3,IF(F1672="T4",4,-1))))),-1)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 hard-part blanks</x:v>
      </x:c>
      <x:c r="F1673" s="4" t="str">
        <x:f>IFERROR(INDEX('Items'!$C$6:$C$1005,MATCH(D1673,'Items'!$A$6:$A$1005,0)),"MISSING ID")</x:f>
        <x:v>T1</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t="n">
        <x:f>IF(OR(C1673="Ingredient candidate",C1673="Consumed input",C1673="Contained input",C1673="Transform input"),IF(F1673="T0",0,IF(F1673="T1",1,IF(F1673="T2",2,IF(F1673="T3",3,IF(F1673="T4",4,-1))))),-1)</x:f>
        <x:v>1</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Drawn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t="n">
        <x:f>IF(OR(C1674="Ingredient candidate",C1674="Consumed input",C1674="Contained input",C1674="Transform input"),IF(F1674="T0",0,IF(F1674="T1",1,IF(F1674="T2",2,IF(F1674="T3",3,IF(F1674="T4",4,-1))))),-1)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Prepared mineral pigment powder</x:v>
      </x:c>
      <x:c r="F1675" s="4" t="str">
        <x:f>IFERROR(INDEX('Items'!$C$6:$C$1005,MATCH(D1675,'Items'!$A$6:$A$1005,0)),"MISSING ID")</x:f>
        <x:v>T1</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t="n">
        <x:f>IF(OR(C1675="Ingredient candidate",C1675="Consumed input",C1675="Contained input",C1675="Transform input"),IF(F1675="T0",0,IF(F1675="T1",1,IF(F1675="T2",2,IF(F1675="T3",3,IF(F1675="T4",4,-1))))),-1)</x:f>
        <x:v>1</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Not applicable</x:v>
      </x:c>
      <x:c r="G1676" s="4" t="str">
        <x:f>IFERROR(INDEX('Items'!$D$6:$D$1005,MATCH(D1676,'Items'!$A$6:$A$1005,0)),"MISSING ID")</x:f>
        <x:v>Cultural objects</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t="n">
        <x:f>IF(OR(C1676="Ingredient candidate",C1676="Consumed input",C1676="Contained input",C1676="Transform input"),IF(F1676="T0",0,IF(F1676="T1",1,IF(F1676="T2",2,IF(F1676="T3",3,IF(F1676="T4",4,-1))))),-1)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 hard-part blanks</x:v>
      </x:c>
      <x:c r="F1677" s="4" t="str">
        <x:f>IFERROR(INDEX('Items'!$C$6:$C$1005,MATCH(D1677,'Items'!$A$6:$A$1005,0)),"MISSING ID")</x:f>
        <x:v>T1</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t="n">
        <x:f>IF(OR(C1677="Ingredient candidate",C1677="Consumed input",C1677="Contained input",C1677="Transform input"),IF(F1677="T0",0,IF(F1677="T1",1,IF(F1677="T2",2,IF(F1677="T3",3,IF(F1677="T4",4,-1))))),-1)</x:f>
        <x:v>1</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Drawn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t="n">
        <x:f>IF(OR(C1678="Ingredient candidate",C1678="Consumed input",C1678="Contained input",C1678="Transform input"),IF(F1678="T0",0,IF(F1678="T1",1,IF(F1678="T2",2,IF(F1678="T3",3,IF(F1678="T4",4,-1))))),-1)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Prepared mineral pigment powder</x:v>
      </x:c>
      <x:c r="F1679" s="4" t="str">
        <x:f>IFERROR(INDEX('Items'!$C$6:$C$1005,MATCH(D1679,'Items'!$A$6:$A$1005,0)),"MISSING ID")</x:f>
        <x:v>T1</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t="n">
        <x:f>IF(OR(C1679="Ingredient candidate",C1679="Consumed input",C1679="Contained input",C1679="Transform input"),IF(F1679="T0",0,IF(F1679="T1",1,IF(F1679="T2",2,IF(F1679="T3",3,IF(F1679="T4",4,-1))))),-1)</x:f>
        <x:v>1</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Not applicable</x:v>
      </x:c>
      <x:c r="G1680" s="4" t="str">
        <x:f>IFERROR(INDEX('Items'!$D$6:$D$1005,MATCH(D1680,'Items'!$A$6:$A$1005,0)),"MISSING ID")</x:f>
        <x:v>Cultural objects</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t="n">
        <x:f>IF(OR(C1680="Ingredient candidate",C1680="Consumed input",C1680="Contained input",C1680="Transform input"),IF(F1680="T0",0,IF(F1680="T1",1,IF(F1680="T2",2,IF(F1680="T3",3,IF(F1680="T4",4,-1))))),-1)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 hard-part blanks</x:v>
      </x:c>
      <x:c r="F1681" s="4" t="str">
        <x:f>IFERROR(INDEX('Items'!$C$6:$C$1005,MATCH(D1681,'Items'!$A$6:$A$1005,0)),"MISSING ID")</x:f>
        <x:v>T1</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t="n">
        <x:f>IF(OR(C1681="Ingredient candidate",C1681="Consumed input",C1681="Contained input",C1681="Transform input"),IF(F1681="T0",0,IF(F1681="T1",1,IF(F1681="T2",2,IF(F1681="T3",3,IF(F1681="T4",4,-1))))),-1)</x:f>
        <x:v>1</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Drawn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t="n">
        <x:f>IF(OR(C1682="Ingredient candidate",C1682="Consumed input",C1682="Contained input",C1682="Transform input"),IF(F1682="T0",0,IF(F1682="T1",1,IF(F1682="T2",2,IF(F1682="T3",3,IF(F1682="T4",4,-1))))),-1)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Prepared mineral pigment powder</x:v>
      </x:c>
      <x:c r="F1683" s="4" t="str">
        <x:f>IFERROR(INDEX('Items'!$C$6:$C$1005,MATCH(D1683,'Items'!$A$6:$A$1005,0)),"MISSING ID")</x:f>
        <x:v>T1</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t="n">
        <x:f>IF(OR(C1683="Ingredient candidate",C1683="Consumed input",C1683="Contained input",C1683="Transform input"),IF(F1683="T0",0,IF(F1683="T1",1,IF(F1683="T2",2,IF(F1683="T3",3,IF(F1683="T4",4,-1))))),-1)</x:f>
        <x:v>1</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Not applicable</x:v>
      </x:c>
      <x:c r="G1684" s="4" t="str">
        <x:f>IFERROR(INDEX('Items'!$D$6:$D$1005,MATCH(D1684,'Items'!$A$6:$A$1005,0)),"MISSING ID")</x:f>
        <x:v>Cultural objects</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t="n">
        <x:f>IF(OR(C1684="Ingredient candidate",C1684="Consumed input",C1684="Contained input",C1684="Transform input"),IF(F1684="T0",0,IF(F1684="T1",1,IF(F1684="T2",2,IF(F1684="T3",3,IF(F1684="T4",4,-1))))),-1)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t="n">
        <x:f>IF(OR(C1685="Ingredient candidate",C1685="Consumed input",C1685="Contained input",C1685="Transform input"),IF(F1685="T0",0,IF(F1685="T1",1,IF(F1685="T2",2,IF(F1685="T3",3,IF(F1685="T4",4,-1))))),-1)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t="n">
        <x:f>IF(OR(C1686="Ingredient candidate",C1686="Consumed input",C1686="Contained input",C1686="Transform input"),IF(F1686="T0",0,IF(F1686="T1",1,IF(F1686="T2",2,IF(F1686="T3",3,IF(F1686="T4",4,-1))))),-1)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t="n">
        <x:f>IF(OR(C1687="Ingredient candidate",C1687="Consumed input",C1687="Contained input",C1687="Transform input"),IF(F1687="T0",0,IF(F1687="T1",1,IF(F1687="T2",2,IF(F1687="T3",3,IF(F1687="T4",4,-1))))),-1)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Not applicable</x:v>
      </x:c>
      <x:c r="G1688" s="4" t="str">
        <x:f>IFERROR(INDEX('Items'!$D$6:$D$1005,MATCH(D1688,'Items'!$A$6:$A$1005,0)),"MISSING ID")</x:f>
        <x:v>Cultural objects</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t="n">
        <x:f>IF(OR(C1688="Ingredient candidate",C1688="Consumed input",C1688="Contained input",C1688="Transform input"),IF(F1688="T0",0,IF(F1688="T1",1,IF(F1688="T2",2,IF(F1688="T3",3,IF(F1688="T4",4,-1))))),-1)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Finished decorative husk stock</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t="n">
        <x:f>IF(OR(C1689="Ingredient candidate",C1689="Consumed input",C1689="Contained input",C1689="Transform input"),IF(F1689="T0",0,IF(F1689="T1",1,IF(F1689="T2",2,IF(F1689="T3",3,IF(F1689="T4",4,-1))))),-1)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scales</x:v>
      </x:c>
      <x:c r="F1690" s="4" t="str">
        <x:f>IFERROR(INDEX('Items'!$C$6:$C$1005,MATCH(D1690,'Items'!$A$6:$A$1005,0)),"MISSING ID")</x:f>
        <x:v>T1</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t="n">
        <x:f>IF(OR(C1690="Ingredient candidate",C1690="Consumed input",C1690="Contained input",C1690="Transform input"),IF(F1690="T0",0,IF(F1690="T1",1,IF(F1690="T2",2,IF(F1690="T3",3,IF(F1690="T4",4,-1))))),-1)</x:f>
        <x:v>1</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T3</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t="n">
        <x:f>IF(OR(C1691="Ingredient candidate",C1691="Consumed input",C1691="Contained input",C1691="Transform input"),IF(F1691="T0",0,IF(F1691="T1",1,IF(F1691="T2",2,IF(F1691="T3",3,IF(F1691="T4",4,-1))))),-1)</x:f>
        <x:v>3</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Not applicable</x:v>
      </x:c>
      <x:c r="G1692" s="4" t="str">
        <x:f>IFERROR(INDEX('Items'!$D$6:$D$1005,MATCH(D1692,'Items'!$A$6:$A$1005,0)),"MISSING ID")</x:f>
        <x:v>Cultural objects</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t="n">
        <x:f>IF(OR(C1692="Ingredient candidate",C1692="Consumed input",C1692="Contained input",C1692="Transform input"),IF(F1692="T0",0,IF(F1692="T1",1,IF(F1692="T2",2,IF(F1692="T3",3,IF(F1692="T4",4,-1))))),-1)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 hard-part blanks</x:v>
      </x:c>
      <x:c r="F1693" s="4" t="str">
        <x:f>IFERROR(INDEX('Items'!$C$6:$C$1005,MATCH(D1693,'Items'!$A$6:$A$1005,0)),"MISSING ID")</x:f>
        <x:v>T1</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t="n">
        <x:f>IF(OR(C1693="Ingredient candidate",C1693="Consumed input",C1693="Contained input",C1693="Transform input"),IF(F1693="T0",0,IF(F1693="T1",1,IF(F1693="T2",2,IF(F1693="T3",3,IF(F1693="T4",4,-1))))),-1)</x:f>
        <x:v>1</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Not applicable</x:v>
      </x:c>
      <x:c r="G1694" s="4" t="str">
        <x:f>IFERROR(INDEX('Items'!$D$6:$D$1005,MATCH(D1694,'Items'!$A$6:$A$1005,0)),"MISSING ID")</x:f>
        <x:v>Everyday objects</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t="n">
        <x:f>IF(OR(C1694="Ingredient candidate",C1694="Consumed input",C1694="Contained input",C1694="Transform input"),IF(F1694="T0",0,IF(F1694="T1",1,IF(F1694="T2",2,IF(F1694="T3",3,IF(F1694="T4",4,-1))))),-1)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 hard-part blanks</x:v>
      </x:c>
      <x:c r="F1695" s="4" t="str">
        <x:f>IFERROR(INDEX('Items'!$C$6:$C$1005,MATCH(D1695,'Items'!$A$6:$A$1005,0)),"MISSING ID")</x:f>
        <x:v>T1</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t="n">
        <x:f>IF(OR(C1695="Ingredient candidate",C1695="Consumed input",C1695="Contained input",C1695="Transform input"),IF(F1695="T0",0,IF(F1695="T1",1,IF(F1695="T2",2,IF(F1695="T3",3,IF(F1695="T4",4,-1))))),-1)</x:f>
        <x:v>1</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Not applicable</x:v>
      </x:c>
      <x:c r="G1696" s="4" t="str">
        <x:f>IFERROR(INDEX('Items'!$D$6:$D$1005,MATCH(D1696,'Items'!$A$6:$A$1005,0)),"MISSING ID")</x:f>
        <x:v>Everyday objects</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t="n">
        <x:f>IF(OR(C1696="Ingredient candidate",C1696="Consumed input",C1696="Contained input",C1696="Transform input"),IF(F1696="T0",0,IF(F1696="T1",1,IF(F1696="T2",2,IF(F1696="T3",3,IF(F1696="T4",4,-1))))),-1)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T2</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t="n">
        <x:f>IF(OR(C1697="Ingredient candidate",C1697="Consumed input",C1697="Contained input",C1697="Transform input"),IF(F1697="T0",0,IF(F1697="T1",1,IF(F1697="T2",2,IF(F1697="T3",3,IF(F1697="T4",4,-1))))),-1)</x:f>
        <x:v>2</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T3</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t="n">
        <x:f>IF(OR(C1698="Ingredient candidate",C1698="Consumed input",C1698="Contained input",C1698="Transform input"),IF(F1698="T0",0,IF(F1698="T1",1,IF(F1698="T2",2,IF(F1698="T3",3,IF(F1698="T4",4,-1))))),-1)</x:f>
        <x:v>3</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Not applicable</x:v>
      </x:c>
      <x:c r="G1699" s="4" t="str">
        <x:f>IFERROR(INDEX('Items'!$D$6:$D$1005,MATCH(D1699,'Items'!$A$6:$A$1005,0)),"MISSING ID")</x:f>
        <x:v>Everyday objects</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t="n">
        <x:f>IF(OR(C1699="Ingredient candidate",C1699="Consumed input",C1699="Contained input",C1699="Transform input"),IF(F1699="T0",0,IF(F1699="T1",1,IF(F1699="T2",2,IF(F1699="T3",3,IF(F1699="T4",4,-1))))),-1)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 hard-part blanks</x:v>
      </x:c>
      <x:c r="F1700" s="4" t="str">
        <x:f>IFERROR(INDEX('Items'!$C$6:$C$1005,MATCH(D1700,'Items'!$A$6:$A$1005,0)),"MISSING ID")</x:f>
        <x:v>T1</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t="n">
        <x:f>IF(OR(C1700="Ingredient candidate",C1700="Consumed input",C1700="Contained input",C1700="Transform input"),IF(F1700="T0",0,IF(F1700="T1",1,IF(F1700="T2",2,IF(F1700="T3",3,IF(F1700="T4",4,-1))))),-1)</x:f>
        <x:v>1</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Not applicable</x:v>
      </x:c>
      <x:c r="G1701" s="4" t="str">
        <x:f>IFERROR(INDEX('Items'!$D$6:$D$1005,MATCH(D1701,'Items'!$A$6:$A$1005,0)),"MISSING ID")</x:f>
        <x:v>Everyday objects</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t="n">
        <x:f>IF(OR(C1701="Ingredient candidate",C1701="Consumed input",C1701="Contained input",C1701="Transform input"),IF(F1701="T0",0,IF(F1701="T1",1,IF(F1701="T2",2,IF(F1701="T3",3,IF(F1701="T4",4,-1))))),-1)</x:f>
        <x:v>-1</x:v>
      </x:c>
      <x:c r="Q1701" s="4" t="n">
        <x:f>IF(AND(OR(C1701="Ingredient candidate",C1701="Consumed input",C1701="Contained input",C1701="Transform input"),P1701=-1),1,0)</x:f>
        <x:v>0</x:v>
      </x:c>
    </x:row>
    <x:row r="1702" ht="64" customHeight="1">
      <x:c r="A1702" s="4" t="str">
        <x:v>design.audit.proposal_culture_tablet.audit.in.1</x:v>
      </x:c>
      <x:c r="B1702" s="4" t="str">
        <x:v>design.audit.proposal_culture_tablet</x:v>
      </x:c>
      <x:c r="C1702" s="4" t="str">
        <x:v>Ingredient candidate</x:v>
      </x:c>
      <x:c r="D1702" s="4" t="str">
        <x:v>proposal.raw.slate</x:v>
      </x:c>
      <x:c r="E1702" s="4" t="str">
        <x:f>IFERROR(INDEX('Items'!$B$6:$B$1005,MATCH(D1702,'Items'!$A$6:$A$1005,0)),"MISSING ID")</x:f>
        <x:v>Slate plates</x:v>
      </x:c>
      <x:c r="F1702" s="4" t="str">
        <x:f>IFERROR(INDEX('Items'!$C$6:$C$1005,MATCH(D1702,'Items'!$A$6:$A$1005,0)),"MISSING ID")</x:f>
        <x:v>T0</x:v>
      </x:c>
      <x:c r="G1702" s="4" t="str">
        <x:f>IFERROR(INDEX('Items'!$D$6:$D$1005,MATCH(D1702,'Items'!$A$6:$A$1005,0)),"MISSING ID")</x:f>
        <x:v>Mineral resources</x:v>
      </x:c>
      <x:c r="H1702" s="4" t="str">
        <x:f>IFERROR(INDEX('Items'!$X$6:$X$1005,MATCH(D1702,'Items'!$A$6:$A$1005,0)),"MISSING ID")</x:f>
        <x:v>Raw material</x:v>
      </x:c>
      <x:c r="I1702" s="4"/>
      <x:c r="J1702" s="4" t="str">
        <x:v>Unspecified</x:v>
      </x:c>
      <x:c r="K1702" s="4" t="str">
        <x:f>IFERROR(INDEX('Crafting recipes'!$D$6:$D$1005,MATCH(B1702,'Crafting recipes'!$A$6:$A$1005,0)),"MISSING ID")</x:f>
        <x:v>Proposal</x:v>
      </x:c>
      <x:c r="L1702" s="4" t="str">
        <x:f>IFERROR(INDEX('Items'!$AD$6:$AD$1005,MATCH(D1702,'Items'!$A$6:$A$1005,0)),"MISSING ID")</x:f>
        <x:v>Proposal</x:v>
      </x:c>
      <x:c r="M1702" s="4" t="str">
        <x:f>IFERROR(INDEX('Crafting recipes'!$E$6:$E$1005,MATCH(B1702,'Crafting recipes'!$A$6:$A$1005,0)),"MISSING ID")</x:f>
        <x:v>Partial proposal</x:v>
      </x:c>
      <x:c r="N1702" s="4" t="str">
        <x:v>Partial audit candidate; quantity, fit and performance remain unresolved.</x:v>
      </x:c>
      <x:c r="O17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2" s="4" t="n">
        <x:f>IF(OR(C1702="Ingredient candidate",C1702="Consumed input",C1702="Contained input",C1702="Transform input"),IF(F1702="T0",0,IF(F1702="T1",1,IF(F1702="T2",2,IF(F1702="T3",3,IF(F1702="T4",4,-1))))),-1)</x:f>
        <x:v>0</x:v>
      </x:c>
      <x:c r="Q1702" s="4" t="n">
        <x:f>IF(AND(OR(C1702="Ingredient candidate",C1702="Consumed input",C1702="Contained input",C1702="Transform input"),P1702=-1),1,0)</x:f>
        <x:v>0</x:v>
      </x:c>
    </x:row>
    <x:row r="1703" ht="64" customHeight="1">
      <x:c r="A1703" s="4" t="str">
        <x:v>design.audit.proposal_culture_tablet.audit.out</x:v>
      </x:c>
      <x:c r="B1703" s="4" t="str">
        <x:v>design.audit.proposal_culture_tablet</x:v>
      </x:c>
      <x:c r="C1703" s="4" t="str">
        <x:v>Output</x:v>
      </x:c>
      <x:c r="D1703" s="4" t="str">
        <x:v>proposal.culture.tablet</x:v>
      </x:c>
      <x:c r="E1703" s="4" t="str">
        <x:f>IFERROR(INDEX('Items'!$B$6:$B$1005,MATCH(D1703,'Items'!$A$6:$A$1005,0)),"MISSING ID")</x:f>
        <x:v>Reusable tally tablet</x:v>
      </x:c>
      <x:c r="F1703" s="4" t="str">
        <x:f>IFERROR(INDEX('Items'!$C$6:$C$1005,MATCH(D1703,'Items'!$A$6:$A$1005,0)),"MISSING ID")</x:f>
        <x:v>Not applicable</x:v>
      </x:c>
      <x:c r="G1703" s="4" t="str">
        <x:f>IFERROR(INDEX('Items'!$D$6:$D$1005,MATCH(D1703,'Items'!$A$6:$A$1005,0)),"MISSING ID")</x:f>
        <x:v>Everyday objects</x:v>
      </x:c>
      <x:c r="H1703" s="4" t="str">
        <x:f>IFERROR(INDEX('Items'!$X$6:$X$1005,MATCH(D1703,'Items'!$A$6:$A$1005,0)),"MISSING ID")</x:f>
        <x:v>Document</x:v>
      </x:c>
      <x:c r="I1703" s="4"/>
      <x:c r="J1703" s="4" t="str">
        <x:v>Unspecified</x:v>
      </x:c>
      <x:c r="K1703" s="4" t="str">
        <x:f>IFERROR(INDEX('Crafting recipes'!$D$6:$D$1005,MATCH(B1703,'Crafting recipes'!$A$6:$A$1005,0)),"MISSING ID")</x:f>
        <x:v>Proposal</x:v>
      </x:c>
      <x:c r="L1703" s="4" t="str">
        <x:f>IFERROR(INDEX('Items'!$AD$6:$AD$1005,MATCH(D1703,'Items'!$A$6:$A$1005,0)),"MISSING ID")</x:f>
        <x:v>Proposal</x:v>
      </x:c>
      <x:c r="M1703" s="4" t="str">
        <x:f>IFERROR(INDEX('Crafting recipes'!$E$6:$E$1005,MATCH(B1703,'Crafting recipes'!$A$6:$A$1005,0)),"MISSING ID")</x:f>
        <x:v>Partial proposal</x:v>
      </x:c>
      <x:c r="N1703" s="4" t="str">
        <x:v>Partial audit candidate; quantity, fit and performance remain unresolved.</x:v>
      </x:c>
      <x:c r="O17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3" s="4" t="n">
        <x:f>IF(OR(C1703="Ingredient candidate",C1703="Consumed input",C1703="Contained input",C1703="Transform input"),IF(F1703="T0",0,IF(F1703="T1",1,IF(F1703="T2",2,IF(F1703="T3",3,IF(F1703="T4",4,-1))))),-1)</x:f>
        <x:v>-1</x:v>
      </x:c>
      <x:c r="Q1703" s="4" t="n">
        <x:f>IF(AND(OR(C1703="Ingredient candidate",C1703="Consumed input",C1703="Contained input",C1703="Transform input"),P1703=-1),1,0)</x:f>
        <x:v>0</x:v>
      </x:c>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t="n">
        <x:f>IF(OR(C1704="Ingredient candidate",C1704="Consumed input",C1704="Contained input",C1704="Transform input"),IF(F1704="T0",0,IF(F1704="T1",1,IF(F1704="T2",2,IF(F1704="T3",3,IF(F1704="T4",4,-1))))),-1)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Not applicable</x:v>
      </x:c>
      <x:c r="G1705" s="4" t="str">
        <x:f>IFERROR(INDEX('Items'!$D$6:$D$1005,MATCH(D1705,'Items'!$A$6:$A$1005,0)),"MISSING ID")</x:f>
        <x:v>Everyday objects</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t="n">
        <x:f>IF(OR(C1705="Ingredient candidate",C1705="Consumed input",C1705="Contained input",C1705="Transform input"),IF(F1705="T0",0,IF(F1705="T1",1,IF(F1705="T2",2,IF(F1705="T3",3,IF(F1705="T4",4,-1))))),-1)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Prepared ceramic body feed</x:v>
      </x:c>
      <x:c r="F1706" s="4" t="str">
        <x:f>IFERROR(INDEX('Items'!$C$6:$C$1005,MATCH(D1706,'Items'!$A$6:$A$1005,0)),"MISSING ID")</x:f>
        <x:v>T1</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t="n">
        <x:f>IF(OR(C1706="Ingredient candidate",C1706="Consumed input",C1706="Contained input",C1706="Transform input"),IF(F1706="T0",0,IF(F1706="T1",1,IF(F1706="T2",2,IF(F1706="T3",3,IF(F1706="T4",4,-1))))),-1)</x:f>
        <x:v>1</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Prepared mineral pigment powder</x:v>
      </x:c>
      <x:c r="F1707" s="4" t="str">
        <x:f>IFERROR(INDEX('Items'!$C$6:$C$1005,MATCH(D1707,'Items'!$A$6:$A$1005,0)),"MISSING ID")</x:f>
        <x:v>T1</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t="n">
        <x:f>IF(OR(C1707="Ingredient candidate",C1707="Consumed input",C1707="Contained input",C1707="Transform input"),IF(F1707="T0",0,IF(F1707="T1",1,IF(F1707="T2",2,IF(F1707="T3",3,IF(F1707="T4",4,-1))))),-1)</x:f>
        <x:v>1</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Not applicable</x:v>
      </x:c>
      <x:c r="G1708" s="4" t="str">
        <x:f>IFERROR(INDEX('Items'!$D$6:$D$1005,MATCH(D1708,'Items'!$A$6:$A$1005,0)),"MISSING ID")</x:f>
        <x:v>Everyday objects</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t="n">
        <x:f>IF(OR(C1708="Ingredient candidate",C1708="Consumed input",C1708="Contained input",C1708="Transform input"),IF(F1708="T0",0,IF(F1708="T1",1,IF(F1708="T2",2,IF(F1708="T3",3,IF(F1708="T4",4,-1))))),-1)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Prepared ceramic body feed</x:v>
      </x:c>
      <x:c r="F1709" s="4" t="str">
        <x:f>IFERROR(INDEX('Items'!$C$6:$C$1005,MATCH(D1709,'Items'!$A$6:$A$1005,0)),"MISSING ID")</x:f>
        <x:v>T1</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t="n">
        <x:f>IF(OR(C1709="Ingredient candidate",C1709="Consumed input",C1709="Contained input",C1709="Transform input"),IF(F1709="T0",0,IF(F1709="T1",1,IF(F1709="T2",2,IF(F1709="T3",3,IF(F1709="T4",4,-1))))),-1)</x:f>
        <x:v>1</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Prepared mineral pigment powder</x:v>
      </x:c>
      <x:c r="F1710" s="4" t="str">
        <x:f>IFERROR(INDEX('Items'!$C$6:$C$1005,MATCH(D1710,'Items'!$A$6:$A$1005,0)),"MISSING ID")</x:f>
        <x:v>T1</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t="n">
        <x:f>IF(OR(C1710="Ingredient candidate",C1710="Consumed input",C1710="Contained input",C1710="Transform input"),IF(F1710="T0",0,IF(F1710="T1",1,IF(F1710="T2",2,IF(F1710="T3",3,IF(F1710="T4",4,-1))))),-1)</x:f>
        <x:v>1</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Not applicable</x:v>
      </x:c>
      <x:c r="G1711" s="4" t="str">
        <x:f>IFERROR(INDEX('Items'!$D$6:$D$1005,MATCH(D1711,'Items'!$A$6:$A$1005,0)),"MISSING ID")</x:f>
        <x:v>Everyday objects</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t="n">
        <x:f>IF(OR(C1711="Ingredient candidate",C1711="Consumed input",C1711="Contained input",C1711="Transform input"),IF(F1711="T0",0,IF(F1711="T1",1,IF(F1711="T2",2,IF(F1711="T3",3,IF(F1711="T4",4,-1))))),-1)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T2</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t="n">
        <x:f>IF(OR(C1712="Ingredient candidate",C1712="Consumed input",C1712="Contained input",C1712="Transform input"),IF(F1712="T0",0,IF(F1712="T1",1,IF(F1712="T2",2,IF(F1712="T3",3,IF(F1712="T4",4,-1))))),-1)</x:f>
        <x:v>2</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T3</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t="n">
        <x:f>IF(OR(C1713="Ingredient candidate",C1713="Consumed input",C1713="Contained input",C1713="Transform input"),IF(F1713="T0",0,IF(F1713="T1",1,IF(F1713="T2",2,IF(F1713="T3",3,IF(F1713="T4",4,-1))))),-1)</x:f>
        <x:v>3</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Not applicable</x:v>
      </x:c>
      <x:c r="G1714" s="4" t="str">
        <x:f>IFERROR(INDEX('Items'!$D$6:$D$1005,MATCH(D1714,'Items'!$A$6:$A$1005,0)),"MISSING ID")</x:f>
        <x:v>Containers</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t="n">
        <x:f>IF(OR(C1714="Ingredient candidate",C1714="Consumed input",C1714="Contained input",C1714="Transform input"),IF(F1714="T0",0,IF(F1714="T1",1,IF(F1714="T2",2,IF(F1714="T3",3,IF(F1714="T4",4,-1))))),-1)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Prepared ceramic body feed</x:v>
      </x:c>
      <x:c r="F1715" s="4" t="str">
        <x:f>IFERROR(INDEX('Items'!$C$6:$C$1005,MATCH(D1715,'Items'!$A$6:$A$1005,0)),"MISSING ID")</x:f>
        <x:v>T1</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t="n">
        <x:f>IF(OR(C1715="Ingredient candidate",C1715="Consumed input",C1715="Contained input",C1715="Transform input"),IF(F1715="T0",0,IF(F1715="T1",1,IF(F1715="T2",2,IF(F1715="T3",3,IF(F1715="T4",4,-1))))),-1)</x:f>
        <x:v>1</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Prepared mineral pigment powder</x:v>
      </x:c>
      <x:c r="F1716" s="4" t="str">
        <x:f>IFERROR(INDEX('Items'!$C$6:$C$1005,MATCH(D1716,'Items'!$A$6:$A$1005,0)),"MISSING ID")</x:f>
        <x:v>T1</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t="n">
        <x:f>IF(OR(C1716="Ingredient candidate",C1716="Consumed input",C1716="Contained input",C1716="Transform input"),IF(F1716="T0",0,IF(F1716="T1",1,IF(F1716="T2",2,IF(F1716="T3",3,IF(F1716="T4",4,-1))))),-1)</x:f>
        <x:v>1</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Not applicable</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t="n">
        <x:f>IF(OR(C1717="Ingredient candidate",C1717="Consumed input",C1717="Contained input",C1717="Transform input"),IF(F1717="T0",0,IF(F1717="T1",1,IF(F1717="T2",2,IF(F1717="T3",3,IF(F1717="T4",4,-1))))),-1)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Prepared ceramic body feed</x:v>
      </x:c>
      <x:c r="F1718" s="4" t="str">
        <x:f>IFERROR(INDEX('Items'!$C$6:$C$1005,MATCH(D1718,'Items'!$A$6:$A$1005,0)),"MISSING ID")</x:f>
        <x:v>T1</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t="n">
        <x:f>IF(OR(C1718="Ingredient candidate",C1718="Consumed input",C1718="Contained input",C1718="Transform input"),IF(F1718="T0",0,IF(F1718="T1",1,IF(F1718="T2",2,IF(F1718="T3",3,IF(F1718="T4",4,-1))))),-1)</x:f>
        <x:v>1</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Prepared mineral pigment powder</x:v>
      </x:c>
      <x:c r="F1719" s="4" t="str">
        <x:f>IFERROR(INDEX('Items'!$C$6:$C$1005,MATCH(D1719,'Items'!$A$6:$A$1005,0)),"MISSING ID")</x:f>
        <x:v>T1</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t="n">
        <x:f>IF(OR(C1719="Ingredient candidate",C1719="Consumed input",C1719="Contained input",C1719="Transform input"),IF(F1719="T0",0,IF(F1719="T1",1,IF(F1719="T2",2,IF(F1719="T3",3,IF(F1719="T4",4,-1))))),-1)</x:f>
        <x:v>1</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Not applicable</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t="n">
        <x:f>IF(OR(C1720="Ingredient candidate",C1720="Consumed input",C1720="Contained input",C1720="Transform input"),IF(F1720="T0",0,IF(F1720="T1",1,IF(F1720="T2",2,IF(F1720="T3",3,IF(F1720="T4",4,-1))))),-1)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Prepared ceramic body feed</x:v>
      </x:c>
      <x:c r="F1721" s="4" t="str">
        <x:f>IFERROR(INDEX('Items'!$C$6:$C$1005,MATCH(D1721,'Items'!$A$6:$A$1005,0)),"MISSING ID")</x:f>
        <x:v>T1</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t="n">
        <x:f>IF(OR(C1721="Ingredient candidate",C1721="Consumed input",C1721="Contained input",C1721="Transform input"),IF(F1721="T0",0,IF(F1721="T1",1,IF(F1721="T2",2,IF(F1721="T3",3,IF(F1721="T4",4,-1))))),-1)</x:f>
        <x:v>1</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Prepared mineral pigment powder</x:v>
      </x:c>
      <x:c r="F1722" s="4" t="str">
        <x:f>IFERROR(INDEX('Items'!$C$6:$C$1005,MATCH(D1722,'Items'!$A$6:$A$1005,0)),"MISSING ID")</x:f>
        <x:v>T1</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t="n">
        <x:f>IF(OR(C1722="Ingredient candidate",C1722="Consumed input",C1722="Contained input",C1722="Transform input"),IF(F1722="T0",0,IF(F1722="T1",1,IF(F1722="T2",2,IF(F1722="T3",3,IF(F1722="T4",4,-1))))),-1)</x:f>
        <x:v>1</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Not applicable</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t="n">
        <x:f>IF(OR(C1723="Ingredient candidate",C1723="Consumed input",C1723="Contained input",C1723="Transform input"),IF(F1723="T0",0,IF(F1723="T1",1,IF(F1723="T2",2,IF(F1723="T3",3,IF(F1723="T4",4,-1))))),-1)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Prepared ceramic body feed</x:v>
      </x:c>
      <x:c r="F1724" s="4" t="str">
        <x:f>IFERROR(INDEX('Items'!$C$6:$C$1005,MATCH(D1724,'Items'!$A$6:$A$1005,0)),"MISSING ID")</x:f>
        <x:v>T1</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t="n">
        <x:f>IF(OR(C1724="Ingredient candidate",C1724="Consumed input",C1724="Contained input",C1724="Transform input"),IF(F1724="T0",0,IF(F1724="T1",1,IF(F1724="T2",2,IF(F1724="T3",3,IF(F1724="T4",4,-1))))),-1)</x:f>
        <x:v>1</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Prepared mineral pigment powder</x:v>
      </x:c>
      <x:c r="F1725" s="4" t="str">
        <x:f>IFERROR(INDEX('Items'!$C$6:$C$1005,MATCH(D1725,'Items'!$A$6:$A$1005,0)),"MISSING ID")</x:f>
        <x:v>T1</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t="n">
        <x:f>IF(OR(C1725="Ingredient candidate",C1725="Consumed input",C1725="Contained input",C1725="Transform input"),IF(F1725="T0",0,IF(F1725="T1",1,IF(F1725="T2",2,IF(F1725="T3",3,IF(F1725="T4",4,-1))))),-1)</x:f>
        <x:v>1</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Not applicable</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t="n">
        <x:f>IF(OR(C1726="Ingredient candidate",C1726="Consumed input",C1726="Contained input",C1726="Transform input"),IF(F1726="T0",0,IF(F1726="T1",1,IF(F1726="T2",2,IF(F1726="T3",3,IF(F1726="T4",4,-1))))),-1)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Prepared ceramic body feed</x:v>
      </x:c>
      <x:c r="F1727" s="4" t="str">
        <x:f>IFERROR(INDEX('Items'!$C$6:$C$1005,MATCH(D1727,'Items'!$A$6:$A$1005,0)),"MISSING ID")</x:f>
        <x:v>T1</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t="n">
        <x:f>IF(OR(C1727="Ingredient candidate",C1727="Consumed input",C1727="Contained input",C1727="Transform input"),IF(F1727="T0",0,IF(F1727="T1",1,IF(F1727="T2",2,IF(F1727="T3",3,IF(F1727="T4",4,-1))))),-1)</x:f>
        <x:v>1</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Prepared mineral pigment powder</x:v>
      </x:c>
      <x:c r="F1728" s="4" t="str">
        <x:f>IFERROR(INDEX('Items'!$C$6:$C$1005,MATCH(D1728,'Items'!$A$6:$A$1005,0)),"MISSING ID")</x:f>
        <x:v>T1</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t="n">
        <x:f>IF(OR(C1728="Ingredient candidate",C1728="Consumed input",C1728="Contained input",C1728="Transform input"),IF(F1728="T0",0,IF(F1728="T1",1,IF(F1728="T2",2,IF(F1728="T3",3,IF(F1728="T4",4,-1))))),-1)</x:f>
        <x:v>1</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Not applicable</x:v>
      </x:c>
      <x:c r="G1729" s="4" t="str">
        <x:f>IFERROR(INDEX('Items'!$D$6:$D$1005,MATCH(D1729,'Items'!$A$6:$A$1005,0)),"MISSING ID")</x:f>
        <x:v>Cultural objects</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t="n">
        <x:f>IF(OR(C1729="Ingredient candidate",C1729="Consumed input",C1729="Contained input",C1729="Transform input"),IF(F1729="T0",0,IF(F1729="T1",1,IF(F1729="T2",2,IF(F1729="T3",3,IF(F1729="T4",4,-1))))),-1)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Prepared ceramic body feed</x:v>
      </x:c>
      <x:c r="F1730" s="4" t="str">
        <x:f>IFERROR(INDEX('Items'!$C$6:$C$1005,MATCH(D1730,'Items'!$A$6:$A$1005,0)),"MISSING ID")</x:f>
        <x:v>T1</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t="n">
        <x:f>IF(OR(C1730="Ingredient candidate",C1730="Consumed input",C1730="Contained input",C1730="Transform input"),IF(F1730="T0",0,IF(F1730="T1",1,IF(F1730="T2",2,IF(F1730="T3",3,IF(F1730="T4",4,-1))))),-1)</x:f>
        <x:v>1</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Prepared mineral pigment powder</x:v>
      </x:c>
      <x:c r="F1731" s="4" t="str">
        <x:f>IFERROR(INDEX('Items'!$C$6:$C$1005,MATCH(D1731,'Items'!$A$6:$A$1005,0)),"MISSING ID")</x:f>
        <x:v>T1</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t="n">
        <x:f>IF(OR(C1731="Ingredient candidate",C1731="Consumed input",C1731="Contained input",C1731="Transform input"),IF(F1731="T0",0,IF(F1731="T1",1,IF(F1731="T2",2,IF(F1731="T3",3,IF(F1731="T4",4,-1))))),-1)</x:f>
        <x:v>1</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Not applicable</x:v>
      </x:c>
      <x:c r="G1732" s="4" t="str">
        <x:f>IFERROR(INDEX('Items'!$D$6:$D$1005,MATCH(D1732,'Items'!$A$6:$A$1005,0)),"MISSING ID")</x:f>
        <x:v>Cultural objects</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t="n">
        <x:f>IF(OR(C1732="Ingredient candidate",C1732="Consumed input",C1732="Contained input",C1732="Transform input"),IF(F1732="T0",0,IF(F1732="T1",1,IF(F1732="T2",2,IF(F1732="T3",3,IF(F1732="T4",4,-1))))),-1)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Prepared ceramic body feed</x:v>
      </x:c>
      <x:c r="F1733" s="4" t="str">
        <x:f>IFERROR(INDEX('Items'!$C$6:$C$1005,MATCH(D1733,'Items'!$A$6:$A$1005,0)),"MISSING ID")</x:f>
        <x:v>T1</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t="n">
        <x:f>IF(OR(C1733="Ingredient candidate",C1733="Consumed input",C1733="Contained input",C1733="Transform input"),IF(F1733="T0",0,IF(F1733="T1",1,IF(F1733="T2",2,IF(F1733="T3",3,IF(F1733="T4",4,-1))))),-1)</x:f>
        <x:v>1</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Prepared mineral pigment powder</x:v>
      </x:c>
      <x:c r="F1734" s="4" t="str">
        <x:f>IFERROR(INDEX('Items'!$C$6:$C$1005,MATCH(D1734,'Items'!$A$6:$A$1005,0)),"MISSING ID")</x:f>
        <x:v>T1</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t="n">
        <x:f>IF(OR(C1734="Ingredient candidate",C1734="Consumed input",C1734="Contained input",C1734="Transform input"),IF(F1734="T0",0,IF(F1734="T1",1,IF(F1734="T2",2,IF(F1734="T3",3,IF(F1734="T4",4,-1))))),-1)</x:f>
        <x:v>1</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Not applicable</x:v>
      </x:c>
      <x:c r="G1735" s="4" t="str">
        <x:f>IFERROR(INDEX('Items'!$D$6:$D$1005,MATCH(D1735,'Items'!$A$6:$A$1005,0)),"MISSING ID")</x:f>
        <x:v>Cultural objects</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t="n">
        <x:f>IF(OR(C1735="Ingredient candidate",C1735="Consumed input",C1735="Contained input",C1735="Transform input"),IF(F1735="T0",0,IF(F1735="T1",1,IF(F1735="T2",2,IF(F1735="T3",3,IF(F1735="T4",4,-1))))),-1)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Bonded ceramic-shell composite</x:v>
      </x:c>
      <x:c r="F1736" s="4" t="str">
        <x:f>IFERROR(INDEX('Items'!$C$6:$C$1005,MATCH(D1736,'Items'!$A$6:$A$1005,0)),"MISSING ID")</x:f>
        <x:v>T3</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t="n">
        <x:f>IF(OR(C1736="Ingredient candidate",C1736="Consumed input",C1736="Contained input",C1736="Transform input"),IF(F1736="T0",0,IF(F1736="T1",1,IF(F1736="T2",2,IF(F1736="T3",3,IF(F1736="T4",4,-1))))),-1)</x:f>
        <x:v>3</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T3</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t="n">
        <x:f>IF(OR(C1737="Ingredient candidate",C1737="Consumed input",C1737="Contained input",C1737="Transform input"),IF(F1737="T0",0,IF(F1737="T1",1,IF(F1737="T2",2,IF(F1737="T3",3,IF(F1737="T4",4,-1))))),-1)</x:f>
        <x:v>3</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Not applicable</x:v>
      </x:c>
      <x:c r="G1738" s="4" t="str">
        <x:f>IFERROR(INDEX('Items'!$D$6:$D$1005,MATCH(D1738,'Items'!$A$6:$A$1005,0)),"MISSING ID")</x:f>
        <x:v>Attachments</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t="n">
        <x:f>IF(OR(C1738="Ingredient candidate",C1738="Consumed input",C1738="Contained input",C1738="Transform input"),IF(F1738="T0",0,IF(F1738="T1",1,IF(F1738="T2",2,IF(F1738="T3",3,IF(F1738="T4",4,-1))))),-1)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Refractory ceramic stock</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t="n">
        <x:f>IF(OR(C1739="Ingredient candidate",C1739="Consumed input",C1739="Contained input",C1739="Transform input"),IF(F1739="T0",0,IF(F1739="T1",1,IF(F1739="T2",2,IF(F1739="T3",3,IF(F1739="T4",4,-1))))),-1)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abrasive grit</x:v>
      </x:c>
      <x:c r="F1740" s="4" t="str">
        <x:f>IFERROR(INDEX('Items'!$C$6:$C$1005,MATCH(D1740,'Items'!$A$6:$A$1005,0)),"MISSING ID")</x:f>
        <x:v>T1</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t="n">
        <x:f>IF(OR(C1740="Ingredient candidate",C1740="Consumed input",C1740="Contained input",C1740="Transform input"),IF(F1740="T0",0,IF(F1740="T1",1,IF(F1740="T2",2,IF(F1740="T3",3,IF(F1740="T4",4,-1))))),-1)</x:f>
        <x:v>1</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Not applicable</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t="n">
        <x:f>IF(OR(C1741="Ingredient candidate",C1741="Consumed input",C1741="Contained input",C1741="Transform input"),IF(F1741="T0",0,IF(F1741="T1",1,IF(F1741="T2",2,IF(F1741="T3",3,IF(F1741="T4",4,-1))))),-1)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T0</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t="n">
        <x:f>IF(OR(C1742="Ingredient candidate",C1742="Consumed input",C1742="Contained input",C1742="Transform input"),IF(F1742="T0",0,IF(F1742="T1",1,IF(F1742="T2",2,IF(F1742="T3",3,IF(F1742="T4",4,-1))))),-1)</x:f>
        <x:v>0</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t="n">
        <x:f>IF(OR(C1743="Ingredient candidate",C1743="Consumed input",C1743="Contained input",C1743="Transform input"),IF(F1743="T0",0,IF(F1743="T1",1,IF(F1743="T2",2,IF(F1743="T3",3,IF(F1743="T4",4,-1))))),-1)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Not applicable</x:v>
      </x:c>
      <x:c r="G1744" s="4" t="str">
        <x:f>IFERROR(INDEX('Items'!$D$6:$D$1005,MATCH(D1744,'Items'!$A$6:$A$1005,0)),"MISSING ID")</x:f>
        <x:v>Tools</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t="n">
        <x:f>IF(OR(C1744="Ingredient candidate",C1744="Consumed input",C1744="Contained input",C1744="Transform input"),IF(F1744="T0",0,IF(F1744="T1",1,IF(F1744="T2",2,IF(F1744="T3",3,IF(F1744="T4",4,-1))))),-1)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Prepared ceramic body feed</x:v>
      </x:c>
      <x:c r="F1745" s="4" t="str">
        <x:f>IFERROR(INDEX('Items'!$C$6:$C$1005,MATCH(D1745,'Items'!$A$6:$A$1005,0)),"MISSING ID")</x:f>
        <x:v>T1</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t="n">
        <x:f>IF(OR(C1745="Ingredient candidate",C1745="Consumed input",C1745="Contained input",C1745="Transform input"),IF(F1745="T0",0,IF(F1745="T1",1,IF(F1745="T2",2,IF(F1745="T3",3,IF(F1745="T4",4,-1))))),-1)</x:f>
        <x:v>1</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Prepared mineral pigment powder</x:v>
      </x:c>
      <x:c r="F1746" s="4" t="str">
        <x:f>IFERROR(INDEX('Items'!$C$6:$C$1005,MATCH(D1746,'Items'!$A$6:$A$1005,0)),"MISSING ID")</x:f>
        <x:v>T1</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t="n">
        <x:f>IF(OR(C1746="Ingredient candidate",C1746="Consumed input",C1746="Contained input",C1746="Transform input"),IF(F1746="T0",0,IF(F1746="T1",1,IF(F1746="T2",2,IF(F1746="T3",3,IF(F1746="T4",4,-1))))),-1)</x:f>
        <x:v>1</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Not applicable</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t="n">
        <x:f>IF(OR(C1747="Ingredient candidate",C1747="Consumed input",C1747="Contained input",C1747="Transform input"),IF(F1747="T0",0,IF(F1747="T1",1,IF(F1747="T2",2,IF(F1747="T3",3,IF(F1747="T4",4,-1))))),-1)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T3</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t="n">
        <x:f>IF(OR(C1750="Ingredient candidate",C1750="Consumed input",C1750="Contained input",C1750="Transform input"),IF(F1750="T0",0,IF(F1750="T1",1,IF(F1750="T2",2,IF(F1750="T3",3,IF(F1750="T4",4,-1))))),-1)</x:f>
        <x:v>3</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T3</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t="n">
        <x:f>IF(OR(C1751="Ingredient candidate",C1751="Consumed input",C1751="Contained input",C1751="Transform input"),IF(F1751="T0",0,IF(F1751="T1",1,IF(F1751="T2",2,IF(F1751="T3",3,IF(F1751="T4",4,-1))))),-1)</x:f>
        <x:v>3</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T3</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t="n">
        <x:f>IF(OR(C1752="Ingredient candidate",C1752="Consumed input",C1752="Contained input",C1752="Transform input"),IF(F1752="T0",0,IF(F1752="T1",1,IF(F1752="T2",2,IF(F1752="T3",3,IF(F1752="T4",4,-1))))),-1)</x:f>
        <x:v>3</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Not applicable</x:v>
      </x:c>
      <x:c r="G1753" s="4" t="str">
        <x:f>IFERROR(INDEX('Items'!$D$6:$D$1005,MATCH(D1753,'Items'!$A$6:$A$1005,0)),"MISSING ID")</x:f>
        <x:v>Tools</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t="n">
        <x:f>IF(OR(C1753="Ingredient candidate",C1753="Consumed input",C1753="Contained input",C1753="Transform input"),IF(F1753="T0",0,IF(F1753="T1",1,IF(F1753="T2",2,IF(F1753="T3",3,IF(F1753="T4",4,-1))))),-1)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t="n">
        <x:f>IF(OR(C1754="Ingredient candidate",C1754="Consumed input",C1754="Contained input",C1754="Transform input"),IF(F1754="T0",0,IF(F1754="T1",1,IF(F1754="T2",2,IF(F1754="T3",3,IF(F1754="T4",4,-1))))),-1)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Not applicable</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t="n">
        <x:f>IF(OR(C1755="Ingredient candidate",C1755="Consumed input",C1755="Contained input",C1755="Transform input"),IF(F1755="T0",0,IF(F1755="T1",1,IF(F1755="T2",2,IF(F1755="T3",3,IF(F1755="T4",4,-1))))),-1)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Worked iron stock</x:v>
      </x:c>
      <x:c r="F1756" s="4" t="str">
        <x:f>IFERROR(INDEX('Items'!$C$6:$C$1005,MATCH(D1756,'Items'!$A$6:$A$1005,0)),"MISSING ID")</x:f>
        <x:v>T2</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t="n">
        <x:f>IF(OR(C1756="Ingredient candidate",C1756="Consumed input",C1756="Contained input",C1756="Transform input"),IF(F1756="T0",0,IF(F1756="T1",1,IF(F1756="T2",2,IF(F1756="T3",3,IF(F1756="T4",4,-1))))),-1)</x:f>
        <x:v>2</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Not applicable</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t="n">
        <x:f>IF(OR(C1757="Ingredient candidate",C1757="Consumed input",C1757="Contained input",C1757="Transform input"),IF(F1757="T0",0,IF(F1757="T1",1,IF(F1757="T2",2,IF(F1757="T3",3,IF(F1757="T4",4,-1))))),-1)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t="n">
        <x:f>IF(OR(C1758="Ingredient candidate",C1758="Consumed input",C1758="Contained input",C1758="Transform input"),IF(F1758="T0",0,IF(F1758="T1",1,IF(F1758="T2",2,IF(F1758="T3",3,IF(F1758="T4",4,-1))))),-1)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T3</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t="n">
        <x:f>IF(OR(C1759="Ingredient candidate",C1759="Consumed input",C1759="Contained input",C1759="Transform input"),IF(F1759="T0",0,IF(F1759="T1",1,IF(F1759="T2",2,IF(F1759="T3",3,IF(F1759="T4",4,-1))))),-1)</x:f>
        <x:v>3</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Not applicable</x:v>
      </x:c>
      <x:c r="G1760" s="4" t="str">
        <x:f>IFERROR(INDEX('Items'!$D$6:$D$1005,MATCH(D1760,'Items'!$A$6:$A$1005,0)),"MISSING ID")</x:f>
        <x:v>Tools</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t="n">
        <x:f>IF(OR(C1760="Ingredient candidate",C1760="Consumed input",C1760="Contained input",C1760="Transform input"),IF(F1760="T0",0,IF(F1760="T1",1,IF(F1760="T2",2,IF(F1760="T3",3,IF(F1760="T4",4,-1))))),-1)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T0</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t="n">
        <x:f>IF(OR(C1766="Ingredient candidate",C1766="Consumed input",C1766="Contained input",C1766="Transform input"),IF(F1766="T0",0,IF(F1766="T1",1,IF(F1766="T2",2,IF(F1766="T3",3,IF(F1766="T4",4,-1))))),-1)</x:f>
        <x:v>0</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T3</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t="n">
        <x:f>IF(OR(C1767="Ingredient candidate",C1767="Consumed input",C1767="Contained input",C1767="Transform input"),IF(F1767="T0",0,IF(F1767="T1",1,IF(F1767="T2",2,IF(F1767="T3",3,IF(F1767="T4",4,-1))))),-1)</x:f>
        <x:v>3</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T3</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t="n">
        <x:f>IF(OR(C1768="Ingredient candidate",C1768="Consumed input",C1768="Contained input",C1768="Transform input"),IF(F1768="T0",0,IF(F1768="T1",1,IF(F1768="T2",2,IF(F1768="T3",3,IF(F1768="T4",4,-1))))),-1)</x:f>
        <x:v>3</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Not applicable</x:v>
      </x:c>
      <x:c r="G1769" s="4" t="str">
        <x:f>IFERROR(INDEX('Items'!$D$6:$D$1005,MATCH(D1769,'Items'!$A$6:$A$1005,0)),"MISSING ID")</x:f>
        <x:v>Accessories</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t="n">
        <x:f>IF(OR(C1769="Ingredient candidate",C1769="Consumed input",C1769="Contained input",C1769="Transform input"),IF(F1769="T0",0,IF(F1769="T1",1,IF(F1769="T2",2,IF(F1769="T3",3,IF(F1769="T4",4,-1))))),-1)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Tools</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t="n">
        <x:f>IF(OR(C1770="Ingredient candidate",C1770="Consumed input",C1770="Contained input",C1770="Transform input"),IF(F1770="T0",0,IF(F1770="T1",1,IF(F1770="T2",2,IF(F1770="T3",3,IF(F1770="T4",4,-1))))),-1)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T4</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t="n">
        <x:f>IF(OR(C1771="Ingredient candidate",C1771="Consumed input",C1771="Contained input",C1771="Transform input"),IF(F1771="T0",0,IF(F1771="T1",1,IF(F1771="T2",2,IF(F1771="T3",3,IF(F1771="T4",4,-1))))),-1)</x:f>
        <x:v>4</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Tools</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t="n">
        <x:f>IF(OR(C1772="Ingredient candidate",C1772="Consumed input",C1772="Contained input",C1772="Transform input"),IF(F1772="T0",0,IF(F1772="T1",1,IF(F1772="T2",2,IF(F1772="T3",3,IF(F1772="T4",4,-1))))),-1)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Not applicable</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t="n">
        <x:f>IF(OR(C1773="Ingredient candidate",C1773="Consumed input",C1773="Contained input",C1773="Transform input"),IF(F1773="T0",0,IF(F1773="T1",1,IF(F1773="T2",2,IF(F1773="T3",3,IF(F1773="T4",4,-1))))),-1)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Tools</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t="n">
        <x:f>IF(OR(C1774="Ingredient candidate",C1774="Consumed input",C1774="Contained input",C1774="Transform input"),IF(F1774="T0",0,IF(F1774="T1",1,IF(F1774="T2",2,IF(F1774="T3",3,IF(F1774="T4",4,-1))))),-1)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t="n">
        <x:f>IF(OR(C1775="Ingredient candidate",C1775="Consumed input",C1775="Contained input",C1775="Transform input"),IF(F1775="T0",0,IF(F1775="T1",1,IF(F1775="T2",2,IF(F1775="T3",3,IF(F1775="T4",4,-1))))),-1)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composite stock</x:v>
      </x:c>
      <x:c r="F1776" s="4" t="str">
        <x:f>IFERROR(INDEX('Items'!$C$6:$C$1005,MATCH(D1776,'Items'!$A$6:$A$1005,0)),"MISSING ID")</x:f>
        <x:v>T4</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t="n">
        <x:f>IF(OR(C1776="Ingredient candidate",C1776="Consumed input",C1776="Contained input",C1776="Transform input"),IF(F1776="T0",0,IF(F1776="T1",1,IF(F1776="T2",2,IF(F1776="T3",3,IF(F1776="T4",4,-1))))),-1)</x:f>
        <x:v>4</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T3</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t="n">
        <x:f>IF(OR(C1777="Ingredient candidate",C1777="Consumed input",C1777="Contained input",C1777="Transform input"),IF(F1777="T0",0,IF(F1777="T1",1,IF(F1777="T2",2,IF(F1777="T3",3,IF(F1777="T4",4,-1))))),-1)</x:f>
        <x:v>3</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T3</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t="n">
        <x:f>IF(OR(C1778="Ingredient candidate",C1778="Consumed input",C1778="Contained input",C1778="Transform input"),IF(F1778="T0",0,IF(F1778="T1",1,IF(F1778="T2",2,IF(F1778="T3",3,IF(F1778="T4",4,-1))))),-1)</x:f>
        <x:v>3</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Not applicable</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t="n">
        <x:f>IF(OR(C1779="Ingredient candidate",C1779="Consumed input",C1779="Contained input",C1779="Transform input"),IF(F1779="T0",0,IF(F1779="T1",1,IF(F1779="T2",2,IF(F1779="T3",3,IF(F1779="T4",4,-1))))),-1)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t="n">
        <x:f>IF(OR(C1780="Ingredient candidate",C1780="Consumed input",C1780="Contained input",C1780="Transform input"),IF(F1780="T0",0,IF(F1780="T1",1,IF(F1780="T2",2,IF(F1780="T3",3,IF(F1780="T4",4,-1))))),-1)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T2</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t="n">
        <x:f>IF(OR(C1781="Ingredient candidate",C1781="Consumed input",C1781="Contained input",C1781="Transform input"),IF(F1781="T0",0,IF(F1781="T1",1,IF(F1781="T2",2,IF(F1781="T3",3,IF(F1781="T4",4,-1))))),-1)</x:f>
        <x:v>2</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T3</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t="n">
        <x:f>IF(OR(C1782="Ingredient candidate",C1782="Consumed input",C1782="Contained input",C1782="Transform input"),IF(F1782="T0",0,IF(F1782="T1",1,IF(F1782="T2",2,IF(F1782="T3",3,IF(F1782="T4",4,-1))))),-1)</x:f>
        <x:v>3</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Not applicable</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t="n">
        <x:f>IF(OR(C1783="Ingredient candidate",C1783="Consumed input",C1783="Contained input",C1783="Transform input"),IF(F1783="T0",0,IF(F1783="T1",1,IF(F1783="T2",2,IF(F1783="T3",3,IF(F1783="T4",4,-1))))),-1)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T3</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t="n">
        <x:f>IF(OR(C1784="Ingredient candidate",C1784="Consumed input",C1784="Contained input",C1784="Transform input"),IF(F1784="T0",0,IF(F1784="T1",1,IF(F1784="T2",2,IF(F1784="T3",3,IF(F1784="T4",4,-1))))),-1)</x:f>
        <x:v>3</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T3</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t="n">
        <x:f>IF(OR(C1785="Ingredient candidate",C1785="Consumed input",C1785="Contained input",C1785="Transform input"),IF(F1785="T0",0,IF(F1785="T1",1,IF(F1785="T2",2,IF(F1785="T3",3,IF(F1785="T4",4,-1))))),-1)</x:f>
        <x:v>3</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T3</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t="n">
        <x:f>IF(OR(C1786="Ingredient candidate",C1786="Consumed input",C1786="Contained input",C1786="Transform input"),IF(F1786="T0",0,IF(F1786="T1",1,IF(F1786="T2",2,IF(F1786="T3",3,IF(F1786="T4",4,-1))))),-1)</x:f>
        <x:v>3</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Not applicable</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t="n">
        <x:f>IF(OR(C1787="Ingredient candidate",C1787="Consumed input",C1787="Contained input",C1787="Transform input"),IF(F1787="T0",0,IF(F1787="T1",1,IF(F1787="T2",2,IF(F1787="T3",3,IF(F1787="T4",4,-1))))),-1)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t="n">
        <x:f>IF(OR(C1788="Ingredient candidate",C1788="Consumed input",C1788="Contained input",C1788="Transform input"),IF(F1788="T0",0,IF(F1788="T1",1,IF(F1788="T2",2,IF(F1788="T3",3,IF(F1788="T4",4,-1))))),-1)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T3</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t="n">
        <x:f>IF(OR(C1789="Ingredient candidate",C1789="Consumed input",C1789="Contained input",C1789="Transform input"),IF(F1789="T0",0,IF(F1789="T1",1,IF(F1789="T2",2,IF(F1789="T3",3,IF(F1789="T4",4,-1))))),-1)</x:f>
        <x:v>3</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stock</x:v>
      </x:c>
      <x:c r="F1790" s="4" t="str">
        <x:f>IFERROR(INDEX('Items'!$C$6:$C$1005,MATCH(D1790,'Items'!$A$6:$A$1005,0)),"MISSING ID")</x:f>
        <x:v>T3</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t="n">
        <x:f>IF(OR(C1790="Ingredient candidate",C1790="Consumed input",C1790="Contained input",C1790="Transform input"),IF(F1790="T0",0,IF(F1790="T1",1,IF(F1790="T2",2,IF(F1790="T3",3,IF(F1790="T4",4,-1))))),-1)</x:f>
        <x:v>3</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Not applicable</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t="n">
        <x:f>IF(OR(C1791="Ingredient candidate",C1791="Consumed input",C1791="Contained input",C1791="Transform input"),IF(F1791="T0",0,IF(F1791="T1",1,IF(F1791="T2",2,IF(F1791="T3",3,IF(F1791="T4",4,-1))))),-1)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Bonded ceramic-shell composite</x:v>
      </x:c>
      <x:c r="F1792" s="4" t="str">
        <x:f>IFERROR(INDEX('Items'!$C$6:$C$1005,MATCH(D1792,'Items'!$A$6:$A$1005,0)),"MISSING ID")</x:f>
        <x:v>T3</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t="n">
        <x:f>IF(OR(C1792="Ingredient candidate",C1792="Consumed input",C1792="Contained input",C1792="Transform input"),IF(F1792="T0",0,IF(F1792="T1",1,IF(F1792="T2",2,IF(F1792="T3",3,IF(F1792="T4",4,-1))))),-1)</x:f>
        <x:v>3</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T3</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t="n">
        <x:f>IF(OR(C1793="Ingredient candidate",C1793="Consumed input",C1793="Contained input",C1793="Transform input"),IF(F1793="T0",0,IF(F1793="T1",1,IF(F1793="T2",2,IF(F1793="T3",3,IF(F1793="T4",4,-1))))),-1)</x:f>
        <x:v>3</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Not applicable</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t="n">
        <x:f>IF(OR(C1794="Ingredient candidate",C1794="Consumed input",C1794="Contained input",C1794="Transform input"),IF(F1794="T0",0,IF(F1794="T1",1,IF(F1794="T2",2,IF(F1794="T3",3,IF(F1794="T4",4,-1))))),-1)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t="n">
        <x:f>IF(OR(C1795="Ingredient candidate",C1795="Consumed input",C1795="Contained input",C1795="Transform input"),IF(F1795="T0",0,IF(F1795="T1",1,IF(F1795="T2",2,IF(F1795="T3",3,IF(F1795="T4",4,-1))))),-1)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T3</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t="n">
        <x:f>IF(OR(C1796="Ingredient candidate",C1796="Consumed input",C1796="Contained input",C1796="Transform input"),IF(F1796="T0",0,IF(F1796="T1",1,IF(F1796="T2",2,IF(F1796="T3",3,IF(F1796="T4",4,-1))))),-1)</x:f>
        <x:v>3</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stock</x:v>
      </x:c>
      <x:c r="F1797" s="4" t="str">
        <x:f>IFERROR(INDEX('Items'!$C$6:$C$1005,MATCH(D1797,'Items'!$A$6:$A$1005,0)),"MISSING ID")</x:f>
        <x:v>T3</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t="n">
        <x:f>IF(OR(C1797="Ingredient candidate",C1797="Consumed input",C1797="Contained input",C1797="Transform input"),IF(F1797="T0",0,IF(F1797="T1",1,IF(F1797="T2",2,IF(F1797="T3",3,IF(F1797="T4",4,-1))))),-1)</x:f>
        <x:v>3</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Not applicable</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t="n">
        <x:f>IF(OR(C1798="Ingredient candidate",C1798="Consumed input",C1798="Contained input",C1798="Transform input"),IF(F1798="T0",0,IF(F1798="T1",1,IF(F1798="T2",2,IF(F1798="T3",3,IF(F1798="T4",4,-1))))),-1)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Bonded ceramic-shell composite</x:v>
      </x:c>
      <x:c r="F1803" s="4" t="str">
        <x:f>IFERROR(INDEX('Items'!$C$6:$C$1005,MATCH(D1803,'Items'!$A$6:$A$1005,0)),"MISSING ID")</x:f>
        <x:v>T3</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t="n">
        <x:f>IF(OR(C1803="Ingredient candidate",C1803="Consumed input",C1803="Contained input",C1803="Transform input"),IF(F1803="T0",0,IF(F1803="T1",1,IF(F1803="T2",2,IF(F1803="T3",3,IF(F1803="T4",4,-1))))),-1)</x:f>
        <x:v>3</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T3</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t="n">
        <x:f>IF(OR(C1804="Ingredient candidate",C1804="Consumed input",C1804="Contained input",C1804="Transform input"),IF(F1804="T0",0,IF(F1804="T1",1,IF(F1804="T2",2,IF(F1804="T3",3,IF(F1804="T4",4,-1))))),-1)</x:f>
        <x:v>3</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Not applicable</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t="n">
        <x:f>IF(OR(C1805="Ingredient candidate",C1805="Consumed input",C1805="Contained input",C1805="Transform input"),IF(F1805="T0",0,IF(F1805="T1",1,IF(F1805="T2",2,IF(F1805="T3",3,IF(F1805="T4",4,-1))))),-1)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T3</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t="n">
        <x:f>IF(OR(C1817="Ingredient candidate",C1817="Consumed input",C1817="Contained input",C1817="Transform input"),IF(F1817="T0",0,IF(F1817="T1",1,IF(F1817="T2",2,IF(F1817="T3",3,IF(F1817="T4",4,-1))))),-1)</x:f>
        <x:v>3</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T3</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t="n">
        <x:f>IF(OR(C1818="Ingredient candidate",C1818="Consumed input",C1818="Contained input",C1818="Transform input"),IF(F1818="T0",0,IF(F1818="T1",1,IF(F1818="T2",2,IF(F1818="T3",3,IF(F1818="T4",4,-1))))),-1)</x:f>
        <x:v>3</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Not applicable</x:v>
      </x:c>
      <x:c r="G1819" s="4" t="str">
        <x:f>IFERROR(INDEX('Items'!$D$6:$D$1005,MATCH(D1819,'Items'!$A$6:$A$1005,0)),"MISSING ID")</x:f>
        <x:v>Tools</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t="n">
        <x:f>IF(OR(C1819="Ingredient candidate",C1819="Consumed input",C1819="Contained input",C1819="Transform input"),IF(F1819="T0",0,IF(F1819="T1",1,IF(F1819="T2",2,IF(F1819="T3",3,IF(F1819="T4",4,-1))))),-1)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stock</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t="n">
        <x:f>IF(OR(C1820="Ingredient candidate",C1820="Consumed input",C1820="Contained input",C1820="Transform input"),IF(F1820="T0",0,IF(F1820="T1",1,IF(F1820="T2",2,IF(F1820="T3",3,IF(F1820="T4",4,-1))))),-1)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T4</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t="n">
        <x:f>IF(OR(C1821="Ingredient candidate",C1821="Consumed input",C1821="Contained input",C1821="Transform input"),IF(F1821="T0",0,IF(F1821="T1",1,IF(F1821="T2",2,IF(F1821="T3",3,IF(F1821="T4",4,-1))))),-1)</x:f>
        <x:v>4</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T3</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t="n">
        <x:f>IF(OR(C1822="Ingredient candidate",C1822="Consumed input",C1822="Contained input",C1822="Transform input"),IF(F1822="T0",0,IF(F1822="T1",1,IF(F1822="T2",2,IF(F1822="T3",3,IF(F1822="T4",4,-1))))),-1)</x:f>
        <x:v>3</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Not applicable</x:v>
      </x:c>
      <x:c r="G1823" s="4" t="str">
        <x:f>IFERROR(INDEX('Items'!$D$6:$D$1005,MATCH(D1823,'Items'!$A$6:$A$1005,0)),"MISSING ID")</x:f>
        <x:v>Tools</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t="n">
        <x:f>IF(OR(C1823="Ingredient candidate",C1823="Consumed input",C1823="Contained input",C1823="Transform input"),IF(F1823="T0",0,IF(F1823="T1",1,IF(F1823="T2",2,IF(F1823="T3",3,IF(F1823="T4",4,-1))))),-1)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t="n">
        <x:f>IF(OR(C1824="Ingredient candidate",C1824="Consumed input",C1824="Contained input",C1824="Transform input"),IF(F1824="T0",0,IF(F1824="T1",1,IF(F1824="T2",2,IF(F1824="T3",3,IF(F1824="T4",4,-1))))),-1)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T3</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t="n">
        <x:f>IF(OR(C1825="Ingredient candidate",C1825="Consumed input",C1825="Contained input",C1825="Transform input"),IF(F1825="T0",0,IF(F1825="T1",1,IF(F1825="T2",2,IF(F1825="T3",3,IF(F1825="T4",4,-1))))),-1)</x:f>
        <x:v>3</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Not applicable</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t="n">
        <x:f>IF(OR(C1826="Ingredient candidate",C1826="Consumed input",C1826="Contained input",C1826="Transform input"),IF(F1826="T0",0,IF(F1826="T1",1,IF(F1826="T2",2,IF(F1826="T3",3,IF(F1826="T4",4,-1))))),-1)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t="n">
        <x:f>IF(OR(C1827="Ingredient candidate",C1827="Consumed input",C1827="Contained input",C1827="Transform input"),IF(F1827="T0",0,IF(F1827="T1",1,IF(F1827="T2",2,IF(F1827="T3",3,IF(F1827="T4",4,-1))))),-1)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T3</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t="n">
        <x:f>IF(OR(C1828="Ingredient candidate",C1828="Consumed input",C1828="Contained input",C1828="Transform input"),IF(F1828="T0",0,IF(F1828="T1",1,IF(F1828="T2",2,IF(F1828="T3",3,IF(F1828="T4",4,-1))))),-1)</x:f>
        <x:v>3</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Not applicable</x:v>
      </x:c>
      <x:c r="G1829" s="4" t="str">
        <x:f>IFERROR(INDEX('Items'!$D$6:$D$1005,MATCH(D1829,'Items'!$A$6:$A$1005,0)),"MISSING ID")</x:f>
        <x:v>Tools</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t="n">
        <x:f>IF(OR(C1829="Ingredient candidate",C1829="Consumed input",C1829="Contained input",C1829="Transform input"),IF(F1829="T0",0,IF(F1829="T1",1,IF(F1829="T2",2,IF(F1829="T3",3,IF(F1829="T4",4,-1))))),-1)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t="n">
        <x:f>IF(OR(C1830="Ingredient candidate",C1830="Consumed input",C1830="Contained input",C1830="Transform input"),IF(F1830="T0",0,IF(F1830="T1",1,IF(F1830="T2",2,IF(F1830="T3",3,IF(F1830="T4",4,-1))))),-1)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Not applicable</x:v>
      </x:c>
      <x:c r="G1831" s="4" t="str">
        <x:f>IFERROR(INDEX('Items'!$D$6:$D$1005,MATCH(D1831,'Items'!$A$6:$A$1005,0)),"MISSING ID")</x:f>
        <x:v>Field supplies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t="n">
        <x:f>IF(OR(C1831="Ingredient candidate",C1831="Consumed input",C1831="Contained input",C1831="Transform input"),IF(F1831="T0",0,IF(F1831="T1",1,IF(F1831="T2",2,IF(F1831="T3",3,IF(F1831="T4",4,-1))))),-1)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Not applicable</x:v>
      </x:c>
      <x:c r="G1832" s="4" t="str">
        <x:f>IFERROR(INDEX('Items'!$D$6:$D$1005,MATCH(D1832,'Items'!$A$6:$A$1005,0)),"MISSING ID")</x:f>
        <x:v>Tools</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t="n">
        <x:f>IF(OR(C1832="Ingredient candidate",C1832="Consumed input",C1832="Contained input",C1832="Transform input"),IF(F1832="T0",0,IF(F1832="T1",1,IF(F1832="T2",2,IF(F1832="T3",3,IF(F1832="T4",4,-1))))),-1)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t="n">
        <x:f>IF(OR(C1837="Ingredient candidate",C1837="Consumed input",C1837="Contained input",C1837="Transform input"),IF(F1837="T0",0,IF(F1837="T1",1,IF(F1837="T2",2,IF(F1837="T3",3,IF(F1837="T4",4,-1))))),-1)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T3</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t="n">
        <x:f>IF(OR(C1838="Ingredient candidate",C1838="Consumed input",C1838="Contained input",C1838="Transform input"),IF(F1838="T0",0,IF(F1838="T1",1,IF(F1838="T2",2,IF(F1838="T3",3,IF(F1838="T4",4,-1))))),-1)</x:f>
        <x:v>3</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stock</x:v>
      </x:c>
      <x:c r="F1839" s="4" t="str">
        <x:f>IFERROR(INDEX('Items'!$C$6:$C$1005,MATCH(D1839,'Items'!$A$6:$A$1005,0)),"MISSING ID")</x:f>
        <x:v>T3</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t="n">
        <x:f>IF(OR(C1839="Ingredient candidate",C1839="Consumed input",C1839="Contained input",C1839="Transform input"),IF(F1839="T0",0,IF(F1839="T1",1,IF(F1839="T2",2,IF(F1839="T3",3,IF(F1839="T4",4,-1))))),-1)</x:f>
        <x:v>3</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Not applicable</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t="n">
        <x:f>IF(OR(C1840="Ingredient candidate",C1840="Consumed input",C1840="Contained input",C1840="Transform input"),IF(F1840="T0",0,IF(F1840="T1",1,IF(F1840="T2",2,IF(F1840="T3",3,IF(F1840="T4",4,-1))))),-1)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t="n">
        <x:f>IF(OR(C1841="Ingredient candidate",C1841="Consumed input",C1841="Contained input",C1841="Transform input"),IF(F1841="T0",0,IF(F1841="T1",1,IF(F1841="T2",2,IF(F1841="T3",3,IF(F1841="T4",4,-1))))),-1)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T3</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t="n">
        <x:f>IF(OR(C1842="Ingredient candidate",C1842="Consumed input",C1842="Contained input",C1842="Transform input"),IF(F1842="T0",0,IF(F1842="T1",1,IF(F1842="T2",2,IF(F1842="T3",3,IF(F1842="T4",4,-1))))),-1)</x:f>
        <x:v>3</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stock</x:v>
      </x:c>
      <x:c r="F1843" s="4" t="str">
        <x:f>IFERROR(INDEX('Items'!$C$6:$C$1005,MATCH(D1843,'Items'!$A$6:$A$1005,0)),"MISSING ID")</x:f>
        <x:v>T3</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t="n">
        <x:f>IF(OR(C1843="Ingredient candidate",C1843="Consumed input",C1843="Contained input",C1843="Transform input"),IF(F1843="T0",0,IF(F1843="T1",1,IF(F1843="T2",2,IF(F1843="T3",3,IF(F1843="T4",4,-1))))),-1)</x:f>
        <x:v>3</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Not applicable</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t="n">
        <x:f>IF(OR(C1844="Ingredient candidate",C1844="Consumed input",C1844="Contained input",C1844="Transform input"),IF(F1844="T0",0,IF(F1844="T1",1,IF(F1844="T2",2,IF(F1844="T3",3,IF(F1844="T4",4,-1))))),-1)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t="n">
        <x:f>IF(OR(C1845="Ingredient candidate",C1845="Consumed input",C1845="Contained input",C1845="Transform input"),IF(F1845="T0",0,IF(F1845="T1",1,IF(F1845="T2",2,IF(F1845="T3",3,IF(F1845="T4",4,-1))))),-1)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T3</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t="n">
        <x:f>IF(OR(C1846="Ingredient candidate",C1846="Consumed input",C1846="Contained input",C1846="Transform input"),IF(F1846="T0",0,IF(F1846="T1",1,IF(F1846="T2",2,IF(F1846="T3",3,IF(F1846="T4",4,-1))))),-1)</x:f>
        <x:v>3</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stock</x:v>
      </x:c>
      <x:c r="F1847" s="4" t="str">
        <x:f>IFERROR(INDEX('Items'!$C$6:$C$1005,MATCH(D1847,'Items'!$A$6:$A$1005,0)),"MISSING ID")</x:f>
        <x:v>T3</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t="n">
        <x:f>IF(OR(C1847="Ingredient candidate",C1847="Consumed input",C1847="Contained input",C1847="Transform input"),IF(F1847="T0",0,IF(F1847="T1",1,IF(F1847="T2",2,IF(F1847="T3",3,IF(F1847="T4",4,-1))))),-1)</x:f>
        <x:v>3</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Not applicable</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t="n">
        <x:f>IF(OR(C1848="Ingredient candidate",C1848="Consumed input",C1848="Contained input",C1848="Transform input"),IF(F1848="T0",0,IF(F1848="T1",1,IF(F1848="T2",2,IF(F1848="T3",3,IF(F1848="T4",4,-1))))),-1)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t="n">
        <x:f>IF(OR(C1849="Ingredient candidate",C1849="Consumed input",C1849="Contained input",C1849="Transform input"),IF(F1849="T0",0,IF(F1849="T1",1,IF(F1849="T2",2,IF(F1849="T3",3,IF(F1849="T4",4,-1))))),-1)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T3</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t="n">
        <x:f>IF(OR(C1850="Ingredient candidate",C1850="Consumed input",C1850="Contained input",C1850="Transform input"),IF(F1850="T0",0,IF(F1850="T1",1,IF(F1850="T2",2,IF(F1850="T3",3,IF(F1850="T4",4,-1))))),-1)</x:f>
        <x:v>3</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stock</x:v>
      </x:c>
      <x:c r="F1851" s="4" t="str">
        <x:f>IFERROR(INDEX('Items'!$C$6:$C$1005,MATCH(D1851,'Items'!$A$6:$A$1005,0)),"MISSING ID")</x:f>
        <x:v>T3</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t="n">
        <x:f>IF(OR(C1851="Ingredient candidate",C1851="Consumed input",C1851="Contained input",C1851="Transform input"),IF(F1851="T0",0,IF(F1851="T1",1,IF(F1851="T2",2,IF(F1851="T3",3,IF(F1851="T4",4,-1))))),-1)</x:f>
        <x:v>3</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Not applicable</x:v>
      </x:c>
      <x:c r="G1852" s="4" t="str">
        <x:f>IFERROR(INDEX('Items'!$D$6:$D$1005,MATCH(D1852,'Items'!$A$6:$A$1005,0)),"MISSING ID")</x:f>
        <x:v>Legger attachments</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t="n">
        <x:f>IF(OR(C1852="Ingredient candidate",C1852="Consumed input",C1852="Contained input",C1852="Transform input"),IF(F1852="T0",0,IF(F1852="T1",1,IF(F1852="T2",2,IF(F1852="T3",3,IF(F1852="T4",4,-1))))),-1)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 composite stock</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t="n">
        <x:f>IF(OR(C1853="Ingredient candidate",C1853="Consumed input",C1853="Contained input",C1853="Transform input"),IF(F1853="T0",0,IF(F1853="T1",1,IF(F1853="T2",2,IF(F1853="T3",3,IF(F1853="T4",4,-1))))),-1)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T2</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t="n">
        <x:f>IF(OR(C1854="Ingredient candidate",C1854="Consumed input",C1854="Contained input",C1854="Transform input"),IF(F1854="T0",0,IF(F1854="T1",1,IF(F1854="T2",2,IF(F1854="T3",3,IF(F1854="T4",4,-1))))),-1)</x:f>
        <x:v>2</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Not applicable</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t="n">
        <x:f>IF(OR(C1855="Ingredient candidate",C1855="Consumed input",C1855="Contained input",C1855="Transform input"),IF(F1855="T0",0,IF(F1855="T1",1,IF(F1855="T2",2,IF(F1855="T3",3,IF(F1855="T4",4,-1))))),-1)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T2</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t="n">
        <x:f>IF(OR(C1858="Ingredient candidate",C1858="Consumed input",C1858="Contained input",C1858="Transform input"),IF(F1858="T0",0,IF(F1858="T1",1,IF(F1858="T2",2,IF(F1858="T3",3,IF(F1858="T4",4,-1))))),-1)</x:f>
        <x:v>2</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T1</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t="n">
        <x:f>IF(OR(C1859="Ingredient candidate",C1859="Consumed input",C1859="Contained input",C1859="Transform input"),IF(F1859="T0",0,IF(F1859="T1",1,IF(F1859="T2",2,IF(F1859="T3",3,IF(F1859="T4",4,-1))))),-1)</x:f>
        <x:v>1</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Dense Phagia nutrient drink</x:v>
      </x:c>
      <x:c r="F1860" s="4" t="str">
        <x:f>IFERROR(INDEX('Items'!$C$6:$C$1005,MATCH(D1860,'Items'!$A$6:$A$1005,0)),"MISSING ID")</x:f>
        <x:v>Not applicable</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t="n">
        <x:f>IF(OR(C1860="Ingredient candidate",C1860="Consumed input",C1860="Contained input",C1860="Transform input"),IF(F1860="T0",0,IF(F1860="T1",1,IF(F1860="T2",2,IF(F1860="T3",3,IF(F1860="T4",4,-1))))),-1)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T1</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t="n">
        <x:f>IF(OR(C1861="Ingredient candidate",C1861="Consumed input",C1861="Contained input",C1861="Transform input"),IF(F1861="T0",0,IF(F1861="T1",1,IF(F1861="T2",2,IF(F1861="T3",3,IF(F1861="T4",4,-1))))),-1)</x:f>
        <x:v>1</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T1</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t="n">
        <x:f>IF(OR(C1862="Ingredient candidate",C1862="Consumed input",C1862="Contained input",C1862="Transform input"),IF(F1862="T0",0,IF(F1862="T1",1,IF(F1862="T2",2,IF(F1862="T3",3,IF(F1862="T4",4,-1))))),-1)</x:f>
        <x:v>1</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Not applicable</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t="n">
        <x:f>IF(OR(C1863="Ingredient candidate",C1863="Consumed input",C1863="Contained input",C1863="Transform input"),IF(F1863="T0",0,IF(F1863="T1",1,IF(F1863="T2",2,IF(F1863="T3",3,IF(F1863="T4",4,-1))))),-1)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T1</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t="n">
        <x:f>IF(OR(C1864="Ingredient candidate",C1864="Consumed input",C1864="Contained input",C1864="Transform input"),IF(F1864="T0",0,IF(F1864="T1",1,IF(F1864="T2",2,IF(F1864="T3",3,IF(F1864="T4",4,-1))))),-1)</x:f>
        <x:v>1</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T1</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t="n">
        <x:f>IF(OR(C1865="Ingredient candidate",C1865="Consumed input",C1865="Contained input",C1865="Transform input"),IF(F1865="T0",0,IF(F1865="T1",1,IF(F1865="T2",2,IF(F1865="T3",3,IF(F1865="T4",4,-1))))),-1)</x:f>
        <x:v>1</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Not applicable</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t="n">
        <x:f>IF(OR(C1866="Ingredient candidate",C1866="Consumed input",C1866="Contained input",C1866="Transform input"),IF(F1866="T0",0,IF(F1866="T1",1,IF(F1866="T2",2,IF(F1866="T3",3,IF(F1866="T4",4,-1))))),-1)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T1</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t="n">
        <x:f>IF(OR(C1867="Ingredient candidate",C1867="Consumed input",C1867="Contained input",C1867="Transform input"),IF(F1867="T0",0,IF(F1867="T1",1,IF(F1867="T2",2,IF(F1867="T3",3,IF(F1867="T4",4,-1))))),-1)</x:f>
        <x:v>1</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T1</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t="n">
        <x:f>IF(OR(C1868="Ingredient candidate",C1868="Consumed input",C1868="Contained input",C1868="Transform input"),IF(F1868="T0",0,IF(F1868="T1",1,IF(F1868="T2",2,IF(F1868="T3",3,IF(F1868="T4",4,-1))))),-1)</x:f>
        <x:v>1</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Not applicable</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t="n">
        <x:f>IF(OR(C1869="Ingredient candidate",C1869="Consumed input",C1869="Contained input",C1869="Transform input"),IF(F1869="T0",0,IF(F1869="T1",1,IF(F1869="T2",2,IF(F1869="T3",3,IF(F1869="T4",4,-1))))),-1)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T1</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t="n">
        <x:f>IF(OR(C1873="Ingredient candidate",C1873="Consumed input",C1873="Contained input",C1873="Transform input"),IF(F1873="T0",0,IF(F1873="T1",1,IF(F1873="T2",2,IF(F1873="T3",3,IF(F1873="T4",4,-1))))),-1)</x:f>
        <x:v>1</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t="n">
        <x:f>IF(OR(C1874="Ingredient candidate",C1874="Consumed input",C1874="Contained input",C1874="Transform input"),IF(F1874="T0",0,IF(F1874="T1",1,IF(F1874="T2",2,IF(F1874="T3",3,IF(F1874="T4",4,-1))))),-1)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Not applicable</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t="n">
        <x:f>IF(OR(C1875="Ingredient candidate",C1875="Consumed input",C1875="Contained input",C1875="Transform input"),IF(F1875="T0",0,IF(F1875="T1",1,IF(F1875="T2",2,IF(F1875="T3",3,IF(F1875="T4",4,-1))))),-1)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T1</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t="n">
        <x:f>IF(OR(C1876="Ingredient candidate",C1876="Consumed input",C1876="Contained input",C1876="Transform input"),IF(F1876="T0",0,IF(F1876="T1",1,IF(F1876="T2",2,IF(F1876="T3",3,IF(F1876="T4",4,-1))))),-1)</x:f>
        <x:v>1</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t="n">
        <x:f>IF(OR(C1877="Ingredient candidate",C1877="Consumed input",C1877="Contained input",C1877="Transform input"),IF(F1877="T0",0,IF(F1877="T1",1,IF(F1877="T2",2,IF(F1877="T3",3,IF(F1877="T4",4,-1))))),-1)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Not applicable</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t="n">
        <x:f>IF(OR(C1878="Ingredient candidate",C1878="Consumed input",C1878="Contained input",C1878="Transform input"),IF(F1878="T0",0,IF(F1878="T1",1,IF(F1878="T2",2,IF(F1878="T3",3,IF(F1878="T4",4,-1))))),-1)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T1</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t="n">
        <x:f>IF(OR(C1879="Ingredient candidate",C1879="Consumed input",C1879="Contained input",C1879="Transform input"),IF(F1879="T0",0,IF(F1879="T1",1,IF(F1879="T2",2,IF(F1879="T3",3,IF(F1879="T4",4,-1))))),-1)</x:f>
        <x:v>1</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t="n">
        <x:f>IF(OR(C1880="Ingredient candidate",C1880="Consumed input",C1880="Contained input",C1880="Transform input"),IF(F1880="T0",0,IF(F1880="T1",1,IF(F1880="T2",2,IF(F1880="T3",3,IF(F1880="T4",4,-1))))),-1)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Not applicable</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t="n">
        <x:f>IF(OR(C1881="Ingredient candidate",C1881="Consumed input",C1881="Contained input",C1881="Transform input"),IF(F1881="T0",0,IF(F1881="T1",1,IF(F1881="T2",2,IF(F1881="T3",3,IF(F1881="T4",4,-1))))),-1)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T2</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t="n">
        <x:f>IF(OR(C1882="Ingredient candidate",C1882="Consumed input",C1882="Contained input",C1882="Transform input"),IF(F1882="T0",0,IF(F1882="T1",1,IF(F1882="T2",2,IF(F1882="T3",3,IF(F1882="T4",4,-1))))),-1)</x:f>
        <x:v>2</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T3</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t="n">
        <x:f>IF(OR(C1883="Ingredient candidate",C1883="Consumed input",C1883="Contained input",C1883="Transform input"),IF(F1883="T0",0,IF(F1883="T1",1,IF(F1883="T2",2,IF(F1883="T3",3,IF(F1883="T4",4,-1))))),-1)</x:f>
        <x:v>3</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glaze feed</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t="n">
        <x:f>IF(OR(C1884="Ingredient candidate",C1884="Consumed input",C1884="Contained input",C1884="Transform input"),IF(F1884="T0",0,IF(F1884="T1",1,IF(F1884="T2",2,IF(F1884="T3",3,IF(F1884="T4",4,-1))))),-1)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Not applicable</x:v>
      </x:c>
      <x:c r="G1885" s="4" t="str">
        <x:f>IFERROR(INDEX('Items'!$D$6:$D$1005,MATCH(D1885,'Items'!$A$6:$A$1005,0)),"MISSING ID")</x:f>
        <x:v>Containers</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t="n">
        <x:f>IF(OR(C1885="Ingredient candidate",C1885="Consumed input",C1885="Contained input",C1885="Transform input"),IF(F1885="T0",0,IF(F1885="T1",1,IF(F1885="T2",2,IF(F1885="T3",3,IF(F1885="T4",4,-1))))),-1)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 composite stock</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t="n">
        <x:f>IF(OR(C1886="Ingredient candidate",C1886="Consumed input",C1886="Contained input",C1886="Transform input"),IF(F1886="T0",0,IF(F1886="T1",1,IF(F1886="T2",2,IF(F1886="T3",3,IF(F1886="T4",4,-1))))),-1)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T3</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t="n">
        <x:f>IF(OR(C1887="Ingredient candidate",C1887="Consumed input",C1887="Contained input",C1887="Transform input"),IF(F1887="T0",0,IF(F1887="T1",1,IF(F1887="T2",2,IF(F1887="T3",3,IF(F1887="T4",4,-1))))),-1)</x:f>
        <x:v>3</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Not applicable</x:v>
      </x:c>
      <x:c r="G1888" s="4" t="str">
        <x:f>IFERROR(INDEX('Items'!$D$6:$D$1005,MATCH(D1888,'Items'!$A$6:$A$1005,0)),"MISSING ID")</x:f>
        <x:v>Containers</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t="n">
        <x:f>IF(OR(C1888="Ingredient candidate",C1888="Consumed input",C1888="Contained input",C1888="Transform input"),IF(F1888="T0",0,IF(F1888="T1",1,IF(F1888="T2",2,IF(F1888="T3",3,IF(F1888="T4",4,-1))))),-1)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T4</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t="n">
        <x:f>IF(OR(C1893="Ingredient candidate",C1893="Consumed input",C1893="Contained input",C1893="Transform input"),IF(F1893="T0",0,IF(F1893="T1",1,IF(F1893="T2",2,IF(F1893="T3",3,IF(F1893="T4",4,-1))))),-1)</x:f>
        <x:v>4</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T4</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t="n">
        <x:f>IF(OR(C1894="Ingredient candidate",C1894="Consumed input",C1894="Contained input",C1894="Transform input"),IF(F1894="T0",0,IF(F1894="T1",1,IF(F1894="T2",2,IF(F1894="T3",3,IF(F1894="T4",4,-1))))),-1)</x:f>
        <x:v>4</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Not applicable</x:v>
      </x:c>
      <x:c r="G1895" s="4" t="str">
        <x:f>IFERROR(INDEX('Items'!$D$6:$D$1005,MATCH(D1895,'Items'!$A$6:$A$1005,0)),"MISSING ID")</x:f>
        <x:v>Recovered mechanisms</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t="n">
        <x:f>IF(OR(C1895="Ingredient candidate",C1895="Consumed input",C1895="Contained input",C1895="Transform input"),IF(F1895="T0",0,IF(F1895="T1",1,IF(F1895="T2",2,IF(F1895="T3",3,IF(F1895="T4",4,-1))))),-1)</x:f>
        <x:v>-1</x:v>
      </x:c>
      <x:c r="Q1895" s="4" t="n">
        <x:f>IF(AND(OR(C1895="Ingredient candidate",C1895="Consumed input",C1895="Contained input",C1895="Transform input"),P1895=-1),1,0)</x:f>
        <x:v>1</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Not applicable</x:v>
      </x:c>
      <x:c r="G1896" s="4" t="str">
        <x:f>IFERROR(INDEX('Items'!$D$6:$D$1005,MATCH(D1896,'Items'!$A$6:$A$1005,0)),"MISSING ID")</x:f>
        <x:v>Recovered mechanisms</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t="n">
        <x:f>IF(OR(C1896="Ingredient candidate",C1896="Consumed input",C1896="Contained input",C1896="Transform input"),IF(F1896="T0",0,IF(F1896="T1",1,IF(F1896="T2",2,IF(F1896="T3",3,IF(F1896="T4",4,-1))))),-1)</x:f>
        <x:v>-1</x:v>
      </x:c>
      <x:c r="Q1896" s="4" t="n">
        <x:f>IF(AND(OR(C1896="Ingredient candidate",C1896="Consumed input",C1896="Contained input",C1896="Transform input"),P1896=-1),1,0)</x:f>
        <x:v>1</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T4</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t="n">
        <x:f>IF(OR(C1897="Ingredient candidate",C1897="Consumed input",C1897="Contained input",C1897="Transform input"),IF(F1897="T0",0,IF(F1897="T1",1,IF(F1897="T2",2,IF(F1897="T3",3,IF(F1897="T4",4,-1))))),-1)</x:f>
        <x:v>4</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T4</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t="n">
        <x:f>IF(OR(C1898="Ingredient candidate",C1898="Consumed input",C1898="Contained input",C1898="Transform input"),IF(F1898="T0",0,IF(F1898="T1",1,IF(F1898="T2",2,IF(F1898="T3",3,IF(F1898="T4",4,-1))))),-1)</x:f>
        <x:v>4</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Not applicable</x:v>
      </x:c>
      <x:c r="G1899" s="4" t="str">
        <x:f>IFERROR(INDEX('Items'!$D$6:$D$1005,MATCH(D1899,'Items'!$A$6:$A$1005,0)),"MISSING ID")</x:f>
        <x:v>Field supplies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t="n">
        <x:f>IF(OR(C1899="Ingredient candidate",C1899="Consumed input",C1899="Contained input",C1899="Transform input"),IF(F1899="T0",0,IF(F1899="T1",1,IF(F1899="T2",2,IF(F1899="T3",3,IF(F1899="T4",4,-1))))),-1)</x:f>
        <x:v>-1</x:v>
      </x:c>
      <x:c r="Q1899" s="4" t="n">
        <x:f>IF(AND(OR(C1899="Ingredient candidate",C1899="Consumed input",C1899="Contained input",C1899="Transform input"),P1899=-1),1,0)</x:f>
        <x:v>1</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Not applicable</x:v>
      </x:c>
      <x:c r="G1900" s="4" t="str">
        <x:f>IFERROR(INDEX('Items'!$D$6:$D$1005,MATCH(D1900,'Items'!$A$6:$A$1005,0)),"MISSING ID")</x:f>
        <x:v>Accessories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t="n">
        <x:f>IF(OR(C1900="Ingredient candidate",C1900="Consumed input",C1900="Contained input",C1900="Transform input"),IF(F1900="T0",0,IF(F1900="T1",1,IF(F1900="T2",2,IF(F1900="T3",3,IF(F1900="T4",4,-1))))),-1)</x:f>
        <x:v>-1</x:v>
      </x:c>
      <x:c r="Q1900" s="4" t="n">
        <x:f>IF(AND(OR(C1900="Ingredient candidate",C1900="Consumed input",C1900="Contained input",C1900="Transform input"),P1900=-1),1,0)</x:f>
        <x:v>0</x:v>
      </x:c>
    </x:row>
    <x:row r="1901" ht="64" customHeight="1">
      <x:c r="A1901" s="4" t="str">
        <x:v>design.audit.author_electrical_magnetic_disruptor.audit.in.1</x:v>
      </x:c>
      <x:c r="B1901" s="4" t="str">
        <x:v>design.audit.author_electrical_magnetic_disruptor</x:v>
      </x:c>
      <x:c r="C1901" s="4" t="str">
        <x:v>Ingredient candidate</x:v>
      </x:c>
      <x:c r="D1901" s="4" t="str">
        <x:v>proposal.audit.fitted_machine_casing</x:v>
      </x:c>
      <x:c r="E1901" s="4" t="str">
        <x:f>IFERROR(INDEX('Items'!$B$6:$B$1005,MATCH(D1901,'Items'!$A$6:$A$1005,0)),"MISSING ID")</x:f>
        <x:v>Fitted machine casing</x:v>
      </x:c>
      <x:c r="F1901" s="4" t="str">
        <x:f>IFERROR(INDEX('Items'!$C$6:$C$1005,MATCH(D1901,'Items'!$A$6:$A$1005,0)),"MISSING ID")</x:f>
        <x:v>T3</x:v>
      </x:c>
      <x:c r="G1901" s="4" t="str">
        <x:f>IFERROR(INDEX('Items'!$D$6:$D$1005,MATCH(D1901,'Items'!$A$6:$A$1005,0)),"MISSING ID")</x:f>
        <x:v>Crafting components</x:v>
      </x:c>
      <x:c r="H1901" s="4" t="str">
        <x:f>IFERROR(INDEX('Items'!$X$6:$X$1005,MATCH(D1901,'Items'!$A$6:$A$1005,0)),"MISSING ID")</x:f>
        <x:v>Crafting component</x:v>
      </x:c>
      <x:c r="I1901" s="4"/>
      <x:c r="J1901" s="4" t="str">
        <x:v>Unspecified</x:v>
      </x:c>
      <x:c r="K1901" s="4" t="str">
        <x:f>IFERROR(INDEX('Crafting recipes'!$D$6:$D$1005,MATCH(B1901,'Crafting recipes'!$A$6:$A$1005,0)),"MISSING ID")</x:f>
        <x:v>Proposal</x:v>
      </x:c>
      <x:c r="L1901" s="4" t="str">
        <x:f>IFERROR(INDEX('Items'!$AD$6:$AD$1005,MATCH(D1901,'Items'!$A$6:$A$1005,0)),"MISSING ID")</x:f>
        <x:v>Proposal</x:v>
      </x:c>
      <x:c r="M1901" s="4" t="str">
        <x:f>IFERROR(INDEX('Crafting recipes'!$E$6:$E$1005,MATCH(B1901,'Crafting recipes'!$A$6:$A$1005,0)),"MISSING ID")</x:f>
        <x:v>Partial proposal</x:v>
      </x:c>
      <x:c r="N1901" s="4" t="str">
        <x:v>Partial audit candidate; quantity, fit and performance remain unresolved.</x:v>
      </x:c>
      <x:c r="O19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1" s="4" t="n">
        <x:f>IF(OR(C1901="Ingredient candidate",C1901="Consumed input",C1901="Contained input",C1901="Transform input"),IF(F1901="T0",0,IF(F1901="T1",1,IF(F1901="T2",2,IF(F1901="T3",3,IF(F1901="T4",4,-1))))),-1)</x:f>
        <x:v>3</x:v>
      </x:c>
      <x:c r="Q1901" s="4" t="n">
        <x:f>IF(AND(OR(C1901="Ingredient candidate",C1901="Consumed input",C1901="Contained input",C1901="Transform input"),P1901=-1),1,0)</x:f>
        <x:v>0</x:v>
      </x:c>
    </x:row>
    <x:row r="1902" ht="64" customHeight="1">
      <x:c r="A1902" s="4" t="str">
        <x:v>design.audit.author_electrical_magnetic_disruptor.audit.in.2</x:v>
      </x:c>
      <x:c r="B1902" s="4" t="str">
        <x:v>design.audit.author_electrical_magnetic_disruptor</x:v>
      </x:c>
      <x:c r="C1902" s="4" t="str">
        <x:v>Ingredient candidate</x:v>
      </x:c>
      <x:c r="D1902" s="4" t="str">
        <x:v>proposal.t4.insulated_winding</x:v>
      </x:c>
      <x:c r="E1902" s="4" t="str">
        <x:f>IFERROR(INDEX('Items'!$B$6:$B$1005,MATCH(D1902,'Items'!$A$6:$A$1005,0)),"MISSING ID")</x:f>
        <x:v>Insulated winding subassembly</x:v>
      </x:c>
      <x:c r="F1902" s="4" t="str">
        <x:f>IFERROR(INDEX('Items'!$C$6:$C$1005,MATCH(D1902,'Items'!$A$6:$A$1005,0)),"MISSING ID")</x:f>
        <x:v>T4</x:v>
      </x:c>
      <x:c r="G1902" s="4" t="str">
        <x:f>IFERROR(INDEX('Items'!$D$6:$D$1005,MATCH(D1902,'Items'!$A$6:$A$1005,0)),"MISSING ID")</x:f>
        <x:v>Crafting components</x:v>
      </x:c>
      <x:c r="H1902" s="4" t="str">
        <x:f>IFERROR(INDEX('Items'!$X$6:$X$1005,MATCH(D1902,'Items'!$A$6:$A$1005,0)),"MISSING ID")</x:f>
        <x:v>Crafting component</x:v>
      </x:c>
      <x:c r="I1902" s="4"/>
      <x:c r="J1902" s="4" t="str">
        <x:v>Unspecified</x:v>
      </x:c>
      <x:c r="K1902" s="4" t="str">
        <x:f>IFERROR(INDEX('Crafting recipes'!$D$6:$D$1005,MATCH(B1902,'Crafting recipes'!$A$6:$A$1005,0)),"MISSING ID")</x:f>
        <x:v>Proposal</x:v>
      </x:c>
      <x:c r="L1902" s="4" t="str">
        <x:f>IFERROR(INDEX('Items'!$AD$6:$AD$1005,MATCH(D1902,'Items'!$A$6:$A$1005,0)),"MISSING ID")</x:f>
        <x:v>Proposal</x:v>
      </x:c>
      <x:c r="M1902" s="4" t="str">
        <x:f>IFERROR(INDEX('Crafting recipes'!$E$6:$E$1005,MATCH(B1902,'Crafting recipes'!$A$6:$A$1005,0)),"MISSING ID")</x:f>
        <x:v>Partial proposal</x:v>
      </x:c>
      <x:c r="N1902" s="4" t="str">
        <x:v>Partial audit candidate; quantity, fit and performance remain unresolved.</x:v>
      </x:c>
      <x:c r="O19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2" s="4" t="n">
        <x:f>IF(OR(C1902="Ingredient candidate",C1902="Consumed input",C1902="Contained input",C1902="Transform input"),IF(F1902="T0",0,IF(F1902="T1",1,IF(F1902="T2",2,IF(F1902="T3",3,IF(F1902="T4",4,-1))))),-1)</x:f>
        <x:v>4</x:v>
      </x:c>
      <x:c r="Q1902" s="4" t="n">
        <x:f>IF(AND(OR(C1902="Ingredient candidate",C1902="Consumed input",C1902="Contained input",C1902="Transform input"),P1902=-1),1,0)</x:f>
        <x:v>0</x:v>
      </x:c>
    </x:row>
    <x:row r="1903" ht="64" customHeight="1">
      <x:c r="A1903" s="4" t="str">
        <x:v>design.audit.author_electrical_magnetic_disruptor.audit.in.3</x:v>
      </x:c>
      <x:c r="B1903" s="4" t="str">
        <x:v>design.audit.author_electrical_magnetic_disruptor</x:v>
      </x:c>
      <x:c r="C1903" s="4" t="str">
        <x:v>Ingredient candidate</x:v>
      </x:c>
      <x:c r="D1903" s="4" t="str">
        <x:v>proposal.gear.magnets</x:v>
      </x:c>
      <x:c r="E1903" s="4" t="str">
        <x:f>IFERROR(INDEX('Items'!$B$6:$B$1005,MATCH(D1903,'Items'!$A$6:$A$1005,0)),"MISSING ID")</x:f>
        <x:v>Field magnets</x:v>
      </x:c>
      <x:c r="F1903" s="4" t="str">
        <x:f>IFERROR(INDEX('Items'!$C$6:$C$1005,MATCH(D1903,'Items'!$A$6:$A$1005,0)),"MISSING ID")</x:f>
        <x:v>Not applicable</x:v>
      </x:c>
      <x:c r="G1903" s="4" t="str">
        <x:f>IFERROR(INDEX('Items'!$D$6:$D$1005,MATCH(D1903,'Items'!$A$6:$A$1005,0)),"MISSING ID")</x:f>
        <x:v>Tools</x:v>
      </x:c>
      <x:c r="H1903" s="4" t="str">
        <x:f>IFERROR(INDEX('Items'!$X$6:$X$1005,MATCH(D1903,'Items'!$A$6:$A$1005,0)),"MISSING ID")</x:f>
        <x:v>Tool</x:v>
      </x:c>
      <x:c r="I1903" s="4"/>
      <x:c r="J1903" s="4" t="str">
        <x:v>Unspecified</x:v>
      </x:c>
      <x:c r="K1903" s="4" t="str">
        <x:f>IFERROR(INDEX('Crafting recipes'!$D$6:$D$1005,MATCH(B1903,'Crafting recipes'!$A$6:$A$1005,0)),"MISSING ID")</x:f>
        <x:v>Proposal</x:v>
      </x:c>
      <x:c r="L1903" s="4" t="str">
        <x:f>IFERROR(INDEX('Items'!$AD$6:$AD$1005,MATCH(D1903,'Items'!$A$6:$A$1005,0)),"MISSING ID")</x:f>
        <x:v>Author direction</x:v>
      </x:c>
      <x:c r="M1903" s="4" t="str">
        <x:f>IFERROR(INDEX('Crafting recipes'!$E$6:$E$1005,MATCH(B1903,'Crafting recipes'!$A$6:$A$1005,0)),"MISSING ID")</x:f>
        <x:v>Partial proposal</x:v>
      </x:c>
      <x:c r="N1903" s="4" t="str">
        <x:v>Partial audit candidate; quantity, fit and performance remain unresolved.</x:v>
      </x:c>
      <x:c r="O19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3" s="4" t="n">
        <x:f>IF(OR(C1903="Ingredient candidate",C1903="Consumed input",C1903="Contained input",C1903="Transform input"),IF(F1903="T0",0,IF(F1903="T1",1,IF(F1903="T2",2,IF(F1903="T3",3,IF(F1903="T4",4,-1))))),-1)</x:f>
        <x:v>-1</x:v>
      </x:c>
      <x:c r="Q1903" s="4" t="n">
        <x:f>IF(AND(OR(C1903="Ingredient candidate",C1903="Consumed input",C1903="Contained input",C1903="Transform input"),P1903=-1),1,0)</x:f>
        <x:v>1</x:v>
      </x:c>
    </x:row>
    <x:row r="1904" ht="64" customHeight="1">
      <x:c r="A1904" s="4" t="str">
        <x:v>design.audit.author_electrical_magnetic_disruptor.audit.in.4</x:v>
      </x:c>
      <x:c r="B1904" s="4" t="str">
        <x:v>design.audit.author_electrical_magnetic_disruptor</x:v>
      </x:c>
      <x:c r="C1904" s="4" t="str">
        <x:v>Ingredient candidate</x:v>
      </x:c>
      <x:c r="D1904" s="4" t="str">
        <x:v>proposal.audit.ceramic_backed_control_switch</x:v>
      </x:c>
      <x:c r="E1904" s="4" t="str">
        <x:f>IFERROR(INDEX('Items'!$B$6:$B$1005,MATCH(D1904,'Items'!$A$6:$A$1005,0)),"MISSING ID")</x:f>
        <x:v>Ceramic-backed control switch</x:v>
      </x:c>
      <x:c r="F1904" s="4" t="str">
        <x:f>IFERROR(INDEX('Items'!$C$6:$C$1005,MATCH(D1904,'Items'!$A$6:$A$1005,0)),"MISSING ID")</x:f>
        <x:v>T4</x:v>
      </x:c>
      <x:c r="G1904" s="4" t="str">
        <x:f>IFERROR(INDEX('Items'!$D$6:$D$1005,MATCH(D1904,'Items'!$A$6:$A$1005,0)),"MISSING ID")</x:f>
        <x:v>Crafting components</x:v>
      </x:c>
      <x:c r="H1904" s="4" t="str">
        <x:f>IFERROR(INDEX('Items'!$X$6:$X$1005,MATCH(D1904,'Items'!$A$6:$A$1005,0)),"MISSING ID")</x:f>
        <x:v>Crafting component</x:v>
      </x:c>
      <x:c r="I1904" s="4"/>
      <x:c r="J1904" s="4" t="str">
        <x:v>Unspecified</x:v>
      </x:c>
      <x:c r="K1904" s="4" t="str">
        <x:f>IFERROR(INDEX('Crafting recipes'!$D$6:$D$1005,MATCH(B1904,'Crafting recipes'!$A$6:$A$1005,0)),"MISSING ID")</x:f>
        <x:v>Proposal</x:v>
      </x:c>
      <x:c r="L1904" s="4" t="str">
        <x:f>IFERROR(INDEX('Items'!$AD$6:$AD$1005,MATCH(D1904,'Items'!$A$6:$A$1005,0)),"MISSING ID")</x:f>
        <x:v>Proposal</x:v>
      </x:c>
      <x:c r="M1904" s="4" t="str">
        <x:f>IFERROR(INDEX('Crafting recipes'!$E$6:$E$1005,MATCH(B1904,'Crafting recipes'!$A$6:$A$1005,0)),"MISSING ID")</x:f>
        <x:v>Partial proposal</x:v>
      </x:c>
      <x:c r="N1904" s="4" t="str">
        <x:v>Partial audit candidate; quantity, fit and performance remain unresolved.</x:v>
      </x:c>
      <x:c r="O19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4" s="4" t="n">
        <x:f>IF(OR(C1904="Ingredient candidate",C1904="Consumed input",C1904="Contained input",C1904="Transform input"),IF(F1904="T0",0,IF(F1904="T1",1,IF(F1904="T2",2,IF(F1904="T3",3,IF(F1904="T4",4,-1))))),-1)</x:f>
        <x:v>4</x:v>
      </x:c>
      <x:c r="Q1904" s="4" t="n">
        <x:f>IF(AND(OR(C1904="Ingredient candidate",C1904="Consumed input",C1904="Contained input",C1904="Transform input"),P1904=-1),1,0)</x:f>
        <x:v>0</x:v>
      </x:c>
    </x:row>
    <x:row r="1905" ht="64" customHeight="1">
      <x:c r="A1905" s="4" t="str">
        <x:v>design.audit.author_electrical_magnetic_disruptor.audit.in.5</x:v>
      </x:c>
      <x:c r="B1905" s="4" t="str">
        <x:v>design.audit.author_electrical_magnetic_disruptor</x:v>
      </x:c>
      <x:c r="C1905" s="4" t="str">
        <x:v>Ingredient candidate</x:v>
      </x:c>
      <x:c r="D1905" s="4" t="str">
        <x:v>proposal.collection.ceramic_dielectric_pulse_bank</x:v>
      </x:c>
      <x:c r="E1905" s="4" t="str">
        <x:f>IFERROR(INDEX('Items'!$B$6:$B$1005,MATCH(D1905,'Items'!$A$6:$A$1005,0)),"MISSING ID")</x:f>
        <x:v>Ceramic-dielectric pulse bank</x:v>
      </x:c>
      <x:c r="F1905" s="4" t="str">
        <x:f>IFERROR(INDEX('Items'!$C$6:$C$1005,MATCH(D1905,'Items'!$A$6:$A$1005,0)),"MISSING ID")</x:f>
        <x:v>Not applicable</x:v>
      </x:c>
      <x:c r="G1905" s="4" t="str">
        <x:f>IFERROR(INDEX('Items'!$D$6:$D$1005,MATCH(D1905,'Items'!$A$6:$A$1005,0)),"MISSING ID")</x:f>
        <x:v>Field supplies</x:v>
      </x:c>
      <x:c r="H1905" s="4" t="str">
        <x:f>IFERROR(INDEX('Items'!$X$6:$X$1005,MATCH(D1905,'Items'!$A$6:$A$1005,0)),"MISSING ID")</x:f>
        <x:v>Energy storage</x:v>
      </x:c>
      <x:c r="I1905" s="4"/>
      <x:c r="J1905" s="4" t="str">
        <x:v>Unspecified</x:v>
      </x:c>
      <x:c r="K1905" s="4" t="str">
        <x:f>IFERROR(INDEX('Crafting recipes'!$D$6:$D$1005,MATCH(B1905,'Crafting recipes'!$A$6:$A$1005,0)),"MISSING ID")</x:f>
        <x:v>Proposal</x:v>
      </x:c>
      <x:c r="L1905" s="4" t="str">
        <x:f>IFERROR(INDEX('Items'!$AD$6:$AD$1005,MATCH(D1905,'Items'!$A$6:$A$1005,0)),"MISSING ID")</x:f>
        <x:v>Proposal</x:v>
      </x:c>
      <x:c r="M1905" s="4" t="str">
        <x:f>IFERROR(INDEX('Crafting recipes'!$E$6:$E$1005,MATCH(B1905,'Crafting recipes'!$A$6:$A$1005,0)),"MISSING ID")</x:f>
        <x:v>Partial proposal</x:v>
      </x:c>
      <x:c r="N1905" s="4" t="str">
        <x:v>Partial audit candidate; quantity, fit and performance remain unresolved.</x:v>
      </x:c>
      <x:c r="O19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5" s="4" t="n">
        <x:f>IF(OR(C1905="Ingredient candidate",C1905="Consumed input",C1905="Contained input",C1905="Transform input"),IF(F1905="T0",0,IF(F1905="T1",1,IF(F1905="T2",2,IF(F1905="T3",3,IF(F1905="T4",4,-1))))),-1)</x:f>
        <x:v>-1</x:v>
      </x:c>
      <x:c r="Q1905" s="4" t="n">
        <x:f>IF(AND(OR(C1905="Ingredient candidate",C1905="Consumed input",C1905="Contained input",C1905="Transform input"),P1905=-1),1,0)</x:f>
        <x:v>1</x:v>
      </x:c>
    </x:row>
    <x:row r="1906" ht="64" customHeight="1">
      <x:c r="A1906" s="4" t="str">
        <x:v>design.audit.author_electrical_magnetic_disruptor.audit.out</x:v>
      </x:c>
      <x:c r="B1906" s="4" t="str">
        <x:v>design.audit.author_electrical_magnetic_disruptor</x:v>
      </x:c>
      <x:c r="C1906" s="4" t="str">
        <x:v>Output</x:v>
      </x:c>
      <x:c r="D1906" s="4" t="str">
        <x:v>author.electrical.magnetic_disruptor</x:v>
      </x:c>
      <x:c r="E1906" s="4" t="str">
        <x:f>IFERROR(INDEX('Items'!$B$6:$B$1005,MATCH(D1906,'Items'!$A$6:$A$1005,0)),"MISSING ID")</x:f>
        <x:v>Magnetic field disruptor</x:v>
      </x:c>
      <x:c r="F1906" s="4" t="str">
        <x:f>IFERROR(INDEX('Items'!$C$6:$C$1005,MATCH(D1906,'Items'!$A$6:$A$1005,0)),"MISSING ID")</x:f>
        <x:v>Not applicable</x:v>
      </x:c>
      <x:c r="G1906" s="4" t="str">
        <x:f>IFERROR(INDEX('Items'!$D$6:$D$1005,MATCH(D1906,'Items'!$A$6:$A$1005,0)),"MISSING ID")</x:f>
        <x:v>Tools</x:v>
      </x:c>
      <x:c r="H1906" s="4" t="str">
        <x:f>IFERROR(INDEX('Items'!$X$6:$X$1005,MATCH(D1906,'Items'!$A$6:$A$1005,0)),"MISSING ID")</x:f>
        <x:v>Tool</x:v>
      </x:c>
      <x:c r="I1906" s="4"/>
      <x:c r="J1906" s="4" t="str">
        <x:v>Unspecified</x:v>
      </x:c>
      <x:c r="K1906" s="4" t="str">
        <x:f>IFERROR(INDEX('Crafting recipes'!$D$6:$D$1005,MATCH(B1906,'Crafting recipes'!$A$6:$A$1005,0)),"MISSING ID")</x:f>
        <x:v>Proposal</x:v>
      </x:c>
      <x:c r="L1906" s="4" t="str">
        <x:f>IFERROR(INDEX('Items'!$AD$6:$AD$1005,MATCH(D1906,'Items'!$A$6:$A$1005,0)),"MISSING ID")</x:f>
        <x:v>Author direction</x:v>
      </x:c>
      <x:c r="M1906" s="4" t="str">
        <x:f>IFERROR(INDEX('Crafting recipes'!$E$6:$E$1005,MATCH(B1906,'Crafting recipes'!$A$6:$A$1005,0)),"MISSING ID")</x:f>
        <x:v>Partial proposal</x:v>
      </x:c>
      <x:c r="N1906" s="4" t="str">
        <x:v>Partial audit candidate; quantity, fit and performance remain unresolved.</x:v>
      </x:c>
      <x:c r="O19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6" s="4" t="n">
        <x:f>IF(OR(C1906="Ingredient candidate",C1906="Consumed input",C1906="Contained input",C1906="Transform input"),IF(F1906="T0",0,IF(F1906="T1",1,IF(F1906="T2",2,IF(F1906="T3",3,IF(F1906="T4",4,-1))))),-1)</x:f>
        <x:v>-1</x:v>
      </x:c>
      <x:c r="Q1906" s="4" t="n">
        <x:f>IF(AND(OR(C1906="Ingredient candidate",C1906="Consumed input",C1906="Contained input",C1906="Transform input"),P1906=-1),1,0)</x:f>
        <x:v>0</x:v>
      </x:c>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T3</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t="n">
        <x:f>IF(OR(C1907="Ingredient candidate",C1907="Consumed input",C1907="Contained input",C1907="Transform input"),IF(F1907="T0",0,IF(F1907="T1",1,IF(F1907="T2",2,IF(F1907="T3",3,IF(F1907="T4",4,-1))))),-1)</x:f>
        <x:v>3</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T4</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t="n">
        <x:f>IF(OR(C1908="Ingredient candidate",C1908="Consumed input",C1908="Contained input",C1908="Transform input"),IF(F1908="T0",0,IF(F1908="T1",1,IF(F1908="T2",2,IF(F1908="T3",3,IF(F1908="T4",4,-1))))),-1)</x:f>
        <x:v>4</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Not applicable</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t="n">
        <x:f>IF(OR(C1909="Ingredient candidate",C1909="Consumed input",C1909="Contained input",C1909="Transform input"),IF(F1909="T0",0,IF(F1909="T1",1,IF(F1909="T2",2,IF(F1909="T3",3,IF(F1909="T4",4,-1))))),-1)</x:f>
        <x:v>-1</x:v>
      </x:c>
      <x:c r="Q1909" s="4" t="n">
        <x:f>IF(AND(OR(C1909="Ingredient candidate",C1909="Consumed input",C1909="Contained input",C1909="Transform input"),P1909=-1),1,0)</x:f>
        <x:v>1</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T4</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t="n">
        <x:f>IF(OR(C1910="Ingredient candidate",C1910="Consumed input",C1910="Contained input",C1910="Transform input"),IF(F1910="T0",0,IF(F1910="T1",1,IF(F1910="T2",2,IF(F1910="T3",3,IF(F1910="T4",4,-1))))),-1)</x:f>
        <x:v>4</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Not applicable</x:v>
      </x:c>
      <x:c r="G1911" s="4" t="str">
        <x:f>IFERROR(INDEX('Items'!$D$6:$D$1005,MATCH(D1911,'Items'!$A$6:$A$1005,0)),"MISSING ID")</x:f>
        <x:v>Field supplies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t="n">
        <x:f>IF(OR(C1911="Ingredient candidate",C1911="Consumed input",C1911="Contained input",C1911="Transform input"),IF(F1911="T0",0,IF(F1911="T1",1,IF(F1911="T2",2,IF(F1911="T3",3,IF(F1911="T4",4,-1))))),-1)</x:f>
        <x:v>-1</x:v>
      </x:c>
      <x:c r="Q1911" s="4" t="n">
        <x:f>IF(AND(OR(C1911="Ingredient candidate",C1911="Consumed input",C1911="Contained input",C1911="Transform input"),P1911=-1),1,0)</x:f>
        <x:v>1</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Not applicable</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t="n">
        <x:f>IF(OR(C1912="Ingredient candidate",C1912="Consumed input",C1912="Contained input",C1912="Transform input"),IF(F1912="T0",0,IF(F1912="T1",1,IF(F1912="T2",2,IF(F1912="T3",3,IF(F1912="T4",4,-1))))),-1)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T3</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t="n">
        <x:f>IF(OR(C1913="Ingredient candidate",C1913="Consumed input",C1913="Contained input",C1913="Transform input"),IF(F1913="T0",0,IF(F1913="T1",1,IF(F1913="T2",2,IF(F1913="T3",3,IF(F1913="T4",4,-1))))),-1)</x:f>
        <x:v>3</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T4</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t="n">
        <x:f>IF(OR(C1914="Ingredient candidate",C1914="Consumed input",C1914="Contained input",C1914="Transform input"),IF(F1914="T0",0,IF(F1914="T1",1,IF(F1914="T2",2,IF(F1914="T3",3,IF(F1914="T4",4,-1))))),-1)</x:f>
        <x:v>4</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Not applicable</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t="n">
        <x:f>IF(OR(C1915="Ingredient candidate",C1915="Consumed input",C1915="Contained input",C1915="Transform input"),IF(F1915="T0",0,IF(F1915="T1",1,IF(F1915="T2",2,IF(F1915="T3",3,IF(F1915="T4",4,-1))))),-1)</x:f>
        <x:v>-1</x:v>
      </x:c>
      <x:c r="Q1915" s="4" t="n">
        <x:f>IF(AND(OR(C1915="Ingredient candidate",C1915="Consumed input",C1915="Contained input",C1915="Transform input"),P1915=-1),1,0)</x:f>
        <x:v>1</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T4</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t="n">
        <x:f>IF(OR(C1916="Ingredient candidate",C1916="Consumed input",C1916="Contained input",C1916="Transform input"),IF(F1916="T0",0,IF(F1916="T1",1,IF(F1916="T2",2,IF(F1916="T3",3,IF(F1916="T4",4,-1))))),-1)</x:f>
        <x:v>4</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Not applicable</x:v>
      </x:c>
      <x:c r="G1917" s="4" t="str">
        <x:f>IFERROR(INDEX('Items'!$D$6:$D$1005,MATCH(D1917,'Items'!$A$6:$A$1005,0)),"MISSING ID")</x:f>
        <x:v>Field supplies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t="n">
        <x:f>IF(OR(C1917="Ingredient candidate",C1917="Consumed input",C1917="Contained input",C1917="Transform input"),IF(F1917="T0",0,IF(F1917="T1",1,IF(F1917="T2",2,IF(F1917="T3",3,IF(F1917="T4",4,-1))))),-1)</x:f>
        <x:v>-1</x:v>
      </x:c>
      <x:c r="Q1917" s="4" t="n">
        <x:f>IF(AND(OR(C1917="Ingredient candidate",C1917="Consumed input",C1917="Contained input",C1917="Transform input"),P1917=-1),1,0)</x:f>
        <x:v>1</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Not applicable</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t="n">
        <x:f>IF(OR(C1918="Ingredient candidate",C1918="Consumed input",C1918="Contained input",C1918="Transform input"),IF(F1918="T0",0,IF(F1918="T1",1,IF(F1918="T2",2,IF(F1918="T3",3,IF(F1918="T4",4,-1))))),-1)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T3</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t="n">
        <x:f>IF(OR(C1919="Ingredient candidate",C1919="Consumed input",C1919="Contained input",C1919="Transform input"),IF(F1919="T0",0,IF(F1919="T1",1,IF(F1919="T2",2,IF(F1919="T3",3,IF(F1919="T4",4,-1))))),-1)</x:f>
        <x:v>3</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T4</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t="n">
        <x:f>IF(OR(C1920="Ingredient candidate",C1920="Consumed input",C1920="Contained input",C1920="Transform input"),IF(F1920="T0",0,IF(F1920="T1",1,IF(F1920="T2",2,IF(F1920="T3",3,IF(F1920="T4",4,-1))))),-1)</x:f>
        <x:v>4</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T4</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t="n">
        <x:f>IF(OR(C1921="Ingredient candidate",C1921="Consumed input",C1921="Contained input",C1921="Transform input"),IF(F1921="T0",0,IF(F1921="T1",1,IF(F1921="T2",2,IF(F1921="T3",3,IF(F1921="T4",4,-1))))),-1)</x:f>
        <x:v>4</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Not applicable</x:v>
      </x:c>
      <x:c r="G1922" s="4" t="str">
        <x:f>IFERROR(INDEX('Items'!$D$6:$D$1005,MATCH(D1922,'Items'!$A$6:$A$1005,0)),"MISSING ID")</x:f>
        <x:v>Field supplies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t="n">
        <x:f>IF(OR(C1922="Ingredient candidate",C1922="Consumed input",C1922="Contained input",C1922="Transform input"),IF(F1922="T0",0,IF(F1922="T1",1,IF(F1922="T2",2,IF(F1922="T3",3,IF(F1922="T4",4,-1))))),-1)</x:f>
        <x:v>-1</x:v>
      </x:c>
      <x:c r="Q1922" s="4" t="n">
        <x:f>IF(AND(OR(C1922="Ingredient candidate",C1922="Consumed input",C1922="Contained input",C1922="Transform input"),P1922=-1),1,0)</x:f>
        <x:v>1</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T4</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t="n">
        <x:f>IF(OR(C1923="Ingredient candidate",C1923="Consumed input",C1923="Contained input",C1923="Transform input"),IF(F1923="T0",0,IF(F1923="T1",1,IF(F1923="T2",2,IF(F1923="T3",3,IF(F1923="T4",4,-1))))),-1)</x:f>
        <x:v>4</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Not applicable</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t="n">
        <x:f>IF(OR(C1924="Ingredient candidate",C1924="Consumed input",C1924="Contained input",C1924="Transform input"),IF(F1924="T0",0,IF(F1924="T1",1,IF(F1924="T2",2,IF(F1924="T3",3,IF(F1924="T4",4,-1))))),-1)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T3</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t="n">
        <x:f>IF(OR(C1925="Ingredient candidate",C1925="Consumed input",C1925="Contained input",C1925="Transform input"),IF(F1925="T0",0,IF(F1925="T1",1,IF(F1925="T2",2,IF(F1925="T3",3,IF(F1925="T4",4,-1))))),-1)</x:f>
        <x:v>3</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T4</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t="n">
        <x:f>IF(OR(C1926="Ingredient candidate",C1926="Consumed input",C1926="Contained input",C1926="Transform input"),IF(F1926="T0",0,IF(F1926="T1",1,IF(F1926="T2",2,IF(F1926="T3",3,IF(F1926="T4",4,-1))))),-1)</x:f>
        <x:v>4</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T4</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t="n">
        <x:f>IF(OR(C1927="Ingredient candidate",C1927="Consumed input",C1927="Contained input",C1927="Transform input"),IF(F1927="T0",0,IF(F1927="T1",1,IF(F1927="T2",2,IF(F1927="T3",3,IF(F1927="T4",4,-1))))),-1)</x:f>
        <x:v>4</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Not applicable</x:v>
      </x:c>
      <x:c r="G1928" s="4" t="str">
        <x:f>IFERROR(INDEX('Items'!$D$6:$D$1005,MATCH(D1928,'Items'!$A$6:$A$1005,0)),"MISSING ID")</x:f>
        <x:v>Field supplies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t="n">
        <x:f>IF(OR(C1928="Ingredient candidate",C1928="Consumed input",C1928="Contained input",C1928="Transform input"),IF(F1928="T0",0,IF(F1928="T1",1,IF(F1928="T2",2,IF(F1928="T3",3,IF(F1928="T4",4,-1))))),-1)</x:f>
        <x:v>-1</x:v>
      </x:c>
      <x:c r="Q1928" s="4" t="n">
        <x:f>IF(AND(OR(C1928="Ingredient candidate",C1928="Consumed input",C1928="Contained input",C1928="Transform input"),P1928=-1),1,0)</x:f>
        <x:v>1</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T4</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t="n">
        <x:f>IF(OR(C1929="Ingredient candidate",C1929="Consumed input",C1929="Contained input",C1929="Transform input"),IF(F1929="T0",0,IF(F1929="T1",1,IF(F1929="T2",2,IF(F1929="T3",3,IF(F1929="T4",4,-1))))),-1)</x:f>
        <x:v>4</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Not applicable</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t="n">
        <x:f>IF(OR(C1930="Ingredient candidate",C1930="Consumed input",C1930="Contained input",C1930="Transform input"),IF(F1930="T0",0,IF(F1930="T1",1,IF(F1930="T2",2,IF(F1930="T3",3,IF(F1930="T4",4,-1))))),-1)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T3</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t="n">
        <x:f>IF(OR(C1931="Ingredient candidate",C1931="Consumed input",C1931="Contained input",C1931="Transform input"),IF(F1931="T0",0,IF(F1931="T1",1,IF(F1931="T2",2,IF(F1931="T3",3,IF(F1931="T4",4,-1))))),-1)</x:f>
        <x:v>3</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T4</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t="n">
        <x:f>IF(OR(C1932="Ingredient candidate",C1932="Consumed input",C1932="Contained input",C1932="Transform input"),IF(F1932="T0",0,IF(F1932="T1",1,IF(F1932="T2",2,IF(F1932="T3",3,IF(F1932="T4",4,-1))))),-1)</x:f>
        <x:v>4</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T4</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t="n">
        <x:f>IF(OR(C1933="Ingredient candidate",C1933="Consumed input",C1933="Contained input",C1933="Transform input"),IF(F1933="T0",0,IF(F1933="T1",1,IF(F1933="T2",2,IF(F1933="T3",3,IF(F1933="T4",4,-1))))),-1)</x:f>
        <x:v>4</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T4</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t="n">
        <x:f>IF(OR(C1934="Ingredient candidate",C1934="Consumed input",C1934="Contained input",C1934="Transform input"),IF(F1934="T0",0,IF(F1934="T1",1,IF(F1934="T2",2,IF(F1934="T3",3,IF(F1934="T4",4,-1))))),-1)</x:f>
        <x:v>4</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Not applicable</x:v>
      </x:c>
      <x:c r="G1935" s="4" t="str">
        <x:f>IFERROR(INDEX('Items'!$D$6:$D$1005,MATCH(D1935,'Items'!$A$6:$A$1005,0)),"MISSING ID")</x:f>
        <x:v>Weapons</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t="n">
        <x:f>IF(OR(C1935="Ingredient candidate",C1935="Consumed input",C1935="Contained input",C1935="Transform input"),IF(F1935="T0",0,IF(F1935="T1",1,IF(F1935="T2",2,IF(F1935="T3",3,IF(F1935="T4",4,-1))))),-1)</x:f>
        <x:v>-1</x:v>
      </x:c>
      <x:c r="Q1935" s="4" t="n">
        <x:f>IF(AND(OR(C1935="Ingredient candidate",C1935="Consumed input",C1935="Contained input",C1935="Transform input"),P1935=-1),1,0)</x:f>
        <x:v>1</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Not applicable</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t="n">
        <x:f>IF(OR(C1936="Ingredient candidate",C1936="Consumed input",C1936="Contained input",C1936="Transform input"),IF(F1936="T0",0,IF(F1936="T1",1,IF(F1936="T2",2,IF(F1936="T3",3,IF(F1936="T4",4,-1))))),-1)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Prepared electrical insulation stock</x:v>
      </x:c>
      <x:c r="F1937" s="4" t="str">
        <x:f>IFERROR(INDEX('Items'!$C$6:$C$1005,MATCH(D1937,'Items'!$A$6:$A$1005,0)),"MISSING ID")</x:f>
        <x:v>T3</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t="n">
        <x:f>IF(OR(C1937="Ingredient candidate",C1937="Consumed input",C1937="Contained input",C1937="Transform input"),IF(F1937="T0",0,IF(F1937="T1",1,IF(F1937="T2",2,IF(F1937="T3",3,IF(F1937="T4",4,-1))))),-1)</x:f>
        <x:v>3</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 composite stock</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t="n">
        <x:f>IF(OR(C1938="Ingredient candidate",C1938="Consumed input",C1938="Contained input",C1938="Transform input"),IF(F1938="T0",0,IF(F1938="T1",1,IF(F1938="T2",2,IF(F1938="T3",3,IF(F1938="T4",4,-1))))),-1)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T2</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t="n">
        <x:f>IF(OR(C1939="Ingredient candidate",C1939="Consumed input",C1939="Contained input",C1939="Transform input"),IF(F1939="T0",0,IF(F1939="T1",1,IF(F1939="T2",2,IF(F1939="T3",3,IF(F1939="T4",4,-1))))),-1)</x:f>
        <x:v>2</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T3</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t="n">
        <x:f>IF(OR(C1940="Ingredient candidate",C1940="Consumed input",C1940="Contained input",C1940="Transform input"),IF(F1940="T0",0,IF(F1940="T1",1,IF(F1940="T2",2,IF(F1940="T3",3,IF(F1940="T4",4,-1))))),-1)</x:f>
        <x:v>3</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suit</x:v>
      </x:c>
      <x:c r="F1941" s="4" t="str">
        <x:f>IFERROR(INDEX('Items'!$C$6:$C$1005,MATCH(D1941,'Items'!$A$6:$A$1005,0)),"MISSING ID")</x:f>
        <x:v>Not applicable</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t="n">
        <x:f>IF(OR(C1941="Ingredient candidate",C1941="Consumed input",C1941="Contained input",C1941="Transform input"),IF(F1941="T0",0,IF(F1941="T1",1,IF(F1941="T2",2,IF(F1941="T3",3,IF(F1941="T4",4,-1))))),-1)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Prepared electrical insulation stock</x:v>
      </x:c>
      <x:c r="F1942" s="4" t="str">
        <x:f>IFERROR(INDEX('Items'!$C$6:$C$1005,MATCH(D1942,'Items'!$A$6:$A$1005,0)),"MISSING ID")</x:f>
        <x:v>T3</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t="n">
        <x:f>IF(OR(C1942="Ingredient candidate",C1942="Consumed input",C1942="Contained input",C1942="Transform input"),IF(F1942="T0",0,IF(F1942="T1",1,IF(F1942="T2",2,IF(F1942="T3",3,IF(F1942="T4",4,-1))))),-1)</x:f>
        <x:v>3</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Processed hide material</x:v>
      </x:c>
      <x:c r="F1943" s="4" t="str">
        <x:f>IFERROR(INDEX('Items'!$C$6:$C$1005,MATCH(D1943,'Items'!$A$6:$A$1005,0)),"MISSING ID")</x:f>
        <x:v>T1</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t="n">
        <x:f>IF(OR(C1943="Ingredient candidate",C1943="Consumed input",C1943="Contained input",C1943="Transform input"),IF(F1943="T0",0,IF(F1943="T1",1,IF(F1943="T2",2,IF(F1943="T3",3,IF(F1943="T4",4,-1))))),-1)</x:f>
        <x:v>1</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Bonded ceramic-shell composite</x:v>
      </x:c>
      <x:c r="F1944" s="4" t="str">
        <x:f>IFERROR(INDEX('Items'!$C$6:$C$1005,MATCH(D1944,'Items'!$A$6:$A$1005,0)),"MISSING ID")</x:f>
        <x:v>T3</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t="n">
        <x:f>IF(OR(C1944="Ingredient candidate",C1944="Consumed input",C1944="Contained input",C1944="Transform input"),IF(F1944="T0",0,IF(F1944="T1",1,IF(F1944="T2",2,IF(F1944="T3",3,IF(F1944="T4",4,-1))))),-1)</x:f>
        <x:v>3</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Not applicable</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t="n">
        <x:f>IF(OR(C1945="Ingredient candidate",C1945="Consumed input",C1945="Contained input",C1945="Transform input"),IF(F1945="T0",0,IF(F1945="T1",1,IF(F1945="T2",2,IF(F1945="T3",3,IF(F1945="T4",4,-1))))),-1)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t="n">
        <x:f>IF(OR(C1949="Ingredient candidate",C1949="Consumed input",C1949="Contained input",C1949="Transform input"),IF(F1949="T0",0,IF(F1949="T1",1,IF(F1949="T2",2,IF(F1949="T3",3,IF(F1949="T4",4,-1))))),-1)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T3</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t="n">
        <x:f>IF(OR(C1950="Ingredient candidate",C1950="Consumed input",C1950="Contained input",C1950="Transform input"),IF(F1950="T0",0,IF(F1950="T1",1,IF(F1950="T2",2,IF(F1950="T3",3,IF(F1950="T4",4,-1))))),-1)</x:f>
        <x:v>3</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Not applicable</x:v>
      </x:c>
      <x:c r="G1951" s="4" t="str">
        <x:f>IFERROR(INDEX('Items'!$D$6:$D$1005,MATCH(D1951,'Items'!$A$6:$A$1005,0)),"MISSING ID")</x:f>
        <x:v>Tools</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t="n">
        <x:f>IF(OR(C1951="Ingredient candidate",C1951="Consumed input",C1951="Contained input",C1951="Transform input"),IF(F1951="T0",0,IF(F1951="T1",1,IF(F1951="T2",2,IF(F1951="T3",3,IF(F1951="T4",4,-1))))),-1)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t="n">
        <x:f>IF(OR(C1952="Ingredient candidate",C1952="Consumed input",C1952="Contained input",C1952="Transform input"),IF(F1952="T0",0,IF(F1952="T1",1,IF(F1952="T2",2,IF(F1952="T3",3,IF(F1952="T4",4,-1))))),-1)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T3</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t="n">
        <x:f>IF(OR(C1953="Ingredient candidate",C1953="Consumed input",C1953="Contained input",C1953="Transform input"),IF(F1953="T0",0,IF(F1953="T1",1,IF(F1953="T2",2,IF(F1953="T3",3,IF(F1953="T4",4,-1))))),-1)</x:f>
        <x:v>3</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Not applicable</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t="n">
        <x:f>IF(OR(C1954="Ingredient candidate",C1954="Consumed input",C1954="Contained input",C1954="Transform input"),IF(F1954="T0",0,IF(F1954="T1",1,IF(F1954="T2",2,IF(F1954="T3",3,IF(F1954="T4",4,-1))))),-1)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t="n">
        <x:f>IF(OR(C1955="Ingredient candidate",C1955="Consumed input",C1955="Contained input",C1955="Transform input"),IF(F1955="T0",0,IF(F1955="T1",1,IF(F1955="T2",2,IF(F1955="T3",3,IF(F1955="T4",4,-1))))),-1)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Not applicable</x:v>
      </x:c>
      <x:c r="G1956" s="4" t="str">
        <x:f>IFERROR(INDEX('Items'!$D$6:$D$1005,MATCH(D1956,'Items'!$A$6:$A$1005,0)),"MISSING ID")</x:f>
        <x:v>Tools</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t="n">
        <x:f>IF(OR(C1956="Ingredient candidate",C1956="Consumed input",C1956="Contained input",C1956="Transform input"),IF(F1956="T0",0,IF(F1956="T1",1,IF(F1956="T2",2,IF(F1956="T3",3,IF(F1956="T4",4,-1))))),-1)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t="n">
        <x:f>IF(OR(C1957="Ingredient candidate",C1957="Consumed input",C1957="Contained input",C1957="Transform input"),IF(F1957="T0",0,IF(F1957="T1",1,IF(F1957="T2",2,IF(F1957="T3",3,IF(F1957="T4",4,-1))))),-1)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Not applicable</x:v>
      </x:c>
      <x:c r="G1958" s="4" t="str">
        <x:f>IFERROR(INDEX('Items'!$D$6:$D$1005,MATCH(D1958,'Items'!$A$6:$A$1005,0)),"MISSING ID")</x:f>
        <x:v>Tools</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t="n">
        <x:f>IF(OR(C1958="Ingredient candidate",C1958="Consumed input",C1958="Contained input",C1958="Transform input"),IF(F1958="T0",0,IF(F1958="T1",1,IF(F1958="T2",2,IF(F1958="T3",3,IF(F1958="T4",4,-1))))),-1)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t="n">
        <x:f>IF(OR(C1959="Ingredient candidate",C1959="Consumed input",C1959="Contained input",C1959="Transform input"),IF(F1959="T0",0,IF(F1959="T1",1,IF(F1959="T2",2,IF(F1959="T3",3,IF(F1959="T4",4,-1))))),-1)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Not applicable</x:v>
      </x:c>
      <x:c r="G1960" s="4" t="str">
        <x:f>IFERROR(INDEX('Items'!$D$6:$D$1005,MATCH(D1960,'Items'!$A$6:$A$1005,0)),"MISSING ID")</x:f>
        <x:v>Tools</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t="n">
        <x:f>IF(OR(C1960="Ingredient candidate",C1960="Consumed input",C1960="Contained input",C1960="Transform input"),IF(F1960="T0",0,IF(F1960="T1",1,IF(F1960="T2",2,IF(F1960="T3",3,IF(F1960="T4",4,-1))))),-1)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t="n">
        <x:f>IF(OR(C1961="Ingredient candidate",C1961="Consumed input",C1961="Contained input",C1961="Transform input"),IF(F1961="T0",0,IF(F1961="T1",1,IF(F1961="T2",2,IF(F1961="T3",3,IF(F1961="T4",4,-1))))),-1)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Not applicable</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t="n">
        <x:f>IF(OR(C1962="Ingredient candidate",C1962="Consumed input",C1962="Contained input",C1962="Transform input"),IF(F1962="T0",0,IF(F1962="T1",1,IF(F1962="T2",2,IF(F1962="T3",3,IF(F1962="T4",4,-1))))),-1)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t="n">
        <x:f>IF(OR(C1963="Ingredient candidate",C1963="Consumed input",C1963="Contained input",C1963="Transform input"),IF(F1963="T0",0,IF(F1963="T1",1,IF(F1963="T2",2,IF(F1963="T3",3,IF(F1963="T4",4,-1))))),-1)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T3</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t="n">
        <x:f>IF(OR(C1964="Ingredient candidate",C1964="Consumed input",C1964="Contained input",C1964="Transform input"),IF(F1964="T0",0,IF(F1964="T1",1,IF(F1964="T2",2,IF(F1964="T3",3,IF(F1964="T4",4,-1))))),-1)</x:f>
        <x:v>3</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Not applicable</x:v>
      </x:c>
      <x:c r="G1965" s="4" t="str">
        <x:f>IFERROR(INDEX('Items'!$D$6:$D$1005,MATCH(D1965,'Items'!$A$6:$A$1005,0)),"MISSING ID")</x:f>
        <x:v>Tools</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t="n">
        <x:f>IF(OR(C1965="Ingredient candidate",C1965="Consumed input",C1965="Contained input",C1965="Transform input"),IF(F1965="T0",0,IF(F1965="T1",1,IF(F1965="T2",2,IF(F1965="T3",3,IF(F1965="T4",4,-1))))),-1)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T3</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t="n">
        <x:f>IF(OR(C1985="Ingredient candidate",C1985="Consumed input",C1985="Contained input",C1985="Transform input"),IF(F1985="T0",0,IF(F1985="T1",1,IF(F1985="T2",2,IF(F1985="T3",3,IF(F1985="T4",4,-1))))),-1)</x:f>
        <x:v>3</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T3</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t="n">
        <x:f>IF(OR(C1986="Ingredient candidate",C1986="Consumed input",C1986="Contained input",C1986="Transform input"),IF(F1986="T0",0,IF(F1986="T1",1,IF(F1986="T2",2,IF(F1986="T3",3,IF(F1986="T4",4,-1))))),-1)</x:f>
        <x:v>3</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T3</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t="n">
        <x:f>IF(OR(C1987="Ingredient candidate",C1987="Consumed input",C1987="Contained input",C1987="Transform input"),IF(F1987="T0",0,IF(F1987="T1",1,IF(F1987="T2",2,IF(F1987="T3",3,IF(F1987="T4",4,-1))))),-1)</x:f>
        <x:v>3</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T3</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t="n">
        <x:f>IF(OR(C1988="Ingredient candidate",C1988="Consumed input",C1988="Contained input",C1988="Transform input"),IF(F1988="T0",0,IF(F1988="T1",1,IF(F1988="T2",2,IF(F1988="T3",3,IF(F1988="T4",4,-1))))),-1)</x:f>
        <x:v>3</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T3</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t="n">
        <x:f>IF(OR(C1991="Ingredient candidate",C1991="Consumed input",C1991="Contained input",C1991="Transform input"),IF(F1991="T0",0,IF(F1991="T1",1,IF(F1991="T2",2,IF(F1991="T3",3,IF(F1991="T4",4,-1))))),-1)</x:f>
        <x:v>3</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T4</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t="n">
        <x:f>IF(OR(C1992="Ingredient candidate",C1992="Consumed input",C1992="Contained input",C1992="Transform input"),IF(F1992="T0",0,IF(F1992="T1",1,IF(F1992="T2",2,IF(F1992="T3",3,IF(F1992="T4",4,-1))))),-1)</x:f>
        <x:v>4</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T3</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t="n">
        <x:f>IF(OR(C1993="Ingredient candidate",C1993="Consumed input",C1993="Contained input",C1993="Transform input"),IF(F1993="T0",0,IF(F1993="T1",1,IF(F1993="T2",2,IF(F1993="T3",3,IF(F1993="T4",4,-1))))),-1)</x:f>
        <x:v>3</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T4</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t="n">
        <x:f>IF(OR(C1994="Ingredient candidate",C1994="Consumed input",C1994="Contained input",C1994="Transform input"),IF(F1994="T0",0,IF(F1994="T1",1,IF(F1994="T2",2,IF(F1994="T3",3,IF(F1994="T4",4,-1))))),-1)</x:f>
        <x:v>4</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T3</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t="n">
        <x:f>IF(OR(C1995="Ingredient candidate",C1995="Consumed input",C1995="Contained input",C1995="Transform input"),IF(F1995="T0",0,IF(F1995="T1",1,IF(F1995="T2",2,IF(F1995="T3",3,IF(F1995="T4",4,-1))))),-1)</x:f>
        <x:v>3</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T4</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t="n">
        <x:f>IF(OR(C1996="Ingredient candidate",C1996="Consumed input",C1996="Contained input",C1996="Transform input"),IF(F1996="T0",0,IF(F1996="T1",1,IF(F1996="T2",2,IF(F1996="T3",3,IF(F1996="T4",4,-1))))),-1)</x:f>
        <x:v>4</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T3</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t="n">
        <x:f>IF(OR(C1997="Ingredient candidate",C1997="Consumed input",C1997="Contained input",C1997="Transform input"),IF(F1997="T0",0,IF(F1997="T1",1,IF(F1997="T2",2,IF(F1997="T3",3,IF(F1997="T4",4,-1))))),-1)</x:f>
        <x:v>3</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t="n">
        <x:f>IF(OR(C1998="Ingredient candidate",C1998="Consumed input",C1998="Contained input",C1998="Transform input"),IF(F1998="T0",0,IF(F1998="T1",1,IF(F1998="T2",2,IF(F1998="T3",3,IF(F1998="T4",4,-1))))),-1)</x:f>
        <x:v>1</x:v>
      </x:c>
      <x:c r="Q1998" s="4" t="n">
        <x:f>IF(AND(OR(C1998="Ingredient candidate",C1998="Consumed input",C1998="Contained input",C1998="Transform input"),P1998=-1),1,0)</x:f>
        <x:v>0</x:v>
      </x:c>
    </x:row>
    <x:row r="1999" ht="64" customHeight="1">
      <x:c r="A1999" s="4" t="str">
        <x:v>design.collection.spring_dart_projector.audit.extra.15</x:v>
      </x:c>
      <x:c r="B1999" s="4" t="str">
        <x:v>design.collection.spring_dart_projector</x:v>
      </x:c>
      <x:c r="C1999" s="4" t="str">
        <x:v>Ingredient candidate</x:v>
      </x:c>
      <x:c r="D1999" s="4" t="str">
        <x:v>proposal.audit.compact_latch_and_trigger_pack</x:v>
      </x:c>
      <x:c r="E1999" s="4" t="str">
        <x:f>IFERROR(INDEX('Items'!$B$6:$B$1005,MATCH(D1999,'Items'!$A$6:$A$1005,0)),"MISSING ID")</x:f>
        <x:v>Compact latch and trigger pack</x:v>
      </x:c>
      <x:c r="F1999" s="4" t="str">
        <x:f>IFERROR(INDEX('Items'!$C$6:$C$1005,MATCH(D1999,'Items'!$A$6:$A$1005,0)),"MISSING ID")</x:f>
        <x:v>T4</x:v>
      </x:c>
      <x:c r="G1999" s="4" t="str">
        <x:f>IFERROR(INDEX('Items'!$D$6:$D$1005,MATCH(D1999,'Items'!$A$6:$A$1005,0)),"MISSING ID")</x:f>
        <x:v>Crafting components</x:v>
      </x:c>
      <x:c r="H1999" s="4" t="str">
        <x:f>IFERROR(INDEX('Items'!$X$6:$X$1005,MATCH(D1999,'Items'!$A$6:$A$1005,0)),"MISSING ID")</x:f>
        <x:v>Crafting component</x:v>
      </x:c>
      <x:c r="I1999" s="4"/>
      <x:c r="J1999" s="4" t="str">
        <x:v>Unspecified</x:v>
      </x:c>
      <x:c r="K1999" s="4" t="str">
        <x:f>IFERROR(INDEX('Crafting recipes'!$D$6:$D$1005,MATCH(B1999,'Crafting recipes'!$A$6:$A$1005,0)),"MISSING ID")</x:f>
        <x:v>Proposal</x:v>
      </x:c>
      <x:c r="L1999" s="4" t="str">
        <x:f>IFERROR(INDEX('Items'!$AD$6:$AD$1005,MATCH(D1999,'Items'!$A$6:$A$1005,0)),"MISSING ID")</x:f>
        <x:v>Proposal</x:v>
      </x:c>
      <x:c r="M1999" s="4" t="str">
        <x:f>IFERROR(INDEX('Crafting recipes'!$E$6:$E$1005,MATCH(B1999,'Crafting recipes'!$A$6:$A$1005,0)),"MISSING ID")</x:f>
        <x:v>Partial proposal</x:v>
      </x:c>
      <x:c r="N1999" s="4" t="str">
        <x:v>Partial audit candidate; quantity, fit and performance remain unresolved.</x:v>
      </x:c>
      <x:c r="O19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9" s="4" t="n">
        <x:f>IF(OR(C1999="Ingredient candidate",C1999="Consumed input",C1999="Contained input",C1999="Transform input"),IF(F1999="T0",0,IF(F1999="T1",1,IF(F1999="T2",2,IF(F1999="T3",3,IF(F1999="T4",4,-1))))),-1)</x:f>
        <x:v>4</x:v>
      </x:c>
      <x:c r="Q1999" s="4" t="n">
        <x:f>IF(AND(OR(C1999="Ingredient candidate",C1999="Consumed input",C1999="Contained input",C1999="Transform input"),P1999=-1),1,0)</x:f>
        <x:v>0</x:v>
      </x:c>
    </x:row>
    <x:row r="2000" ht="64" customHeight="1">
      <x:c r="A2000" s="4" t="str">
        <x:v>design.collection.spring_dart_projector.audit.extra.16</x:v>
      </x:c>
      <x:c r="B2000" s="4" t="str">
        <x:v>design.collection.spring_dart_projector</x:v>
      </x:c>
      <x:c r="C2000" s="4" t="str">
        <x:v>Ingredient candidate</x:v>
      </x:c>
      <x:c r="D2000" s="4" t="str">
        <x:v>proposal.audit.shaped_metal_grip_blank</x:v>
      </x:c>
      <x:c r="E2000" s="4" t="str">
        <x:f>IFERROR(INDEX('Items'!$B$6:$B$1005,MATCH(D2000,'Items'!$A$6:$A$1005,0)),"MISSING ID")</x:f>
        <x:v>Shaped metal grip blank</x:v>
      </x:c>
      <x:c r="F2000" s="4" t="str">
        <x:f>IFERROR(INDEX('Items'!$C$6:$C$1005,MATCH(D2000,'Items'!$A$6:$A$1005,0)),"MISSING ID")</x:f>
        <x:v>T3</x:v>
      </x:c>
      <x:c r="G2000" s="4" t="str">
        <x:f>IFERROR(INDEX('Items'!$D$6:$D$1005,MATCH(D2000,'Items'!$A$6:$A$1005,0)),"MISSING ID")</x:f>
        <x:v>Crafting components</x:v>
      </x:c>
      <x:c r="H2000" s="4" t="str">
        <x:f>IFERROR(INDEX('Items'!$X$6:$X$1005,MATCH(D2000,'Items'!$A$6:$A$1005,0)),"MISSING ID")</x:f>
        <x:v>Crafting component</x:v>
      </x:c>
      <x:c r="I2000" s="4"/>
      <x:c r="J2000" s="4" t="str">
        <x:v>Unspecified</x:v>
      </x:c>
      <x:c r="K2000" s="4" t="str">
        <x:f>IFERROR(INDEX('Crafting recipes'!$D$6:$D$1005,MATCH(B2000,'Crafting recipes'!$A$6:$A$1005,0)),"MISSING ID")</x:f>
        <x:v>Proposal</x:v>
      </x:c>
      <x:c r="L2000" s="4" t="str">
        <x:f>IFERROR(INDEX('Items'!$AD$6:$AD$1005,MATCH(D2000,'Items'!$A$6:$A$1005,0)),"MISSING ID")</x:f>
        <x:v>Proposal</x:v>
      </x:c>
      <x:c r="M2000" s="4" t="str">
        <x:f>IFERROR(INDEX('Crafting recipes'!$E$6:$E$1005,MATCH(B2000,'Crafting recipes'!$A$6:$A$1005,0)),"MISSING ID")</x:f>
        <x:v>Partial proposal</x:v>
      </x:c>
      <x:c r="N2000" s="4" t="str">
        <x:v>Partial audit candidate; quantity, fit and performance remain unresolved.</x:v>
      </x:c>
      <x:c r="O20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0" s="4" t="n">
        <x:f>IF(OR(C2000="Ingredient candidate",C2000="Consumed input",C2000="Contained input",C2000="Transform input"),IF(F2000="T0",0,IF(F2000="T1",1,IF(F2000="T2",2,IF(F2000="T3",3,IF(F2000="T4",4,-1))))),-1)</x:f>
        <x:v>3</x:v>
      </x:c>
      <x:c r="Q2000" s="4" t="n">
        <x:f>IF(AND(OR(C2000="Ingredient candidate",C2000="Consumed input",C2000="Contained input",C2000="Transform input"),P2000=-1),1,0)</x:f>
        <x:v>0</x:v>
      </x:c>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T4</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t="n">
        <x:f>IF(OR(C2001="Ingredient candidate",C2001="Consumed input",C2001="Contained input",C2001="Transform input"),IF(F2001="T0",0,IF(F2001="T1",1,IF(F2001="T2",2,IF(F2001="T3",3,IF(F2001="T4",4,-1))))),-1)</x:f>
        <x:v>4</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T4</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t="n">
        <x:f>IF(OR(C2002="Ingredient candidate",C2002="Consumed input",C2002="Contained input",C2002="Transform input"),IF(F2002="T0",0,IF(F2002="T1",1,IF(F2002="T2",2,IF(F2002="T3",3,IF(F2002="T4",4,-1))))),-1)</x:f>
        <x:v>4</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T4</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t="n">
        <x:f>IF(OR(C2003="Ingredient candidate",C2003="Consumed input",C2003="Contained input",C2003="Transform input"),IF(F2003="T0",0,IF(F2003="T1",1,IF(F2003="T2",2,IF(F2003="T3",3,IF(F2003="T4",4,-1))))),-1)</x:f>
        <x:v>4</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Not applicable</x:v>
      </x:c>
      <x:c r="G2004" s="4" t="str">
        <x:f>IFERROR(INDEX('Items'!$D$6:$D$1005,MATCH(D2004,'Items'!$A$6:$A$1005,0)),"MISSING ID")</x:f>
        <x:v>Field supplies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t="n">
        <x:f>IF(OR(C2004="Ingredient candidate",C2004="Consumed input",C2004="Contained input",C2004="Transform input"),IF(F2004="T0",0,IF(F2004="T1",1,IF(F2004="T2",2,IF(F2004="T3",3,IF(F2004="T4",4,-1))))),-1)</x:f>
        <x:v>-1</x:v>
      </x:c>
      <x:c r="Q2004" s="4" t="n">
        <x:f>IF(AND(OR(C2004="Ingredient candidate",C2004="Consumed input",C2004="Contained input",C2004="Transform input"),P2004=-1),1,0)</x:f>
        <x:v>1</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T3</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t="n">
        <x:f>IF(OR(C2005="Ingredient candidate",C2005="Consumed input",C2005="Contained input",C2005="Transform input"),IF(F2005="T0",0,IF(F2005="T1",1,IF(F2005="T2",2,IF(F2005="T3",3,IF(F2005="T4",4,-1))))),-1)</x:f>
        <x:v>3</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T4</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t="n">
        <x:f>IF(OR(C2006="Ingredient candidate",C2006="Consumed input",C2006="Contained input",C2006="Transform input"),IF(F2006="T0",0,IF(F2006="T1",1,IF(F2006="T2",2,IF(F2006="T3",3,IF(F2006="T4",4,-1))))),-1)</x:f>
        <x:v>4</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T4</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t="n">
        <x:f>IF(OR(C2007="Ingredient candidate",C2007="Consumed input",C2007="Contained input",C2007="Transform input"),IF(F2007="T0",0,IF(F2007="T1",1,IF(F2007="T2",2,IF(F2007="T3",3,IF(F2007="T4",4,-1))))),-1)</x:f>
        <x:v>4</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Not applicable</x:v>
      </x:c>
      <x:c r="G2008" s="4" t="str">
        <x:f>IFERROR(INDEX('Items'!$D$6:$D$1005,MATCH(D2008,'Items'!$A$6:$A$1005,0)),"MISSING ID")</x:f>
        <x:v>Field supplies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t="n">
        <x:f>IF(OR(C2008="Ingredient candidate",C2008="Consumed input",C2008="Contained input",C2008="Transform input"),IF(F2008="T0",0,IF(F2008="T1",1,IF(F2008="T2",2,IF(F2008="T3",3,IF(F2008="T4",4,-1))))),-1)</x:f>
        <x:v>-1</x:v>
      </x:c>
      <x:c r="Q2008" s="4" t="n">
        <x:f>IF(AND(OR(C2008="Ingredient candidate",C2008="Consumed input",C2008="Contained input",C2008="Transform input"),P2008=-1),1,0)</x:f>
        <x:v>1</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T4</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t="n">
        <x:f>IF(OR(C2009="Ingredient candidate",C2009="Consumed input",C2009="Contained input",C2009="Transform input"),IF(F2009="T0",0,IF(F2009="T1",1,IF(F2009="T2",2,IF(F2009="T3",3,IF(F2009="T4",4,-1))))),-1)</x:f>
        <x:v>4</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T3</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t="n">
        <x:f>IF(OR(C2010="Ingredient candidate",C2010="Consumed input",C2010="Contained input",C2010="Transform input"),IF(F2010="T0",0,IF(F2010="T1",1,IF(F2010="T2",2,IF(F2010="T3",3,IF(F2010="T4",4,-1))))),-1)</x:f>
        <x:v>3</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T4</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t="n">
        <x:f>IF(OR(C2011="Ingredient candidate",C2011="Consumed input",C2011="Contained input",C2011="Transform input"),IF(F2011="T0",0,IF(F2011="T1",1,IF(F2011="T2",2,IF(F2011="T3",3,IF(F2011="T4",4,-1))))),-1)</x:f>
        <x:v>4</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T4</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t="n">
        <x:f>IF(OR(C2012="Ingredient candidate",C2012="Consumed input",C2012="Contained input",C2012="Transform input"),IF(F2012="T0",0,IF(F2012="T1",1,IF(F2012="T2",2,IF(F2012="T3",3,IF(F2012="T4",4,-1))))),-1)</x:f>
        <x:v>4</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Not applicable</x:v>
      </x:c>
      <x:c r="G2013" s="4" t="str">
        <x:f>IFERROR(INDEX('Items'!$D$6:$D$1005,MATCH(D2013,'Items'!$A$6:$A$1005,0)),"MISSING ID")</x:f>
        <x:v>Field supplies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t="n">
        <x:f>IF(OR(C2013="Ingredient candidate",C2013="Consumed input",C2013="Contained input",C2013="Transform input"),IF(F2013="T0",0,IF(F2013="T1",1,IF(F2013="T2",2,IF(F2013="T3",3,IF(F2013="T4",4,-1))))),-1)</x:f>
        <x:v>-1</x:v>
      </x:c>
      <x:c r="Q2013" s="4" t="n">
        <x:f>IF(AND(OR(C2013="Ingredient candidate",C2013="Consumed input",C2013="Contained input",C2013="Transform input"),P2013=-1),1,0)</x:f>
        <x:v>1</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T4</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t="n">
        <x:f>IF(OR(C2014="Ingredient candidate",C2014="Consumed input",C2014="Contained input",C2014="Transform input"),IF(F2014="T0",0,IF(F2014="T1",1,IF(F2014="T2",2,IF(F2014="T3",3,IF(F2014="T4",4,-1))))),-1)</x:f>
        <x:v>4</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T3</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t="n">
        <x:f>IF(OR(C2015="Ingredient candidate",C2015="Consumed input",C2015="Contained input",C2015="Transform input"),IF(F2015="T0",0,IF(F2015="T1",1,IF(F2015="T2",2,IF(F2015="T3",3,IF(F2015="T4",4,-1))))),-1)</x:f>
        <x:v>3</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T1</x:v>
      </x:c>
      <x:c r="G2016" s="4" t="str">
        <x:f>IFERROR(INDEX('Items'!$D$6:$D$1005,MATCH(D2016,'Items'!$A$6:$A$1005,0)),"MISSING ID")</x:f>
        <x:v>Processing agents</x:v>
      </x:c>
      <x:c r="H2016" s="4" t="str">
        <x:f>IFERROR(INDEX('Items'!$X$6:$X$1005,MATCH(D2016,'Items'!$A$6:$A$1005,0)),"MISSING ID")</x:f>
        <x:v>Chemical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t="n">
        <x:f>IF(OR(C2016="Ingredient candidate",C2016="Consumed input",C2016="Contained input",C2016="Transform input"),IF(F2016="T0",0,IF(F2016="T1",1,IF(F2016="T2",2,IF(F2016="T3",3,IF(F2016="T4",4,-1))))),-1)</x:f>
        <x:v>1</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T3</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t="n">
        <x:f>IF(OR(C2017="Ingredient candidate",C2017="Consumed input",C2017="Contained input",C2017="Transform input"),IF(F2017="T0",0,IF(F2017="T1",1,IF(F2017="T2",2,IF(F2017="T3",3,IF(F2017="T4",4,-1))))),-1)</x:f>
        <x:v>3</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T3</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t="n">
        <x:f>IF(OR(C2018="Ingredient candidate",C2018="Consumed input",C2018="Contained input",C2018="Transform input"),IF(F2018="T0",0,IF(F2018="T1",1,IF(F2018="T2",2,IF(F2018="T3",3,IF(F2018="T4",4,-1))))),-1)</x:f>
        <x:v>3</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T3</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t="n">
        <x:f>IF(OR(C2019="Ingredient candidate",C2019="Consumed input",C2019="Contained input",C2019="Transform input"),IF(F2019="T0",0,IF(F2019="T1",1,IF(F2019="T2",2,IF(F2019="T3",3,IF(F2019="T4",4,-1))))),-1)</x:f>
        <x:v>3</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T3</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t="n">
        <x:f>IF(OR(C2020="Ingredient candidate",C2020="Consumed input",C2020="Contained input",C2020="Transform input"),IF(F2020="T0",0,IF(F2020="T1",1,IF(F2020="T2",2,IF(F2020="T3",3,IF(F2020="T4",4,-1))))),-1)</x:f>
        <x:v>3</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T4</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t="n">
        <x:f>IF(OR(C2021="Ingredient candidate",C2021="Consumed input",C2021="Contained input",C2021="Transform input"),IF(F2021="T0",0,IF(F2021="T1",1,IF(F2021="T2",2,IF(F2021="T3",3,IF(F2021="T4",4,-1))))),-1)</x:f>
        <x:v>4</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T3</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t="n">
        <x:f>IF(OR(C2022="Ingredient candidate",C2022="Consumed input",C2022="Contained input",C2022="Transform input"),IF(F2022="T0",0,IF(F2022="T1",1,IF(F2022="T2",2,IF(F2022="T3",3,IF(F2022="T4",4,-1))))),-1)</x:f>
        <x:v>3</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T3</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t="n">
        <x:f>IF(OR(C2023="Ingredient candidate",C2023="Consumed input",C2023="Contained input",C2023="Transform input"),IF(F2023="T0",0,IF(F2023="T1",1,IF(F2023="T2",2,IF(F2023="T3",3,IF(F2023="T4",4,-1))))),-1)</x:f>
        <x:v>3</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T4</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t="n">
        <x:f>IF(OR(C2024="Ingredient candidate",C2024="Consumed input",C2024="Contained input",C2024="Transform input"),IF(F2024="T0",0,IF(F2024="T1",1,IF(F2024="T2",2,IF(F2024="T3",3,IF(F2024="T4",4,-1))))),-1)</x:f>
        <x:v>4</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T3</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t="n">
        <x:f>IF(OR(C2025="Ingredient candidate",C2025="Consumed input",C2025="Contained input",C2025="Transform input"),IF(F2025="T0",0,IF(F2025="T1",1,IF(F2025="T2",2,IF(F2025="T3",3,IF(F2025="T4",4,-1))))),-1)</x:f>
        <x:v>3</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T3</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t="n">
        <x:f>IF(OR(C2026="Ingredient candidate",C2026="Consumed input",C2026="Contained input",C2026="Transform input"),IF(F2026="T0",0,IF(F2026="T1",1,IF(F2026="T2",2,IF(F2026="T3",3,IF(F2026="T4",4,-1))))),-1)</x:f>
        <x:v>3</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T3</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t="n">
        <x:f>IF(OR(C2027="Ingredient candidate",C2027="Consumed input",C2027="Contained input",C2027="Transform input"),IF(F2027="T0",0,IF(F2027="T1",1,IF(F2027="T2",2,IF(F2027="T3",3,IF(F2027="T4",4,-1))))),-1)</x:f>
        <x:v>3</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T3</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t="n">
        <x:f>IF(OR(C2028="Ingredient candidate",C2028="Consumed input",C2028="Contained input",C2028="Transform input"),IF(F2028="T0",0,IF(F2028="T1",1,IF(F2028="T2",2,IF(F2028="T3",3,IF(F2028="T4",4,-1))))),-1)</x:f>
        <x:v>3</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T3</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t="n">
        <x:f>IF(OR(C2029="Ingredient candidate",C2029="Consumed input",C2029="Contained input",C2029="Transform input"),IF(F2029="T0",0,IF(F2029="T1",1,IF(F2029="T2",2,IF(F2029="T3",3,IF(F2029="T4",4,-1))))),-1)</x:f>
        <x:v>3</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t="n">
        <x:f>IF(OR(C2030="Ingredient candidate",C2030="Consumed input",C2030="Contained input",C2030="Transform input"),IF(F2030="T0",0,IF(F2030="T1",1,IF(F2030="T2",2,IF(F2030="T3",3,IF(F2030="T4",4,-1))))),-1)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t="n">
        <x:f>IF(OR(C2031="Ingredient candidate",C2031="Consumed input",C2031="Contained input",C2031="Transform input"),IF(F2031="T0",0,IF(F2031="T1",1,IF(F2031="T2",2,IF(F2031="T3",3,IF(F2031="T4",4,-1))))),-1)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t="n">
        <x:f>IF(OR(C2032="Ingredient candidate",C2032="Consumed input",C2032="Contained input",C2032="Transform input"),IF(F2032="T0",0,IF(F2032="T1",1,IF(F2032="T2",2,IF(F2032="T3",3,IF(F2032="T4",4,-1))))),-1)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t="n">
        <x:f>IF(OR(C2033="Ingredient candidate",C2033="Consumed input",C2033="Contained input",C2033="Transform input"),IF(F2033="T0",0,IF(F2033="T1",1,IF(F2033="T2",2,IF(F2033="T3",3,IF(F2033="T4",4,-1))))),-1)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sealing sheet</x:v>
      </x:c>
      <x:c r="F2034" s="4" t="str">
        <x:f>IFERROR(INDEX('Items'!$C$6:$C$1005,MATCH(D2034,'Items'!$A$6:$A$1005,0)),"MISSING ID")</x:f>
        <x:v>T3</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t="n">
        <x:f>IF(OR(C2034="Ingredient candidate",C2034="Consumed input",C2034="Contained input",C2034="Transform input"),IF(F2034="T0",0,IF(F2034="T1",1,IF(F2034="T2",2,IF(F2034="T3",3,IF(F2034="T4",4,-1))))),-1)</x:f>
        <x:v>3</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T0</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t="n">
        <x:f>IF(OR(C2035="Ingredient candidate",C2035="Consumed input",C2035="Contained input",C2035="Transform input"),IF(F2035="T0",0,IF(F2035="T1",1,IF(F2035="T2",2,IF(F2035="T3",3,IF(F2035="T4",4,-1))))),-1)</x:f>
        <x:v>0</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T2</x:v>
      </x:c>
      <x:c r="G2036" s="4" t="str">
        <x:f>IFERROR(INDEX('Items'!$D$6:$D$1005,MATCH(D2036,'Items'!$A$6:$A$1005,0)),"MISSING ID")</x:f>
        <x:v>Processing agents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t="n">
        <x:f>IF(OR(C2036="Ingredient candidate",C2036="Consumed input",C2036="Contained input",C2036="Transform input"),IF(F2036="T0",0,IF(F2036="T1",1,IF(F2036="T2",2,IF(F2036="T3",3,IF(F2036="T4",4,-1))))),-1)</x:f>
        <x:v>2</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Graphite electrode plate stock</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t="n">
        <x:f>IF(OR(C2037="Ingredient candidate",C2037="Consumed input",C2037="Contained input",C2037="Transform input"),IF(F2037="T0",0,IF(F2037="T1",1,IF(F2037="T2",2,IF(F2037="T3",3,IF(F2037="T4",4,-1))))),-1)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T4</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t="n">
        <x:f>IF(OR(C2038="Ingredient candidate",C2038="Consumed input",C2038="Contained input",C2038="Transform input"),IF(F2038="T0",0,IF(F2038="T1",1,IF(F2038="T2",2,IF(F2038="T3",3,IF(F2038="T4",4,-1))))),-1)</x:f>
        <x:v>4</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T3</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t="n">
        <x:f>IF(OR(C2039="Ingredient candidate",C2039="Consumed input",C2039="Contained input",C2039="Transform input"),IF(F2039="T0",0,IF(F2039="T1",1,IF(F2039="T2",2,IF(F2039="T3",3,IF(F2039="T4",4,-1))))),-1)</x:f>
        <x:v>3</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T2</x:v>
      </x:c>
      <x:c r="G2040" s="4" t="str">
        <x:f>IFERROR(INDEX('Items'!$D$6:$D$1005,MATCH(D2040,'Items'!$A$6:$A$1005,0)),"MISSING ID")</x:f>
        <x:v>Processing agents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t="n">
        <x:f>IF(OR(C2040="Ingredient candidate",C2040="Consumed input",C2040="Contained input",C2040="Transform input"),IF(F2040="T0",0,IF(F2040="T1",1,IF(F2040="T2",2,IF(F2040="T3",3,IF(F2040="T4",4,-1))))),-1)</x:f>
        <x:v>2</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Graphite electrode plate stock</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t="n">
        <x:f>IF(OR(C2041="Ingredient candidate",C2041="Consumed input",C2041="Contained input",C2041="Transform input"),IF(F2041="T0",0,IF(F2041="T1",1,IF(F2041="T2",2,IF(F2041="T3",3,IF(F2041="T4",4,-1))))),-1)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T3</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t="n">
        <x:f>IF(OR(C2042="Ingredient candidate",C2042="Consumed input",C2042="Contained input",C2042="Transform input"),IF(F2042="T0",0,IF(F2042="T1",1,IF(F2042="T2",2,IF(F2042="T3",3,IF(F2042="T4",4,-1))))),-1)</x:f>
        <x:v>3</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T2</x:v>
      </x:c>
      <x:c r="G2043" s="4" t="str">
        <x:f>IFERROR(INDEX('Items'!$D$6:$D$1005,MATCH(D2043,'Items'!$A$6:$A$1005,0)),"MISSING ID")</x:f>
        <x:v>Processing agents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t="n">
        <x:f>IF(OR(C2043="Ingredient candidate",C2043="Consumed input",C2043="Contained input",C2043="Transform input"),IF(F2043="T0",0,IF(F2043="T1",1,IF(F2043="T2",2,IF(F2043="T3",3,IF(F2043="T4",4,-1))))),-1)</x:f>
        <x:v>2</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Graphite electrode plate stock</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t="n">
        <x:f>IF(OR(C2044="Ingredient candidate",C2044="Consumed input",C2044="Contained input",C2044="Transform input"),IF(F2044="T0",0,IF(F2044="T1",1,IF(F2044="T2",2,IF(F2044="T3",3,IF(F2044="T4",4,-1))))),-1)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T3</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t="n">
        <x:f>IF(OR(C2045="Ingredient candidate",C2045="Consumed input",C2045="Contained input",C2045="Transform input"),IF(F2045="T0",0,IF(F2045="T1",1,IF(F2045="T2",2,IF(F2045="T3",3,IF(F2045="T4",4,-1))))),-1)</x:f>
        <x:v>3</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T4</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t="n">
        <x:f>IF(OR(C2046="Ingredient candidate",C2046="Consumed input",C2046="Contained input",C2046="Transform input"),IF(F2046="T0",0,IF(F2046="T1",1,IF(F2046="T2",2,IF(F2046="T3",3,IF(F2046="T4",4,-1))))),-1)</x:f>
        <x:v>4</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T3</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t="n">
        <x:f>IF(OR(C2047="Ingredient candidate",C2047="Consumed input",C2047="Contained input",C2047="Transform input"),IF(F2047="T0",0,IF(F2047="T1",1,IF(F2047="T2",2,IF(F2047="T3",3,IF(F2047="T4",4,-1))))),-1)</x:f>
        <x:v>3</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T4</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t="n">
        <x:f>IF(OR(C2048="Ingredient candidate",C2048="Consumed input",C2048="Contained input",C2048="Transform input"),IF(F2048="T0",0,IF(F2048="T1",1,IF(F2048="T2",2,IF(F2048="T3",3,IF(F2048="T4",4,-1))))),-1)</x:f>
        <x:v>4</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T4</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t="n">
        <x:f>IF(OR(C2049="Ingredient candidate",C2049="Consumed input",C2049="Contained input",C2049="Transform input"),IF(F2049="T0",0,IF(F2049="T1",1,IF(F2049="T2",2,IF(F2049="T3",3,IF(F2049="T4",4,-1))))),-1)</x:f>
        <x:v>4</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T4</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t="n">
        <x:f>IF(OR(C2050="Ingredient candidate",C2050="Consumed input",C2050="Contained input",C2050="Transform input"),IF(F2050="T0",0,IF(F2050="T1",1,IF(F2050="T2",2,IF(F2050="T3",3,IF(F2050="T4",4,-1))))),-1)</x:f>
        <x:v>4</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T3</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t="n">
        <x:f>IF(OR(C2051="Ingredient candidate",C2051="Consumed input",C2051="Contained input",C2051="Transform input"),IF(F2051="T0",0,IF(F2051="T1",1,IF(F2051="T2",2,IF(F2051="T3",3,IF(F2051="T4",4,-1))))),-1)</x:f>
        <x:v>3</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T4</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t="n">
        <x:f>IF(OR(C2052="Ingredient candidate",C2052="Consumed input",C2052="Contained input",C2052="Transform input"),IF(F2052="T0",0,IF(F2052="T1",1,IF(F2052="T2",2,IF(F2052="T3",3,IF(F2052="T4",4,-1))))),-1)</x:f>
        <x:v>4</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T4</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t="n">
        <x:f>IF(OR(C2053="Ingredient candidate",C2053="Consumed input",C2053="Contained input",C2053="Transform input"),IF(F2053="T0",0,IF(F2053="T1",1,IF(F2053="T2",2,IF(F2053="T3",3,IF(F2053="T4",4,-1))))),-1)</x:f>
        <x:v>4</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T3</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t="n">
        <x:f>IF(OR(C2054="Ingredient candidate",C2054="Consumed input",C2054="Contained input",C2054="Transform input"),IF(F2054="T0",0,IF(F2054="T1",1,IF(F2054="T2",2,IF(F2054="T3",3,IF(F2054="T4",4,-1))))),-1)</x:f>
        <x:v>3</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T3</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t="n">
        <x:f>IF(OR(C2055="Ingredient candidate",C2055="Consumed input",C2055="Contained input",C2055="Transform input"),IF(F2055="T0",0,IF(F2055="T1",1,IF(F2055="T2",2,IF(F2055="T3",3,IF(F2055="T4",4,-1))))),-1)</x:f>
        <x:v>3</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t="n">
        <x:f>IF(OR(C2056="Ingredient candidate",C2056="Consumed input",C2056="Contained input",C2056="Transform input"),IF(F2056="T0",0,IF(F2056="T1",1,IF(F2056="T2",2,IF(F2056="T3",3,IF(F2056="T4",4,-1))))),-1)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T3</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t="n">
        <x:f>IF(OR(C2057="Ingredient candidate",C2057="Consumed input",C2057="Contained input",C2057="Transform input"),IF(F2057="T0",0,IF(F2057="T1",1,IF(F2057="T2",2,IF(F2057="T3",3,IF(F2057="T4",4,-1))))),-1)</x:f>
        <x:v>3</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t="n">
        <x:f>IF(OR(C2058="Ingredient candidate",C2058="Consumed input",C2058="Contained input",C2058="Transform input"),IF(F2058="T0",0,IF(F2058="T1",1,IF(F2058="T2",2,IF(F2058="T3",3,IF(F2058="T4",4,-1))))),-1)</x:f>
        <x:v>1</x:v>
      </x:c>
      <x:c r="Q2058" s="4" t="n">
        <x:f>IF(AND(OR(C2058="Ingredient candidate",C2058="Consumed input",C2058="Contained input",C2058="Transform input"),P2058=-1),1,0)</x:f>
        <x:v>0</x:v>
      </x:c>
    </x:row>
    <x:row r="2059" ht="64" customHeight="1">
      <x:c r="A2059" s="4" t="str">
        <x:v>design.collection.wire_strung_shell_lyre.audit.extra.75</x:v>
      </x:c>
      <x:c r="B2059" s="4" t="str">
        <x:v>design.collection.wire_strung_shell_lyre</x:v>
      </x:c>
      <x:c r="C2059" s="4" t="str">
        <x:v>Ingredient candidate</x:v>
      </x:c>
      <x:c r="D2059" s="4" t="str">
        <x:v>proposal.audit.instrument_bridge_blank</x:v>
      </x:c>
      <x:c r="E2059" s="4" t="str">
        <x:f>IFERROR(INDEX('Items'!$B$6:$B$1005,MATCH(D2059,'Items'!$A$6:$A$1005,0)),"MISSING ID")</x:f>
        <x:v>Instrument bridge blank</x:v>
      </x:c>
      <x:c r="F2059" s="4" t="str">
        <x:f>IFERROR(INDEX('Items'!$C$6:$C$1005,MATCH(D2059,'Items'!$A$6:$A$1005,0)),"MISSING ID")</x:f>
        <x:v>T2</x:v>
      </x:c>
      <x:c r="G2059" s="4" t="str">
        <x:f>IFERROR(INDEX('Items'!$D$6:$D$1005,MATCH(D2059,'Items'!$A$6:$A$1005,0)),"MISSING ID")</x:f>
        <x:v>Crafting components</x:v>
      </x:c>
      <x:c r="H2059" s="4" t="str">
        <x:f>IFERROR(INDEX('Items'!$X$6:$X$1005,MATCH(D2059,'Items'!$A$6:$A$1005,0)),"MISSING ID")</x:f>
        <x:v>Crafting component</x:v>
      </x:c>
      <x:c r="I2059" s="4"/>
      <x:c r="J2059" s="4" t="str">
        <x:v>Unspecified</x:v>
      </x:c>
      <x:c r="K2059" s="4" t="str">
        <x:f>IFERROR(INDEX('Crafting recipes'!$D$6:$D$1005,MATCH(B2059,'Crafting recipes'!$A$6:$A$1005,0)),"MISSING ID")</x:f>
        <x:v>Proposal</x:v>
      </x:c>
      <x:c r="L2059" s="4" t="str">
        <x:f>IFERROR(INDEX('Items'!$AD$6:$AD$1005,MATCH(D2059,'Items'!$A$6:$A$1005,0)),"MISSING ID")</x:f>
        <x:v>Proposal</x:v>
      </x:c>
      <x:c r="M2059" s="4" t="str">
        <x:f>IFERROR(INDEX('Crafting recipes'!$E$6:$E$1005,MATCH(B2059,'Crafting recipes'!$A$6:$A$1005,0)),"MISSING ID")</x:f>
        <x:v>Partial proposal</x:v>
      </x:c>
      <x:c r="N2059" s="4" t="str">
        <x:v>Partial audit candidate; quantity, fit and performance remain unresolved.</x:v>
      </x:c>
      <x:c r="O20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9" s="4" t="n">
        <x:f>IF(OR(C2059="Ingredient candidate",C2059="Consumed input",C2059="Contained input",C2059="Transform input"),IF(F2059="T0",0,IF(F2059="T1",1,IF(F2059="T2",2,IF(F2059="T3",3,IF(F2059="T4",4,-1))))),-1)</x:f>
        <x:v>2</x:v>
      </x:c>
      <x:c r="Q2059" s="4" t="n">
        <x:f>IF(AND(OR(C2059="Ingredient candidate",C2059="Consumed input",C2059="Contained input",C2059="Transform input"),P2059=-1),1,0)</x:f>
        <x:v>0</x:v>
      </x:c>
    </x:row>
    <x:row r="2060" ht="64" customHeight="1">
      <x:c r="A2060" s="4" t="str">
        <x:v>design.collection.wire_strung_shell_lyre.audit.extra.76</x:v>
      </x:c>
      <x:c r="B2060" s="4" t="str">
        <x:v>design.collection.wire_strung_shell_lyre</x:v>
      </x:c>
      <x:c r="C2060" s="4" t="str">
        <x:v>Ingredient candidate</x:v>
      </x:c>
      <x:c r="D2060" s="4" t="str">
        <x:v>proposal.audit.instrument_tuning_peg_set</x:v>
      </x:c>
      <x:c r="E2060" s="4" t="str">
        <x:f>IFERROR(INDEX('Items'!$B$6:$B$1005,MATCH(D2060,'Items'!$A$6:$A$1005,0)),"MISSING ID")</x:f>
        <x:v>Instrument tuning peg set</x:v>
      </x:c>
      <x:c r="F2060" s="4" t="str">
        <x:f>IFERROR(INDEX('Items'!$C$6:$C$1005,MATCH(D2060,'Items'!$A$6:$A$1005,0)),"MISSING ID")</x:f>
        <x:v>T3</x:v>
      </x:c>
      <x:c r="G2060" s="4" t="str">
        <x:f>IFERROR(INDEX('Items'!$D$6:$D$1005,MATCH(D2060,'Items'!$A$6:$A$1005,0)),"MISSING ID")</x:f>
        <x:v>Crafting components</x:v>
      </x:c>
      <x:c r="H2060" s="4" t="str">
        <x:f>IFERROR(INDEX('Items'!$X$6:$X$1005,MATCH(D2060,'Items'!$A$6:$A$1005,0)),"MISSING ID")</x:f>
        <x:v>Crafting component</x:v>
      </x:c>
      <x:c r="I2060" s="4"/>
      <x:c r="J2060" s="4" t="str">
        <x:v>Unspecified</x:v>
      </x:c>
      <x:c r="K2060" s="4" t="str">
        <x:f>IFERROR(INDEX('Crafting recipes'!$D$6:$D$1005,MATCH(B2060,'Crafting recipes'!$A$6:$A$1005,0)),"MISSING ID")</x:f>
        <x:v>Proposal</x:v>
      </x:c>
      <x:c r="L2060" s="4" t="str">
        <x:f>IFERROR(INDEX('Items'!$AD$6:$AD$1005,MATCH(D2060,'Items'!$A$6:$A$1005,0)),"MISSING ID")</x:f>
        <x:v>Proposal</x:v>
      </x:c>
      <x:c r="M2060" s="4" t="str">
        <x:f>IFERROR(INDEX('Crafting recipes'!$E$6:$E$1005,MATCH(B2060,'Crafting recipes'!$A$6:$A$1005,0)),"MISSING ID")</x:f>
        <x:v>Partial proposal</x:v>
      </x:c>
      <x:c r="N2060" s="4" t="str">
        <x:v>Partial audit candidate; quantity, fit and performance remain unresolved.</x:v>
      </x:c>
      <x:c r="O20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0" s="4" t="n">
        <x:f>IF(OR(C2060="Ingredient candidate",C2060="Consumed input",C2060="Contained input",C2060="Transform input"),IF(F2060="T0",0,IF(F2060="T1",1,IF(F2060="T2",2,IF(F2060="T3",3,IF(F2060="T4",4,-1))))),-1)</x:f>
        <x:v>3</x:v>
      </x:c>
      <x:c r="Q2060" s="4" t="n">
        <x:f>IF(AND(OR(C2060="Ingredient candidate",C2060="Consumed input",C2060="Contained input",C2060="Transform input"),P2060=-1),1,0)</x:f>
        <x:v>0</x:v>
      </x:c>
    </x:row>
    <x:row r="2061" ht="64" customHeight="1">
      <x:c r="A2061" s="4" t="str">
        <x:v>design.collection.tendon_strung_metal_zither.audit.extra.77</x:v>
      </x:c>
      <x:c r="B2061" s="4" t="str">
        <x:v>design.collection.tendon_strung_metal_zither</x:v>
      </x:c>
      <x:c r="C2061" s="4" t="str">
        <x:v>Ingredient candidate</x:v>
      </x:c>
      <x:c r="D2061" s="4" t="str">
        <x:v>proposal.audit.instrument_bridge_blank</x:v>
      </x:c>
      <x:c r="E2061" s="4" t="str">
        <x:f>IFERROR(INDEX('Items'!$B$6:$B$1005,MATCH(D2061,'Items'!$A$6:$A$1005,0)),"MISSING ID")</x:f>
        <x:v>Instrument bridge blank</x:v>
      </x:c>
      <x:c r="F2061" s="4" t="str">
        <x:f>IFERROR(INDEX('Items'!$C$6:$C$1005,MATCH(D2061,'Items'!$A$6:$A$1005,0)),"MISSING ID")</x:f>
        <x:v>T2</x:v>
      </x:c>
      <x:c r="G2061" s="4" t="str">
        <x:f>IFERROR(INDEX('Items'!$D$6:$D$1005,MATCH(D2061,'Items'!$A$6:$A$1005,0)),"MISSING ID")</x:f>
        <x:v>Crafting components</x:v>
      </x:c>
      <x:c r="H2061" s="4" t="str">
        <x:f>IFERROR(INDEX('Items'!$X$6:$X$1005,MATCH(D2061,'Items'!$A$6:$A$1005,0)),"MISSING ID")</x:f>
        <x:v>Crafting component</x:v>
      </x:c>
      <x:c r="I2061" s="4"/>
      <x:c r="J2061" s="4" t="str">
        <x:v>Unspecified</x:v>
      </x:c>
      <x:c r="K2061" s="4" t="str">
        <x:f>IFERROR(INDEX('Crafting recipes'!$D$6:$D$1005,MATCH(B2061,'Crafting recipes'!$A$6:$A$1005,0)),"MISSING ID")</x:f>
        <x:v>Proposal</x:v>
      </x:c>
      <x:c r="L2061" s="4" t="str">
        <x:f>IFERROR(INDEX('Items'!$AD$6:$AD$1005,MATCH(D2061,'Items'!$A$6:$A$1005,0)),"MISSING ID")</x:f>
        <x:v>Proposal</x:v>
      </x:c>
      <x:c r="M2061" s="4" t="str">
        <x:f>IFERROR(INDEX('Crafting recipes'!$E$6:$E$1005,MATCH(B2061,'Crafting recipes'!$A$6:$A$1005,0)),"MISSING ID")</x:f>
        <x:v>Partial proposal</x:v>
      </x:c>
      <x:c r="N2061" s="4" t="str">
        <x:v>Partial audit candidate; quantity, fit and performance remain unresolved.</x:v>
      </x:c>
      <x:c r="O20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1" s="4" t="n">
        <x:f>IF(OR(C2061="Ingredient candidate",C2061="Consumed input",C2061="Contained input",C2061="Transform input"),IF(F2061="T0",0,IF(F2061="T1",1,IF(F2061="T2",2,IF(F2061="T3",3,IF(F2061="T4",4,-1))))),-1)</x:f>
        <x:v>2</x:v>
      </x:c>
      <x:c r="Q2061" s="4" t="n">
        <x:f>IF(AND(OR(C2061="Ingredient candidate",C2061="Consumed input",C2061="Contained input",C2061="Transform input"),P2061=-1),1,0)</x:f>
        <x:v>0</x:v>
      </x:c>
    </x:row>
    <x:row r="2062" ht="64" customHeight="1">
      <x:c r="A2062" s="4" t="str">
        <x:v>design.collection.tendon_strung_metal_zither.audit.extra.78</x:v>
      </x:c>
      <x:c r="B2062" s="4" t="str">
        <x:v>design.collection.tendon_strung_metal_zither</x:v>
      </x:c>
      <x:c r="C2062" s="4" t="str">
        <x:v>Ingredient candidate</x:v>
      </x:c>
      <x:c r="D2062" s="4" t="str">
        <x:v>proposal.audit.instrument_tuning_peg_set</x:v>
      </x:c>
      <x:c r="E2062" s="4" t="str">
        <x:f>IFERROR(INDEX('Items'!$B$6:$B$1005,MATCH(D2062,'Items'!$A$6:$A$1005,0)),"MISSING ID")</x:f>
        <x:v>Instrument tuning peg set</x:v>
      </x:c>
      <x:c r="F2062" s="4" t="str">
        <x:f>IFERROR(INDEX('Items'!$C$6:$C$1005,MATCH(D2062,'Items'!$A$6:$A$1005,0)),"MISSING ID")</x:f>
        <x:v>T3</x:v>
      </x:c>
      <x:c r="G2062" s="4" t="str">
        <x:f>IFERROR(INDEX('Items'!$D$6:$D$1005,MATCH(D2062,'Items'!$A$6:$A$1005,0)),"MISSING ID")</x:f>
        <x:v>Crafting components</x:v>
      </x:c>
      <x:c r="H2062" s="4" t="str">
        <x:f>IFERROR(INDEX('Items'!$X$6:$X$1005,MATCH(D2062,'Items'!$A$6:$A$1005,0)),"MISSING ID")</x:f>
        <x:v>Crafting component</x:v>
      </x:c>
      <x:c r="I2062" s="4"/>
      <x:c r="J2062" s="4" t="str">
        <x:v>Unspecified</x:v>
      </x:c>
      <x:c r="K2062" s="4" t="str">
        <x:f>IFERROR(INDEX('Crafting recipes'!$D$6:$D$1005,MATCH(B2062,'Crafting recipes'!$A$6:$A$1005,0)),"MISSING ID")</x:f>
        <x:v>Proposal</x:v>
      </x:c>
      <x:c r="L2062" s="4" t="str">
        <x:f>IFERROR(INDEX('Items'!$AD$6:$AD$1005,MATCH(D2062,'Items'!$A$6:$A$1005,0)),"MISSING ID")</x:f>
        <x:v>Proposal</x:v>
      </x:c>
      <x:c r="M2062" s="4" t="str">
        <x:f>IFERROR(INDEX('Crafting recipes'!$E$6:$E$1005,MATCH(B2062,'Crafting recipes'!$A$6:$A$1005,0)),"MISSING ID")</x:f>
        <x:v>Partial proposal</x:v>
      </x:c>
      <x:c r="N2062" s="4" t="str">
        <x:v>Partial audit candidate; quantity, fit and performance remain unresolved.</x:v>
      </x:c>
      <x:c r="O20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2" s="4" t="n">
        <x:f>IF(OR(C2062="Ingredient candidate",C2062="Consumed input",C2062="Contained input",C2062="Transform input"),IF(F2062="T0",0,IF(F2062="T1",1,IF(F2062="T2",2,IF(F2062="T3",3,IF(F2062="T4",4,-1))))),-1)</x:f>
        <x:v>3</x:v>
      </x:c>
      <x:c r="Q2062" s="4" t="n">
        <x:f>IF(AND(OR(C2062="Ingredient candidate",C2062="Consumed input",C2062="Contained input",C2062="Transform input"),P2062=-1),1,0)</x:f>
        <x:v>0</x:v>
      </x:c>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T4</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t="n">
        <x:f>IF(OR(C2063="Ingredient candidate",C2063="Consumed input",C2063="Contained input",C2063="Transform input"),IF(F2063="T0",0,IF(F2063="T1",1,IF(F2063="T2",2,IF(F2063="T3",3,IF(F2063="T4",4,-1))))),-1)</x:f>
        <x:v>4</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T3</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t="n">
        <x:f>IF(OR(C2064="Ingredient candidate",C2064="Consumed input",C2064="Contained input",C2064="Transform input"),IF(F2064="T0",0,IF(F2064="T1",1,IF(F2064="T2",2,IF(F2064="T3",3,IF(F2064="T4",4,-1))))),-1)</x:f>
        <x:v>3</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T4</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t="n">
        <x:f>IF(OR(C2070="Ingredient candidate",C2070="Consumed input",C2070="Contained input",C2070="Transform input"),IF(F2070="T0",0,IF(F2070="T1",1,IF(F2070="T2",2,IF(F2070="T3",3,IF(F2070="T4",4,-1))))),-1)</x:f>
        <x:v>4</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T4</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t="n">
        <x:f>IF(OR(C2071="Ingredient candidate",C2071="Consumed input",C2071="Contained input",C2071="Transform input"),IF(F2071="T0",0,IF(F2071="T1",1,IF(F2071="T2",2,IF(F2071="T3",3,IF(F2071="T4",4,-1))))),-1)</x:f>
        <x:v>4</x:v>
      </x:c>
      <x:c r="Q2071" s="4" t="n">
        <x:f>IF(AND(OR(C2071="Ingredient candidate",C2071="Consumed input",C2071="Contained input",C2071="Transform input"),P2071=-1),1,0)</x:f>
        <x:v>0</x:v>
      </x:c>
    </x:row>
    <x:row r="2072" ht="64" customHeight="1">
      <x:c r="A2072" s="4" t="str">
        <x:v>design.collection.weighted_tendon_snare.audit.extra.88</x:v>
      </x:c>
      <x:c r="B2072" s="4" t="str">
        <x:v>design.collection.weighted_tendon_snare</x:v>
      </x:c>
      <x:c r="C2072" s="4" t="str">
        <x:v>Ingredient candidate</x:v>
      </x:c>
      <x:c r="D2072" s="4" t="str">
        <x:v>proposal.audit.compact_latch_and_trigger_pack</x:v>
      </x:c>
      <x:c r="E2072" s="4" t="str">
        <x:f>IFERROR(INDEX('Items'!$B$6:$B$1005,MATCH(D2072,'Items'!$A$6:$A$1005,0)),"MISSING ID")</x:f>
        <x:v>Compact latch and trigger pack</x:v>
      </x:c>
      <x:c r="F2072" s="4" t="str">
        <x:f>IFERROR(INDEX('Items'!$C$6:$C$1005,MATCH(D2072,'Items'!$A$6:$A$1005,0)),"MISSING ID")</x:f>
        <x:v>T4</x:v>
      </x:c>
      <x:c r="G2072" s="4" t="str">
        <x:f>IFERROR(INDEX('Items'!$D$6:$D$1005,MATCH(D2072,'Items'!$A$6:$A$1005,0)),"MISSING ID")</x:f>
        <x:v>Crafting components</x:v>
      </x:c>
      <x:c r="H2072" s="4" t="str">
        <x:f>IFERROR(INDEX('Items'!$X$6:$X$1005,MATCH(D2072,'Items'!$A$6:$A$1005,0)),"MISSING ID")</x:f>
        <x:v>Crafting component</x:v>
      </x:c>
      <x:c r="I2072" s="4"/>
      <x:c r="J2072" s="4" t="str">
        <x:v>Unspecified</x:v>
      </x:c>
      <x:c r="K2072" s="4" t="str">
        <x:f>IFERROR(INDEX('Crafting recipes'!$D$6:$D$1005,MATCH(B2072,'Crafting recipes'!$A$6:$A$1005,0)),"MISSING ID")</x:f>
        <x:v>Proposal</x:v>
      </x:c>
      <x:c r="L2072" s="4" t="str">
        <x:f>IFERROR(INDEX('Items'!$AD$6:$AD$1005,MATCH(D2072,'Items'!$A$6:$A$1005,0)),"MISSING ID")</x:f>
        <x:v>Proposal</x:v>
      </x:c>
      <x:c r="M2072" s="4" t="str">
        <x:f>IFERROR(INDEX('Crafting recipes'!$E$6:$E$1005,MATCH(B2072,'Crafting recipes'!$A$6:$A$1005,0)),"MISSING ID")</x:f>
        <x:v>Partial proposal</x:v>
      </x:c>
      <x:c r="N2072" s="4" t="str">
        <x:v>Partial audit candidate; quantity, fit and performance remain unresolved.</x:v>
      </x:c>
      <x:c r="O20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2" s="4" t="n">
        <x:f>IF(OR(C2072="Ingredient candidate",C2072="Consumed input",C2072="Contained input",C2072="Transform input"),IF(F2072="T0",0,IF(F2072="T1",1,IF(F2072="T2",2,IF(F2072="T3",3,IF(F2072="T4",4,-1))))),-1)</x:f>
        <x:v>4</x:v>
      </x:c>
      <x:c r="Q2072" s="4" t="n">
        <x:f>IF(AND(OR(C2072="Ingredient candidate",C2072="Consumed input",C2072="Contained input",C2072="Transform input"),P2072=-1),1,0)</x:f>
        <x:v>0</x:v>
      </x:c>
    </x:row>
    <x:row r="2073" ht="64" customHeight="1">
      <x:c r="A2073" s="4" t="str">
        <x:v>design.collection.hinged_shell_drop_cage.audit.extra.89</x:v>
      </x:c>
      <x:c r="B2073" s="4" t="str">
        <x:v>design.collection.hinged_shell_drop_cage</x:v>
      </x:c>
      <x:c r="C2073" s="4" t="str">
        <x:v>Ingredient candidate</x:v>
      </x:c>
      <x:c r="D2073" s="4" t="str">
        <x:v>proposal.audit.compact_latch_and_trigger_pack</x:v>
      </x:c>
      <x:c r="E2073" s="4" t="str">
        <x:f>IFERROR(INDEX('Items'!$B$6:$B$1005,MATCH(D2073,'Items'!$A$6:$A$1005,0)),"MISSING ID")</x:f>
        <x:v>Compact latch and trigger pack</x:v>
      </x:c>
      <x:c r="F2073" s="4" t="str">
        <x:f>IFERROR(INDEX('Items'!$C$6:$C$1005,MATCH(D2073,'Items'!$A$6:$A$1005,0)),"MISSING ID")</x:f>
        <x:v>T4</x:v>
      </x:c>
      <x:c r="G2073" s="4" t="str">
        <x:f>IFERROR(INDEX('Items'!$D$6:$D$1005,MATCH(D2073,'Items'!$A$6:$A$1005,0)),"MISSING ID")</x:f>
        <x:v>Crafting components</x:v>
      </x:c>
      <x:c r="H2073" s="4" t="str">
        <x:f>IFERROR(INDEX('Items'!$X$6:$X$1005,MATCH(D2073,'Items'!$A$6:$A$1005,0)),"MISSING ID")</x:f>
        <x:v>Crafting component</x:v>
      </x:c>
      <x:c r="I2073" s="4"/>
      <x:c r="J2073" s="4" t="str">
        <x:v>Unspecified</x:v>
      </x:c>
      <x:c r="K2073" s="4" t="str">
        <x:f>IFERROR(INDEX('Crafting recipes'!$D$6:$D$1005,MATCH(B2073,'Crafting recipes'!$A$6:$A$1005,0)),"MISSING ID")</x:f>
        <x:v>Proposal</x:v>
      </x:c>
      <x:c r="L2073" s="4" t="str">
        <x:f>IFERROR(INDEX('Items'!$AD$6:$AD$1005,MATCH(D2073,'Items'!$A$6:$A$1005,0)),"MISSING ID")</x:f>
        <x:v>Proposal</x:v>
      </x:c>
      <x:c r="M2073" s="4" t="str">
        <x:f>IFERROR(INDEX('Crafting recipes'!$E$6:$E$1005,MATCH(B2073,'Crafting recipes'!$A$6:$A$1005,0)),"MISSING ID")</x:f>
        <x:v>Partial proposal</x:v>
      </x:c>
      <x:c r="N2073" s="4" t="str">
        <x:v>Partial audit candidate; quantity, fit and performance remain unresolved.</x:v>
      </x:c>
      <x:c r="O20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3" s="4" t="n">
        <x:f>IF(OR(C2073="Ingredient candidate",C2073="Consumed input",C2073="Contained input",C2073="Transform input"),IF(F2073="T0",0,IF(F2073="T1",1,IF(F2073="T2",2,IF(F2073="T3",3,IF(F2073="T4",4,-1))))),-1)</x:f>
        <x:v>4</x:v>
      </x:c>
      <x:c r="Q2073" s="4" t="n">
        <x:f>IF(AND(OR(C2073="Ingredient candidate",C2073="Consumed input",C2073="Contained input",C2073="Transform input"),P2073=-1),1,0)</x:f>
        <x:v>0</x:v>
      </x:c>
    </x:row>
    <x:row r="2074" ht="64" customHeight="1">
      <x:c r="A2074" s="4" t="str">
        <x:v>design.collection.spring_latched_jaw_restraint.audit.extra.90</x:v>
      </x:c>
      <x:c r="B2074" s="4" t="str">
        <x:v>design.collection.spring_latched_jaw_restraint</x:v>
      </x:c>
      <x:c r="C2074" s="4" t="str">
        <x:v>Ingredient candidate</x:v>
      </x:c>
      <x:c r="D2074" s="4" t="str">
        <x:v>proposal.audit.compact_latch_and_trigger_pack</x:v>
      </x:c>
      <x:c r="E2074" s="4" t="str">
        <x:f>IFERROR(INDEX('Items'!$B$6:$B$1005,MATCH(D2074,'Items'!$A$6:$A$1005,0)),"MISSING ID")</x:f>
        <x:v>Compact latch and trigger pack</x:v>
      </x:c>
      <x:c r="F2074" s="4" t="str">
        <x:f>IFERROR(INDEX('Items'!$C$6:$C$1005,MATCH(D2074,'Items'!$A$6:$A$1005,0)),"MISSING ID")</x:f>
        <x:v>T4</x:v>
      </x:c>
      <x:c r="G2074" s="4" t="str">
        <x:f>IFERROR(INDEX('Items'!$D$6:$D$1005,MATCH(D2074,'Items'!$A$6:$A$1005,0)),"MISSING ID")</x:f>
        <x:v>Crafting components</x:v>
      </x:c>
      <x:c r="H2074" s="4" t="str">
        <x:f>IFERROR(INDEX('Items'!$X$6:$X$1005,MATCH(D2074,'Items'!$A$6:$A$1005,0)),"MISSING ID")</x:f>
        <x:v>Crafting component</x:v>
      </x:c>
      <x:c r="I2074" s="4"/>
      <x:c r="J2074" s="4" t="str">
        <x:v>Unspecified</x:v>
      </x:c>
      <x:c r="K2074" s="4" t="str">
        <x:f>IFERROR(INDEX('Crafting recipes'!$D$6:$D$1005,MATCH(B2074,'Crafting recipes'!$A$6:$A$1005,0)),"MISSING ID")</x:f>
        <x:v>Proposal</x:v>
      </x:c>
      <x:c r="L2074" s="4" t="str">
        <x:f>IFERROR(INDEX('Items'!$AD$6:$AD$1005,MATCH(D2074,'Items'!$A$6:$A$1005,0)),"MISSING ID")</x:f>
        <x:v>Proposal</x:v>
      </x:c>
      <x:c r="M2074" s="4" t="str">
        <x:f>IFERROR(INDEX('Crafting recipes'!$E$6:$E$1005,MATCH(B2074,'Crafting recipes'!$A$6:$A$1005,0)),"MISSING ID")</x:f>
        <x:v>Partial proposal</x:v>
      </x:c>
      <x:c r="N2074" s="4" t="str">
        <x:v>Partial audit candidate; quantity, fit and performance remain unresolved.</x:v>
      </x:c>
      <x:c r="O20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4" s="4" t="n">
        <x:f>IF(OR(C2074="Ingredient candidate",C2074="Consumed input",C2074="Contained input",C2074="Transform input"),IF(F2074="T0",0,IF(F2074="T1",1,IF(F2074="T2",2,IF(F2074="T3",3,IF(F2074="T4",4,-1))))),-1)</x:f>
        <x:v>4</x:v>
      </x:c>
      <x:c r="Q2074" s="4" t="n">
        <x:f>IF(AND(OR(C2074="Ingredient candidate",C2074="Consumed input",C2074="Contained input",C2074="Transform input"),P2074=-1),1,0)</x:f>
        <x:v>0</x:v>
      </x:c>
    </x:row>
    <x:row r="2075" ht="64" customHeight="1">
      <x:c r="A2075" s="4" t="str">
        <x:v>design.collection.spring_latched_jaw_restraint.audit.extra.91</x:v>
      </x:c>
      <x:c r="B2075" s="4" t="str">
        <x:v>design.collection.spring_latched_jaw_restraint</x:v>
      </x:c>
      <x:c r="C2075" s="4" t="str">
        <x:v>Ingredient candidate</x:v>
      </x:c>
      <x:c r="D2075" s="4" t="str">
        <x:v>proposal.legger.joint_pin</x:v>
      </x:c>
      <x:c r="E2075" s="4" t="str">
        <x:f>IFERROR(INDEX('Items'!$B$6:$B$1005,MATCH(D2075,'Items'!$A$6:$A$1005,0)),"MISSING ID")</x:f>
        <x:v>Replaceable joint pin</x:v>
      </x:c>
      <x:c r="F2075" s="4" t="str">
        <x:f>IFERROR(INDEX('Items'!$C$6:$C$1005,MATCH(D2075,'Items'!$A$6:$A$1005,0)),"MISSING ID")</x:f>
        <x:v>T3</x:v>
      </x:c>
      <x:c r="G2075" s="4" t="str">
        <x:f>IFERROR(INDEX('Items'!$D$6:$D$1005,MATCH(D2075,'Items'!$A$6:$A$1005,0)),"MISSING ID")</x:f>
        <x:v>Crafting components</x:v>
      </x:c>
      <x:c r="H2075" s="4" t="str">
        <x:f>IFERROR(INDEX('Items'!$X$6:$X$1005,MATCH(D2075,'Items'!$A$6:$A$1005,0)),"MISSING ID")</x:f>
        <x:v>Crafting component</x:v>
      </x:c>
      <x:c r="I2075" s="4"/>
      <x:c r="J2075" s="4" t="str">
        <x:v>Unspecified</x:v>
      </x:c>
      <x:c r="K2075" s="4" t="str">
        <x:f>IFERROR(INDEX('Crafting recipes'!$D$6:$D$1005,MATCH(B2075,'Crafting recipes'!$A$6:$A$1005,0)),"MISSING ID")</x:f>
        <x:v>Proposal</x:v>
      </x:c>
      <x:c r="L2075" s="4" t="str">
        <x:f>IFERROR(INDEX('Items'!$AD$6:$AD$1005,MATCH(D2075,'Items'!$A$6:$A$1005,0)),"MISSING ID")</x:f>
        <x:v>Proposal</x:v>
      </x:c>
      <x:c r="M2075" s="4" t="str">
        <x:f>IFERROR(INDEX('Crafting recipes'!$E$6:$E$1005,MATCH(B2075,'Crafting recipes'!$A$6:$A$1005,0)),"MISSING ID")</x:f>
        <x:v>Partial proposal</x:v>
      </x:c>
      <x:c r="N2075" s="4" t="str">
        <x:v>Partial audit candidate; quantity, fit and performance remain unresolved.</x:v>
      </x:c>
      <x:c r="O20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5" s="4" t="n">
        <x:f>IF(OR(C2075="Ingredient candidate",C2075="Consumed input",C2075="Contained input",C2075="Transform input"),IF(F2075="T0",0,IF(F2075="T1",1,IF(F2075="T2",2,IF(F2075="T3",3,IF(F2075="T4",4,-1))))),-1)</x:f>
        <x:v>3</x:v>
      </x:c>
      <x:c r="Q2075" s="4" t="n">
        <x:f>IF(AND(OR(C2075="Ingredient candidate",C2075="Consumed input",C2075="Contained input",C2075="Transform input"),P2075=-1),1,0)</x:f>
        <x:v>0</x:v>
      </x:c>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Not applicable</x:v>
      </x:c>
      <x:c r="G2076" s="4" t="str">
        <x:f>IFERROR(INDEX('Items'!$D$6:$D$1005,MATCH(D2076,'Items'!$A$6:$A$1005,0)),"MISSING ID")</x:f>
        <x:v>Field supplies</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t="n">
        <x:f>IF(OR(C2076="Ingredient candidate",C2076="Consumed input",C2076="Contained input",C2076="Transform input"),IF(F2076="T0",0,IF(F2076="T1",1,IF(F2076="T2",2,IF(F2076="T3",3,IF(F2076="T4",4,-1))))),-1)</x:f>
        <x:v>-1</x:v>
      </x:c>
      <x:c r="Q2076" s="4" t="n">
        <x:f>IF(AND(OR(C2076="Ingredient candidate",C2076="Consumed input",C2076="Contained input",C2076="Transform input"),P2076=-1),1,0)</x:f>
        <x:v>1</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Not applicable</x:v>
      </x:c>
      <x:c r="G2077" s="4" t="str">
        <x:f>IFERROR(INDEX('Items'!$D$6:$D$1005,MATCH(D2077,'Items'!$A$6:$A$1005,0)),"MISSING ID")</x:f>
        <x:v>Field supplies</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t="n">
        <x:f>IF(OR(C2077="Ingredient candidate",C2077="Consumed input",C2077="Contained input",C2077="Transform input"),IF(F2077="T0",0,IF(F2077="T1",1,IF(F2077="T2",2,IF(F2077="T3",3,IF(F2077="T4",4,-1))))),-1)</x:f>
        <x:v>-1</x:v>
      </x:c>
      <x:c r="Q2077" s="4" t="n">
        <x:f>IF(AND(OR(C2077="Ingredient candidate",C2077="Consumed input",C2077="Contained input",C2077="Transform input"),P2077=-1),1,0)</x:f>
        <x:v>1</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T4</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t="n">
        <x:f>IF(OR(C2078="Ingredient candidate",C2078="Consumed input",C2078="Contained input",C2078="Transform input"),IF(F2078="T0",0,IF(F2078="T1",1,IF(F2078="T2",2,IF(F2078="T3",3,IF(F2078="T4",4,-1))))),-1)</x:f>
        <x:v>4</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Not applicable</x:v>
      </x:c>
      <x:c r="G2079" s="4" t="str">
        <x:f>IFERROR(INDEX('Items'!$D$6:$D$1005,MATCH(D2079,'Items'!$A$6:$A$1005,0)),"MISSING ID")</x:f>
        <x:v>Cultural objects</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t="n">
        <x:f>IF(OR(C2079="Ingredient candidate",C2079="Consumed input",C2079="Contained input",C2079="Transform input"),IF(F2079="T0",0,IF(F2079="T1",1,IF(F2079="T2",2,IF(F2079="T3",3,IF(F2079="T4",4,-1))))),-1)</x:f>
        <x:v>-1</x:v>
      </x:c>
      <x:c r="Q2079" s="4" t="n">
        <x:f>IF(AND(OR(C2079="Ingredient candidate",C2079="Consumed input",C2079="Contained input",C2079="Transform input"),P2079=-1),1,0)</x:f>
        <x:v>1</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Not applicable</x:v>
      </x:c>
      <x:c r="G2080" s="4" t="str">
        <x:f>IFERROR(INDEX('Items'!$D$6:$D$1005,MATCH(D2080,'Items'!$A$6:$A$1005,0)),"MISSING ID")</x:f>
        <x:v>Field supplies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t="n">
        <x:f>IF(OR(C2080="Ingredient candidate",C2080="Consumed input",C2080="Contained input",C2080="Transform input"),IF(F2080="T0",0,IF(F2080="T1",1,IF(F2080="T2",2,IF(F2080="T3",3,IF(F2080="T4",4,-1))))),-1)</x:f>
        <x:v>-1</x:v>
      </x:c>
      <x:c r="Q2080" s="4" t="n">
        <x:f>IF(AND(OR(C2080="Ingredient candidate",C2080="Consumed input",C2080="Contained input",C2080="Transform input"),P2080=-1),1,0)</x:f>
        <x:v>1</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Not applicable</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t="n">
        <x:f>IF(OR(C2083="Ingredient candidate",C2083="Consumed input",C2083="Contained input",C2083="Transform input"),IF(F2083="T0",0,IF(F2083="T1",1,IF(F2083="T2",2,IF(F2083="T3",3,IF(F2083="T4",4,-1))))),-1)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Not applicable</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t="n">
        <x:f>IF(OR(C2084="Ingredient candidate",C2084="Consumed input",C2084="Contained input",C2084="Transform input"),IF(F2084="T0",0,IF(F2084="T1",1,IF(F2084="T2",2,IF(F2084="T3",3,IF(F2084="T4",4,-1))))),-1)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Not applicable</x:v>
      </x:c>
      <x:c r="G2085" s="4" t="str">
        <x:f>IFERROR(INDEX('Items'!$D$6:$D$1005,MATCH(D2085,'Items'!$A$6:$A$1005,0)),"MISSING ID")</x:f>
        <x:v>Tools</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t="n">
        <x:f>IF(OR(C2085="Ingredient candidate",C2085="Consumed input",C2085="Contained input",C2085="Transform input"),IF(F2085="T0",0,IF(F2085="T1",1,IF(F2085="T2",2,IF(F2085="T3",3,IF(F2085="T4",4,-1))))),-1)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Not applicable</x:v>
      </x:c>
      <x:c r="G2086" s="4" t="str">
        <x:f>IFERROR(INDEX('Items'!$D$6:$D$1005,MATCH(D2086,'Items'!$A$6:$A$1005,0)),"MISSING ID")</x:f>
        <x:v>Tools</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t="n">
        <x:f>IF(OR(C2086="Ingredient candidate",C2086="Consumed input",C2086="Contained input",C2086="Transform input"),IF(F2086="T0",0,IF(F2086="T1",1,IF(F2086="T2",2,IF(F2086="T3",3,IF(F2086="T4",4,-1))))),-1)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Not applicable</x:v>
      </x:c>
      <x:c r="G2087" s="4" t="str">
        <x:f>IFERROR(INDEX('Items'!$D$6:$D$1005,MATCH(D2087,'Items'!$A$6:$A$1005,0)),"MISSING ID")</x:f>
        <x:v>Tools</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t="n">
        <x:f>IF(OR(C2087="Ingredient candidate",C2087="Consumed input",C2087="Contained input",C2087="Transform input"),IF(F2087="T0",0,IF(F2087="T1",1,IF(F2087="T2",2,IF(F2087="T3",3,IF(F2087="T4",4,-1))))),-1)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Not applicable</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t="n">
        <x:f>IF(OR(C2088="Ingredient candidate",C2088="Consumed input",C2088="Contained input",C2088="Transform input"),IF(F2088="T0",0,IF(F2088="T1",1,IF(F2088="T2",2,IF(F2088="T3",3,IF(F2088="T4",4,-1))))),-1)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Not applicable</x:v>
      </x:c>
      <x:c r="G2089" s="4" t="str">
        <x:f>IFERROR(INDEX('Items'!$D$6:$D$1005,MATCH(D2089,'Items'!$A$6:$A$1005,0)),"MISSING ID")</x:f>
        <x:v>Tools</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t="n">
        <x:f>IF(OR(C2089="Ingredient candidate",C2089="Consumed input",C2089="Contained input",C2089="Transform input"),IF(F2089="T0",0,IF(F2089="T1",1,IF(F2089="T2",2,IF(F2089="T3",3,IF(F2089="T4",4,-1))))),-1)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Not applicable</x:v>
      </x:c>
      <x:c r="G2090" s="4" t="str">
        <x:f>IFERROR(INDEX('Items'!$D$6:$D$1005,MATCH(D2090,'Items'!$A$6:$A$1005,0)),"MISSING ID")</x:f>
        <x:v>Tools</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t="n">
        <x:f>IF(OR(C2090="Ingredient candidate",C2090="Consumed input",C2090="Contained input",C2090="Transform input"),IF(F2090="T0",0,IF(F2090="T1",1,IF(F2090="T2",2,IF(F2090="T3",3,IF(F2090="T4",4,-1))))),-1)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Not applicable</x:v>
      </x:c>
      <x:c r="G2091" s="4" t="str">
        <x:f>IFERROR(INDEX('Items'!$D$6:$D$1005,MATCH(D2091,'Items'!$A$6:$A$1005,0)),"MISSING ID")</x:f>
        <x:v>Tools</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t="n">
        <x:f>IF(OR(C2091="Ingredient candidate",C2091="Consumed input",C2091="Contained input",C2091="Transform input"),IF(F2091="T0",0,IF(F2091="T1",1,IF(F2091="T2",2,IF(F2091="T3",3,IF(F2091="T4",4,-1))))),-1)</x:f>
        <x:v>-1</x:v>
      </x:c>
      <x:c r="Q2091" s="4" t="n">
        <x:f>IF(AND(OR(C2091="Ingredient candidate",C2091="Consumed input",C2091="Contained input",C2091="Transform input"),P2091=-1),1,0)</x:f>
        <x:v>0</x:v>
      </x:c>
    </x:row>
    <x:row r="2092" ht="64" customHeight="1">
      <x:c r="A2092" s="4" t="str">
        <x:v>design.collection.selected_edible_fauna_roe.audit.tool.1</x:v>
      </x:c>
      <x:c r="B2092" s="4" t="str">
        <x:v>design.collection.selected_edible_fauna_roe</x:v>
      </x:c>
      <x:c r="C2092" s="4" t="str">
        <x:v>Tool candidate</x:v>
      </x:c>
      <x:c r="D2092" s="4" t="str">
        <x:v>proposal.audit.food_preparation_screen</x:v>
      </x:c>
      <x:c r="E2092" s="4" t="str">
        <x:f>IFERROR(INDEX('Items'!$B$6:$B$1005,MATCH(D2092,'Items'!$A$6:$A$1005,0)),"MISSING ID")</x:f>
        <x:v>Food preparation screen</x:v>
      </x:c>
      <x:c r="F2092" s="4" t="str">
        <x:f>IFERROR(INDEX('Items'!$C$6:$C$1005,MATCH(D2092,'Items'!$A$6:$A$1005,0)),"MISSING ID")</x:f>
        <x:v>Not applicable</x:v>
      </x:c>
      <x:c r="G2092" s="4" t="str">
        <x:f>IFERROR(INDEX('Items'!$D$6:$D$1005,MATCH(D2092,'Items'!$A$6:$A$1005,0)),"MISSING ID")</x:f>
        <x:v>Salvage</x:v>
      </x:c>
      <x:c r="H2092" s="4" t="str">
        <x:f>IFERROR(INDEX('Items'!$X$6:$X$1005,MATCH(D2092,'Items'!$A$6:$A$1005,0)),"MISSING ID")</x:f>
        <x:v>Tool</x:v>
      </x:c>
      <x:c r="I2092" s="4"/>
      <x:c r="J2092" s="4" t="str">
        <x:v>Unspecified</x:v>
      </x:c>
      <x:c r="K2092" s="4" t="str">
        <x:f>IFERROR(INDEX('Crafting recipes'!$D$6:$D$1005,MATCH(B2092,'Crafting recipes'!$A$6:$A$1005,0)),"MISSING ID")</x:f>
        <x:v>Proposal</x:v>
      </x:c>
      <x:c r="L2092" s="4" t="str">
        <x:f>IFERROR(INDEX('Items'!$AD$6:$AD$1005,MATCH(D2092,'Items'!$A$6:$A$1005,0)),"MISSING ID")</x:f>
        <x:v>Proposal</x:v>
      </x:c>
      <x:c r="M2092" s="4" t="str">
        <x:f>IFERROR(INDEX('Crafting recipes'!$E$6:$E$1005,MATCH(B2092,'Crafting recipes'!$A$6:$A$1005,0)),"MISSING ID")</x:f>
        <x:v>Partial proposal</x:v>
      </x:c>
      <x:c r="N2092" s="4" t="str">
        <x:v>Partial audit candidate; quantity, fit and performance remain unresolved.</x:v>
      </x:c>
      <x:c r="O20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2" s="4" t="n">
        <x:f>IF(OR(C2092="Ingredient candidate",C2092="Consumed input",C2092="Contained input",C2092="Transform input"),IF(F2092="T0",0,IF(F2092="T1",1,IF(F2092="T2",2,IF(F2092="T3",3,IF(F2092="T4",4,-1))))),-1)</x:f>
        <x:v>-1</x:v>
      </x:c>
      <x:c r="Q2092" s="4" t="n">
        <x:f>IF(AND(OR(C2092="Ingredient candidate",C2092="Consumed input",C2092="Contained input",C2092="Transform input"),P2092=-1),1,0)</x:f>
        <x:v>0</x:v>
      </x:c>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Not applicable</x:v>
      </x:c>
      <x:c r="G2095" s="4" t="str">
        <x:f>IFERROR(INDEX('Items'!$D$6:$D$1005,MATCH(D2095,'Items'!$A$6:$A$1005,0)),"MISSING ID")</x:f>
        <x:v>Everyday objects</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t="n">
        <x:f>IF(OR(C2095="Ingredient candidate",C2095="Consumed input",C2095="Contained input",C2095="Transform input"),IF(F2095="T0",0,IF(F2095="T1",1,IF(F2095="T2",2,IF(F2095="T3",3,IF(F2095="T4",4,-1))))),-1)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Not applicable</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t="n">
        <x:f>IF(OR(C2096="Ingredient candidate",C2096="Consumed input",C2096="Contained input",C2096="Transform input"),IF(F2096="T0",0,IF(F2096="T1",1,IF(F2096="T2",2,IF(F2096="T3",3,IF(F2096="T4",4,-1))))),-1)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'Items'!$A$6:$A$924</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proposal.bio.husk_paper;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T0</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T0</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T0</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T0</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t="str">
        <x:v>design.refine.ceramic.body_feed</x:v>
      </x:c>
      <x:c r="B11" s="4" t="str">
        <x:v>Prepared ceramic body feed preparation</x:v>
      </x:c>
      <x:c r="C11" s="4" t="str">
        <x:v>Material refinement</x:v>
      </x:c>
      <x:c r="D11" s="4" t="str">
        <x:v>Proposal</x:v>
      </x:c>
      <x:c r="E11" s="4" t="str">
        <x:v>Partial proposal</x:v>
      </x:c>
      <x:c r="F11" s="4" t="str">
        <x:v>Prepare the listed output from candidate material inputs.</x:v>
      </x:c>
      <x:c r="G11" s="4" t="str">
        <x:v>Controlled-heating firing kiln or specialist glass hot-work station; Ceramic firing tray / Ceramic casting mold as applicable. Qualified power, heat and atmosphere required.</x:v>
      </x:c>
      <x:c r="H11" s="4" t="str">
        <x:f>IF(I11=0,"Unassigned",IF(SUMIFS('Material routes'!$Q$6:$Q$2205,'Material routes'!$B$6:$B$2205,A11)&gt;0,"Unassigned","T"&amp;_xlfn.MAXIFS('Material routes'!$P$6:$P$2205,'Material routes'!$B$6:$B$2205,A11)))</x:f>
        <x:v>T0</x:v>
      </x:c>
      <x:c r="I11" s="4" t="n">
        <x:f>SUM(COUNTIFS('Material routes'!$B$6:$B$2205,A11,'Material routes'!$C$6:$C$2205,"Ingredient candidate"),COUNTIFS('Material routes'!$B$6:$B$2205,A11,'Material routes'!$C$6:$C$2205,"Consumed input"),COUNTIFS('Material routes'!$B$6:$B$2205,A11,'Material routes'!$C$6:$C$2205,"Contained input"),COUNTIFS('Material routes'!$B$6:$B$2205,A11,'Material routes'!$C$6:$C$2205,"Transform input"))</x:f>
        <x:v>1</x:v>
      </x:c>
      <x:c r="J11" s="4" t="n">
        <x:f>COUNTIFS('Material routes'!$B$6:$B$2205,A11,'Material routes'!$C$6:$C$2205,"Output")</x:f>
        <x:v>1</x:v>
      </x:c>
      <x:c r="K11" s="4" t="n">
        <x:f>COUNTIFS('Material routes'!$B$6:$B$2205,A11,'Material routes'!$C$6:$C$2205,"Tool candidate")</x:f>
        <x:v>0</x:v>
      </x:c>
      <x:c r="L11" s="4" t="str">
        <x:v>New game proposal; no complete recipe</x:v>
      </x:c>
      <x:c r="M11" s="4" t="str">
        <x:v>Quantities, supporting inputs, compatibility and process conditions remain open.</x:v>
      </x:c>
    </x:row>
    <x:row r="12" ht="85" customHeight="1">
      <x:c r="A12" s="4" t="str">
        <x:v>design.refine.ceramic.glaze_feed</x:v>
      </x:c>
      <x:c r="B12" s="4" t="str">
        <x:v>Prepared glaze feed preparation</x:v>
      </x:c>
      <x:c r="C12" s="4" t="str">
        <x:v>Material refinement</x:v>
      </x:c>
      <x:c r="D12" s="4" t="str">
        <x:v>Proposal</x:v>
      </x:c>
      <x:c r="E12" s="4" t="str">
        <x:v>Partial proposal</x:v>
      </x:c>
      <x:c r="F12" s="4" t="str">
        <x:v>Prepare the listed output from candidate material inputs.</x:v>
      </x:c>
      <x:c r="G12" s="4" t="str">
        <x:v>Controlled-heating firing kiln or specialist glass hot-work station; Ceramic firing tray / Ceramic casting mold as applicable. Qualified power, heat and atmosphere required.</x:v>
      </x:c>
      <x:c r="H12" s="4" t="str">
        <x:f>IF(I12=0,"Unassigned",IF(SUMIFS('Material routes'!$Q$6:$Q$2205,'Material routes'!$B$6:$B$2205,A12)&gt;0,"Unassigned","T"&amp;_xlfn.MAXIFS('Material routes'!$P$6:$P$2205,'Material routes'!$B$6:$B$2205,A12)))</x:f>
        <x:v>T0</x:v>
      </x:c>
      <x:c r="I12" s="4" t="n">
        <x:f>SUM(COUNTIFS('Material routes'!$B$6:$B$2205,A12,'Material routes'!$C$6:$C$2205,"Ingredient candidate"),COUNTIFS('Material routes'!$B$6:$B$2205,A12,'Material routes'!$C$6:$C$2205,"Consumed input"),COUNTIFS('Material routes'!$B$6:$B$2205,A12,'Material routes'!$C$6:$C$2205,"Contained input"),COUNTIFS('Material routes'!$B$6:$B$2205,A12,'Material routes'!$C$6:$C$2205,"Transform input"))</x:f>
        <x:v>1</x:v>
      </x:c>
      <x:c r="J12" s="4" t="n">
        <x:f>COUNTIFS('Material routes'!$B$6:$B$2205,A12,'Material routes'!$C$6:$C$2205,"Output")</x:f>
        <x:v>1</x:v>
      </x:c>
      <x:c r="K12" s="4" t="n">
        <x:f>COUNTIFS('Material routes'!$B$6:$B$2205,A12,'Material routes'!$C$6:$C$2205,"Tool candidate")</x:f>
        <x:v>0</x:v>
      </x:c>
      <x:c r="L12" s="4" t="str">
        <x:v>New game proposal; no complete recipe</x:v>
      </x:c>
      <x:c r="M12" s="4" t="str">
        <x:v>Quantities, supporting inputs, compatibility and process conditions remain open.</x:v>
      </x:c>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T0</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T0</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T0</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T0</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T0</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T0</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T0</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T0</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t="str">
        <x:v>design.refine.t1.dressed_stone</x:v>
      </x:c>
      <x:c r="B28" s="4" t="str">
        <x:v>Dressed building-stone stock preparation</x:v>
      </x:c>
      <x:c r="C28" s="4" t="str">
        <x:v>Material refinement</x:v>
      </x:c>
      <x:c r="D28" s="4" t="str">
        <x:v>Proposal</x:v>
      </x:c>
      <x:c r="E28" s="4" t="str">
        <x:v>Partial proposal</x:v>
      </x:c>
      <x:c r="F28" s="4" t="str">
        <x:v>Prepare the listed output from candidate material inputs.</x:v>
      </x:c>
      <x:c r="G28" s="4" t="str">
        <x:v>Ceramic grinding mortar, Ceramic pestle, Ceramic abrasive disc and stone-cutting fixtures as applicable; grade selection and finishing qualification required.</x:v>
      </x:c>
      <x:c r="H28" s="4" t="str">
        <x:f>IF(I28=0,"Unassigned",IF(SUMIFS('Material routes'!$Q$6:$Q$2205,'Material routes'!$B$6:$B$2205,A28)&gt;0,"Unassigned","T"&amp;_xlfn.MAXIFS('Material routes'!$P$6:$P$2205,'Material routes'!$B$6:$B$2205,A28)))</x:f>
        <x:v>T0</x:v>
      </x:c>
      <x:c r="I28" s="4" t="n">
        <x:f>SUM(COUNTIFS('Material routes'!$B$6:$B$2205,A28,'Material routes'!$C$6:$C$2205,"Ingredient candidate"),COUNTIFS('Material routes'!$B$6:$B$2205,A28,'Material routes'!$C$6:$C$2205,"Consumed input"),COUNTIFS('Material routes'!$B$6:$B$2205,A28,'Material routes'!$C$6:$C$2205,"Contained input"),COUNTIFS('Material routes'!$B$6:$B$2205,A28,'Material routes'!$C$6:$C$2205,"Transform input"))</x:f>
        <x:v>1</x:v>
      </x:c>
      <x:c r="J28" s="4" t="n">
        <x:f>COUNTIFS('Material routes'!$B$6:$B$2205,A28,'Material routes'!$C$6:$C$2205,"Output")</x:f>
        <x:v>1</x:v>
      </x:c>
      <x:c r="K28" s="4" t="n">
        <x:f>COUNTIFS('Material routes'!$B$6:$B$2205,A28,'Material routes'!$C$6:$C$2205,"Tool candidate")</x:f>
        <x:v>0</x:v>
      </x:c>
      <x:c r="L28" s="4" t="str">
        <x:v>https://github.com/sleepyseamonster/Arc-Dust/blob/f6f98515c005dc3c73cccd9cbc031691745740c6/02-Arc-Dust-Worldbuilding/world/materials/industrial-material-palette.md (source proposal; game route proposed)</x:v>
      </x:c>
      <x:c r="M28" s="4" t="str">
        <x:v>Quantities, supporting inputs, compatibility and process conditions remain open.</x:v>
      </x:c>
    </x:row>
    <x:row r="29" ht="85" customHeight="1">
      <x:c r="A29" s="4" t="str">
        <x:v>design.refine.t1.resonant_blank</x:v>
      </x:c>
      <x:c r="B29" s="4" t="str">
        <x:v>Selected resonant-stone blank preparation</x:v>
      </x:c>
      <x:c r="C29" s="4" t="str">
        <x:v>Material refinement</x:v>
      </x:c>
      <x:c r="D29" s="4" t="str">
        <x:v>Proposal</x:v>
      </x:c>
      <x:c r="E29" s="4" t="str">
        <x:v>Partial proposal</x:v>
      </x:c>
      <x:c r="F29" s="4" t="str">
        <x:v>Prepare the listed output from candidate material inputs.</x:v>
      </x:c>
      <x:c r="G29" s="4" t="str">
        <x:v>Ceramic grinding mortar, Ceramic pestle, Ceramic abrasive disc and stone-cutting fixtures as applicable; grade selection and finishing qualification required.</x:v>
      </x:c>
      <x:c r="H29" s="4" t="str">
        <x:f>IF(I29=0,"Unassigned",IF(SUMIFS('Material routes'!$Q$6:$Q$2205,'Material routes'!$B$6:$B$2205,A29)&gt;0,"Unassigned","T"&amp;_xlfn.MAXIFS('Material routes'!$P$6:$P$2205,'Material routes'!$B$6:$B$2205,A29)))</x:f>
        <x:v>T0</x:v>
      </x:c>
      <x:c r="I29" s="4" t="n">
        <x:f>SUM(COUNTIFS('Material routes'!$B$6:$B$2205,A29,'Material routes'!$C$6:$C$2205,"Ingredient candidate"),COUNTIFS('Material routes'!$B$6:$B$2205,A29,'Material routes'!$C$6:$C$2205,"Consumed input"),COUNTIFS('Material routes'!$B$6:$B$2205,A29,'Material routes'!$C$6:$C$2205,"Contained input"),COUNTIFS('Material routes'!$B$6:$B$2205,A29,'Material routes'!$C$6:$C$2205,"Transform input"))</x:f>
        <x:v>1</x:v>
      </x:c>
      <x:c r="J29" s="4" t="n">
        <x:f>COUNTIFS('Material routes'!$B$6:$B$2205,A29,'Material routes'!$C$6:$C$2205,"Output")</x:f>
        <x:v>1</x:v>
      </x:c>
      <x:c r="K29" s="4" t="n">
        <x:f>COUNTIFS('Material routes'!$B$6:$B$2205,A29,'Material routes'!$C$6:$C$2205,"Tool candidate")</x:f>
        <x:v>0</x:v>
      </x:c>
      <x:c r="L29" s="4" t="str">
        <x:v>https://github.com/sleepyseamonster/Arc-Dust/blob/f6f98515c005dc3c73cccd9cbc031691745740c6/02-Arc-Dust-Worldbuilding/world/peoples/resonance-callers.md (source proposal; game route proposed)</x:v>
      </x:c>
      <x:c r="M29" s="4" t="str">
        <x:v>Quantities, supporting inputs, compatibility and process conditions remain open.</x:v>
      </x:c>
    </x:row>
    <x:row r="30" ht="85" customHeight="1">
      <x:c r="A30" s="4" t="str">
        <x:v>design.refine.t1.pigment_powder</x:v>
      </x:c>
      <x:c r="B30" s="4" t="str">
        <x:v>Prepared mineral pigment powder preparation</x:v>
      </x:c>
      <x:c r="C30" s="4" t="str">
        <x:v>Material refinement</x:v>
      </x:c>
      <x:c r="D30" s="4" t="str">
        <x:v>Proposal</x:v>
      </x:c>
      <x:c r="E30" s="4" t="str">
        <x:v>Partial proposal</x:v>
      </x:c>
      <x:c r="F30" s="4" t="str">
        <x:v>Prepare the listed output from candidate material inputs.</x:v>
      </x:c>
      <x:c r="G30" s="4" t="str">
        <x:v>Ceramic grinding mortar, Ceramic pestle, Ceramic abrasive disc and stone-cutting fixtures as applicable; grade selection and finishing qualification required.</x:v>
      </x:c>
      <x:c r="H30" s="4" t="str">
        <x:f>IF(I30=0,"Unassigned",IF(SUMIFS('Material routes'!$Q$6:$Q$2205,'Material routes'!$B$6:$B$2205,A30)&gt;0,"Unassigned","T"&amp;_xlfn.MAXIFS('Material routes'!$P$6:$P$2205,'Material routes'!$B$6:$B$2205,A30)))</x:f>
        <x:v>T0</x:v>
      </x:c>
      <x:c r="I30" s="4" t="n">
        <x:f>SUM(COUNTIFS('Material routes'!$B$6:$B$2205,A30,'Material routes'!$C$6:$C$2205,"Ingredient candidate"),COUNTIFS('Material routes'!$B$6:$B$2205,A30,'Material routes'!$C$6:$C$2205,"Consumed input"),COUNTIFS('Material routes'!$B$6:$B$2205,A30,'Material routes'!$C$6:$C$2205,"Contained input"),COUNTIFS('Material routes'!$B$6:$B$2205,A30,'Material routes'!$C$6:$C$2205,"Transform input"))</x:f>
        <x:v>1</x:v>
      </x:c>
      <x:c r="J30" s="4" t="n">
        <x:f>COUNTIFS('Material routes'!$B$6:$B$2205,A30,'Material routes'!$C$6:$C$2205,"Output")</x:f>
        <x:v>1</x:v>
      </x:c>
      <x:c r="K30" s="4" t="n">
        <x:f>COUNTIFS('Material routes'!$B$6:$B$2205,A30,'Material routes'!$C$6:$C$2205,"Tool candidate")</x:f>
        <x:v>0</x:v>
      </x:c>
      <x:c r="L30" s="4" t="str">
        <x:v>https://github.com/sleepyseamonster/Arc-Dust/blob/f6f98515c005dc3c73cccd9cbc031691745740c6/02-Arc-Dust-Worldbuilding/world/materials/chemical-processing-agents.md (source proposal; game route proposed)</x:v>
      </x:c>
      <x:c r="M30" s="4" t="str">
        <x:v>Quantities, supporting inputs, compatibility and process conditions remain open.</x:v>
      </x:c>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T0</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T0</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T0</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T0</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T0</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T0</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T0</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T0</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t="str">
        <x:v>design.refine.bio.husk_paper</x:v>
      </x:c>
      <x:c r="B46" s="4" t="str">
        <x:v>Husk-fiber paper preparation</x:v>
      </x:c>
      <x:c r="C46" s="4" t="str">
        <x:v>Material refinement</x:v>
      </x:c>
      <x:c r="D46" s="4" t="str">
        <x:v>Proposal</x:v>
      </x:c>
      <x:c r="E46" s="4" t="str">
        <x:v>Partial proposal</x:v>
      </x:c>
      <x:c r="F46" s="4" t="str">
        <x:v>Prepare the listed output from candidate material inputs.</x:v>
      </x:c>
      <x:c r="G46" s="4" t="str">
        <x:v>Husk-sheet cutting shears, pressure fixtures and dedicated preparation surfaces. Very low hide/fur yield; no ordinary cloth or plant inputs.</x:v>
      </x:c>
      <x:c r="H46" s="4" t="str">
        <x:f>IF(I46=0,"Unassigned",IF(SUMIFS('Material routes'!$Q$6:$Q$2205,'Material routes'!$B$6:$B$2205,A46)&gt;0,"Unassigned","T"&amp;_xlfn.MAXIFS('Material routes'!$P$6:$P$2205,'Material routes'!$B$6:$B$2205,A46)))</x:f>
        <x:v>T1</x:v>
      </x:c>
      <x:c r="I46" s="4" t="n">
        <x:f>SUM(COUNTIFS('Material routes'!$B$6:$B$2205,A46,'Material routes'!$C$6:$C$2205,"Ingredient candidate"),COUNTIFS('Material routes'!$B$6:$B$2205,A46,'Material routes'!$C$6:$C$2205,"Consumed input"),COUNTIFS('Material routes'!$B$6:$B$2205,A46,'Material routes'!$C$6:$C$2205,"Contained input"),COUNTIFS('Material routes'!$B$6:$B$2205,A46,'Material routes'!$C$6:$C$2205,"Transform input"))</x:f>
        <x:v>1</x:v>
      </x:c>
      <x:c r="J46" s="4" t="n">
        <x:f>COUNTIFS('Material routes'!$B$6:$B$2205,A46,'Material routes'!$C$6:$C$2205,"Output")</x:f>
        <x:v>1</x:v>
      </x:c>
      <x:c r="K46" s="4" t="n">
        <x:f>COUNTIFS('Material routes'!$B$6:$B$2205,A46,'Material routes'!$C$6:$C$2205,"Tool candidate")</x:f>
        <x:v>0</x:v>
      </x:c>
      <x:c r="L46" s="4" t="str">
        <x:v>New game proposal; no complete recipe</x:v>
      </x:c>
      <x:c r="M46" s="4" t="str">
        <x:v>Quantities, supporting inputs, compatibility and process conditions remain open.</x:v>
      </x:c>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T1</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Unassigned</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T0</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T0</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t="str">
        <x:v>outline.resource_chain.20</x:v>
      </x:c>
      <x:c r="B61" s="4" t="str">
        <x:v>Static grounding kit contribution outline</x:v>
      </x:c>
      <x:c r="C61" s="4" t="str">
        <x:v>Finished-item crafting</x:v>
      </x:c>
      <x:c r="D61" s="4" t="str">
        <x:v>Concept outline</x:v>
      </x:c>
      <x:c r="E61" s="4" t="str">
        <x:v>Concept outline</x:v>
      </x:c>
      <x:c r="F61" s="4" t="str">
        <x:v>Trim insulating separator</x:v>
      </x:c>
      <x:c r="G61" s="4" t="str">
        <x:v>Field fitting proposed</x:v>
      </x:c>
      <x:c r="H61" s="4" t="str">
        <x:f>IF(I61=0,"Unassigned",IF(SUMIFS('Material routes'!$Q$6:$Q$2205,'Material routes'!$B$6:$B$2205,A61)&gt;0,"Unassigned","T"&amp;_xlfn.MAXIFS('Material routes'!$P$6:$P$2205,'Material routes'!$B$6:$B$2205,A61)))</x:f>
        <x:v>T0</x:v>
      </x:c>
      <x:c r="I61" s="4" t="n">
        <x:f>SUM(COUNTIFS('Material routes'!$B$6:$B$2205,A61,'Material routes'!$C$6:$C$2205,"Ingredient candidate"),COUNTIFS('Material routes'!$B$6:$B$2205,A61,'Material routes'!$C$6:$C$2205,"Consumed input"),COUNTIFS('Material routes'!$B$6:$B$2205,A61,'Material routes'!$C$6:$C$2205,"Contained input"),COUNTIFS('Material routes'!$B$6:$B$2205,A61,'Material routes'!$C$6:$C$2205,"Transform input"))</x:f>
        <x:v>1</x:v>
      </x:c>
      <x:c r="J61" s="4" t="n">
        <x:f>COUNTIFS('Material routes'!$B$6:$B$2205,A61,'Material routes'!$C$6:$C$2205,"Output")</x:f>
        <x:v>1</x:v>
      </x:c>
      <x:c r="K61" s="4" t="n">
        <x:f>COUNTIFS('Material routes'!$B$6:$B$2205,A61,'Material routes'!$C$6:$C$2205,"Tool candidate")</x:f>
        <x:v>0</x:v>
      </x:c>
      <x:c r="L61" s="4" t="str">
        <x:v>User design direction, October 14, 2026; local brainstorming. New proposal unless explicitly marked User direction.</x:v>
      </x:c>
      <x:c r="M61" s="4" t="str">
        <x:v>Partial contribution only. This is not a complete alternative recipe or a claim that all other ingredients are unnecessary.</x:v>
      </x:c>
    </x:row>
    <x:row r="62" ht="85" customHeight="1">
      <x:c r="A62" s="4" t="str">
        <x:v>outline.resource_chain.21</x:v>
      </x:c>
      <x:c r="B62" s="4" t="str">
        <x:v>Static grounding kit contribution outline</x:v>
      </x:c>
      <x:c r="C62" s="4" t="str">
        <x:v>Finished-item crafting</x:v>
      </x:c>
      <x:c r="D62" s="4" t="str">
        <x:v>Concept outline</x:v>
      </x:c>
      <x:c r="E62" s="4" t="str">
        <x:v>Concept outline</x:v>
      </x:c>
      <x:c r="F62" s="4" t="str">
        <x:v>Potential conductive composite ingredient</x:v>
      </x:c>
      <x:c r="G62" s="4" t="str">
        <x:v>Workbench proposed</x:v>
      </x:c>
      <x:c r="H62" s="4" t="str">
        <x:f>IF(I62=0,"Unassigned",IF(SUMIFS('Material routes'!$Q$6:$Q$2205,'Material routes'!$B$6:$B$2205,A62)&gt;0,"Unassigned","T"&amp;_xlfn.MAXIFS('Material routes'!$P$6:$P$2205,'Material routes'!$B$6:$B$2205,A62)))</x:f>
        <x:v>T1</x:v>
      </x:c>
      <x:c r="I62" s="4" t="n">
        <x:f>SUM(COUNTIFS('Material routes'!$B$6:$B$2205,A62,'Material routes'!$C$6:$C$2205,"Ingredient candidate"),COUNTIFS('Material routes'!$B$6:$B$2205,A62,'Material routes'!$C$6:$C$2205,"Consumed input"),COUNTIFS('Material routes'!$B$6:$B$2205,A62,'Material routes'!$C$6:$C$2205,"Contained input"),COUNTIFS('Material routes'!$B$6:$B$2205,A62,'Material routes'!$C$6:$C$2205,"Transform input"))</x:f>
        <x:v>1</x:v>
      </x:c>
      <x:c r="J62" s="4" t="n">
        <x:f>COUNTIFS('Material routes'!$B$6:$B$2205,A62,'Material routes'!$C$6:$C$2205,"Output")</x:f>
        <x:v>1</x:v>
      </x:c>
      <x:c r="K62" s="4" t="n">
        <x:f>COUNTIFS('Material routes'!$B$6:$B$2205,A62,'Material routes'!$C$6:$C$2205,"Tool candidate")</x:f>
        <x:v>0</x:v>
      </x:c>
      <x:c r="L62" s="4" t="str">
        <x:v>User design direction, October 14, 2026; local brainstorming. New proposal unless explicitly marked User direction.</x:v>
      </x:c>
      <x:c r="M62" s="4" t="str">
        <x:v>Partial contribution only. This is not a complete alternative recipe or a claim that all other ingredients are unnecessary.</x:v>
      </x:c>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T0</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T1</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T0</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T0</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t="str">
        <x:v>outline.resource_chain.27</x:v>
      </x:c>
      <x:c r="B68" s="4" t="str">
        <x:v>Static grounding kit contribution outline</x:v>
      </x:c>
      <x:c r="C68" s="4" t="str">
        <x:v>Finished-item crafting</x:v>
      </x:c>
      <x:c r="D68" s="4" t="str">
        <x:v>Concept outline</x:v>
      </x:c>
      <x:c r="E68" s="4" t="str">
        <x:v>Concept outline</x:v>
      </x:c>
      <x:c r="F68" s="4" t="str">
        <x:v>Manufacture conductive parts; kit design unresolved</x:v>
      </x:c>
      <x:c r="G68" s="4" t="str">
        <x:v>Workbench proposed</x:v>
      </x:c>
      <x:c r="H68" s="4" t="str">
        <x:f>IF(I68=0,"Unassigned",IF(SUMIFS('Material routes'!$Q$6:$Q$2205,'Material routes'!$B$6:$B$2205,A68)&gt;0,"Unassigned","T"&amp;_xlfn.MAXIFS('Material routes'!$P$6:$P$2205,'Material routes'!$B$6:$B$2205,A68)))</x:f>
        <x:v>T0</x:v>
      </x:c>
      <x:c r="I68" s="4" t="n">
        <x:f>SUM(COUNTIFS('Material routes'!$B$6:$B$2205,A68,'Material routes'!$C$6:$C$2205,"Ingredient candidate"),COUNTIFS('Material routes'!$B$6:$B$2205,A68,'Material routes'!$C$6:$C$2205,"Consumed input"),COUNTIFS('Material routes'!$B$6:$B$2205,A68,'Material routes'!$C$6:$C$2205,"Contained input"),COUNTIFS('Material routes'!$B$6:$B$2205,A68,'Material routes'!$C$6:$C$2205,"Transform input"))</x:f>
        <x:v>1</x:v>
      </x:c>
      <x:c r="J68" s="4" t="n">
        <x:f>COUNTIFS('Material routes'!$B$6:$B$2205,A68,'Material routes'!$C$6:$C$2205,"Output")</x:f>
        <x:v>1</x:v>
      </x:c>
      <x:c r="K68" s="4" t="n">
        <x:f>COUNTIFS('Material routes'!$B$6:$B$2205,A68,'Material routes'!$C$6:$C$2205,"Tool candidate")</x:f>
        <x:v>0</x:v>
      </x:c>
      <x:c r="L68" s="4" t="str">
        <x:v>User direction; proposed crafting relationship</x:v>
      </x:c>
      <x:c r="M68" s="4" t="str">
        <x:v>Partial contribution only. This is not a complete alternative recipe or a claim that all other ingredients are unnecessary.</x:v>
      </x:c>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t="str">
        <x:v>outline.resource_chain.30</x:v>
      </x:c>
      <x:c r="B71" s="4" t="str">
        <x:v>Husk-fiber paper contribution outline</x:v>
      </x:c>
      <x:c r="C71" s="4" t="str">
        <x:v>Material refinement</x:v>
      </x:c>
      <x:c r="D71" s="4" t="str">
        <x:v>Needs tier review</x:v>
      </x:c>
      <x:c r="E71" s="4" t="str">
        <x:v>Concept outline</x:v>
      </x:c>
      <x:c r="F71" s="4" t="str">
        <x:v>Process scraped husk fibers into paper</x:v>
      </x:c>
      <x:c r="G71" s="4" t="str">
        <x:v>Paper-processing station not yet defined</x:v>
      </x:c>
      <x:c r="H71" s="4" t="str">
        <x:f>IF(I71=0,"Unassigned",IF(SUMIFS('Material routes'!$Q$6:$Q$2205,'Material routes'!$B$6:$B$2205,A71)&gt;0,"Unassigned","T"&amp;_xlfn.MAXIFS('Material routes'!$P$6:$P$2205,'Material routes'!$B$6:$B$2205,A71)))</x:f>
        <x:v>T0</x:v>
      </x:c>
      <x:c r="I71" s="4" t="n">
        <x:f>SUM(COUNTIFS('Material routes'!$B$6:$B$2205,A71,'Material routes'!$C$6:$C$2205,"Ingredient candidate"),COUNTIFS('Material routes'!$B$6:$B$2205,A71,'Material routes'!$C$6:$C$2205,"Consumed input"),COUNTIFS('Material routes'!$B$6:$B$2205,A71,'Material routes'!$C$6:$C$2205,"Contained input"),COUNTIFS('Material routes'!$B$6:$B$2205,A71,'Material routes'!$C$6:$C$2205,"Transform input"))</x:f>
        <x:v>1</x:v>
      </x:c>
      <x:c r="J71" s="4" t="n">
        <x:f>COUNTIFS('Material routes'!$B$6:$B$2205,A71,'Material routes'!$C$6:$C$2205,"Output")</x:f>
        <x:v>1</x:v>
      </x:c>
      <x:c r="K71" s="4" t="n">
        <x:f>COUNTIFS('Material routes'!$B$6:$B$2205,A71,'Material routes'!$C$6:$C$2205,"Tool candidate")</x:f>
        <x:v>0</x:v>
      </x:c>
      <x:c r="L71" s="4" t="str">
        <x:v>Docs/WORLD_BASIS.md#material-culture; author direction October 14, 2026. Process details and specific product forms remain unimplemented.</x:v>
      </x:c>
      <x:c r="M71"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2" ht="85" customHeight="1">
      <x:c r="A72" s="4" t="str">
        <x:v>outline.resource_chain.31</x:v>
      </x:c>
      <x:c r="B72" s="4" t="str">
        <x:v>Husk-fiber paper contribution outline</x:v>
      </x:c>
      <x:c r="C72" s="4" t="str">
        <x:v>Material refinement</x:v>
      </x:c>
      <x:c r="D72" s="4" t="str">
        <x:v>Needs tier review</x:v>
      </x:c>
      <x:c r="E72" s="4" t="str">
        <x:v>Concept outline</x:v>
      </x:c>
      <x:c r="F72" s="4" t="str">
        <x:v>Use scraped husk fibers for paper</x:v>
      </x:c>
      <x:c r="G72" s="4" t="str">
        <x:v>Paper-processing station not yet defined</x:v>
      </x:c>
      <x:c r="H72" s="4" t="str">
        <x:f>IF(I72=0,"Unassigned",IF(SUMIFS('Material routes'!$Q$6:$Q$2205,'Material routes'!$B$6:$B$2205,A72)&gt;0,"Unassigned","T"&amp;_xlfn.MAXIFS('Material routes'!$P$6:$P$2205,'Material routes'!$B$6:$B$2205,A72)))</x:f>
        <x:v>T0</x:v>
      </x:c>
      <x:c r="I72" s="4" t="n">
        <x:f>SUM(COUNTIFS('Material routes'!$B$6:$B$2205,A72,'Material routes'!$C$6:$C$2205,"Ingredient candidate"),COUNTIFS('Material routes'!$B$6:$B$2205,A72,'Material routes'!$C$6:$C$2205,"Consumed input"),COUNTIFS('Material routes'!$B$6:$B$2205,A72,'Material routes'!$C$6:$C$2205,"Contained input"),COUNTIFS('Material routes'!$B$6:$B$2205,A72,'Material routes'!$C$6:$C$2205,"Transform input"))</x:f>
        <x:v>1</x:v>
      </x:c>
      <x:c r="J72" s="4" t="n">
        <x:f>COUNTIFS('Material routes'!$B$6:$B$2205,A72,'Material routes'!$C$6:$C$2205,"Output")</x:f>
        <x:v>1</x:v>
      </x:c>
      <x:c r="K72" s="4" t="n">
        <x:f>COUNTIFS('Material routes'!$B$6:$B$2205,A72,'Material routes'!$C$6:$C$2205,"Tool candidate")</x:f>
        <x:v>0</x:v>
      </x:c>
      <x:c r="L72" s="4" t="str">
        <x:v>Docs/WORLD_BASIS.md#material-culture; author direction October 14, 2026. Process details and specific product forms remain unimplemented.</x:v>
      </x:c>
      <x:c r="M72"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t="str">
        <x:v>design.finished.prayer_leaf</x:v>
      </x:c>
      <x:c r="B74" s="4" t="str">
        <x:v>Husk-paper prayer leaf candidate craft</x:v>
      </x:c>
      <x:c r="C74" s="4" t="str">
        <x:v>Finished-item crafting</x:v>
      </x:c>
      <x:c r="D74" s="4" t="str">
        <x:v>Proposal</x:v>
      </x:c>
      <x:c r="E74" s="4" t="str">
        <x:v>Partial proposal</x:v>
      </x:c>
      <x:c r="F74" s="4" t="str">
        <x:v>Prepare a prayer leaf from husk paper.</x:v>
      </x:c>
      <x:c r="G74" s="4" t="str">
        <x:v>Marking stylus and food-excluded pigment applicator. Husk-paper preparation where applicable.</x:v>
      </x:c>
      <x:c r="H74" s="4" t="str">
        <x:f>IF(I74=0,"Unassigned",IF(SUMIFS('Material routes'!$Q$6:$Q$2205,'Material routes'!$B$6:$B$2205,A74)&gt;0,"Unassigned","T"&amp;_xlfn.MAXIFS('Material routes'!$P$6:$P$2205,'Material routes'!$B$6:$B$2205,A74)))</x:f>
        <x:v>T2</x:v>
      </x:c>
      <x:c r="I74" s="4" t="n">
        <x:f>SUM(COUNTIFS('Material routes'!$B$6:$B$2205,A74,'Material routes'!$C$6:$C$2205,"Ingredient candidate"),COUNTIFS('Material routes'!$B$6:$B$2205,A74,'Material routes'!$C$6:$C$2205,"Consumed input"),COUNTIFS('Material routes'!$B$6:$B$2205,A74,'Material routes'!$C$6:$C$2205,"Contained input"),COUNTIFS('Material routes'!$B$6:$B$2205,A74,'Material routes'!$C$6:$C$2205,"Transform input"))</x:f>
        <x:v>1</x:v>
      </x:c>
      <x:c r="J74" s="4" t="n">
        <x:f>COUNTIFS('Material routes'!$B$6:$B$2205,A74,'Material routes'!$C$6:$C$2205,"Output")</x:f>
        <x:v>1</x:v>
      </x:c>
      <x:c r="K74" s="4" t="n">
        <x:f>COUNTIFS('Material routes'!$B$6:$B$2205,A74,'Material routes'!$C$6:$C$2205,"Tool candidate")</x:f>
        <x:v>0</x:v>
      </x:c>
      <x:c r="L74" s="4" t="str">
        <x:v>New organizational brainstorming; specific game recipes are not approved.</x:v>
      </x:c>
      <x:c r="M74" s="4" t="str">
        <x:v>Quantities, supporting inputs, compatibility and process conditions remain open.</x:v>
      </x:c>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T2</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t="str">
        <x:v>design.branch.branch.flux</x:v>
      </x:c>
      <x:c r="B78" s="4" t="str">
        <x:v>Prepared metallurgical flux preparation</x:v>
      </x:c>
      <x:c r="C78" s="4" t="str">
        <x:v>Material refinement</x:v>
      </x:c>
      <x:c r="D78" s="4" t="str">
        <x:v>Proposal</x:v>
      </x:c>
      <x:c r="E78" s="4" t="str">
        <x:v>Partial proposal</x:v>
      </x:c>
      <x:c r="F78" s="4" t="str">
        <x:v>Select and prepare a workshop flux candidate from raw mineral feed.</x:v>
      </x:c>
      <x:c r="G78" s="4" t="str">
        <x:v>Ceramic grinding mortar, Ceramic pestle, Ceramic abrasive disc and stone-cutting fixtures as applicable; grade selection and finishing qualification required.</x:v>
      </x:c>
      <x:c r="H78" s="4" t="str">
        <x:f>IF(I78=0,"Unassigned",IF(SUMIFS('Material routes'!$Q$6:$Q$2205,'Material routes'!$B$6:$B$2205,A78)&gt;0,"Unassigned","T"&amp;_xlfn.MAXIFS('Material routes'!$P$6:$P$2205,'Material routes'!$B$6:$B$2205,A78)))</x:f>
        <x:v>T0</x:v>
      </x:c>
      <x:c r="I78" s="4" t="n">
        <x:f>SUM(COUNTIFS('Material routes'!$B$6:$B$2205,A78,'Material routes'!$C$6:$C$2205,"Ingredient candidate"),COUNTIFS('Material routes'!$B$6:$B$2205,A78,'Material routes'!$C$6:$C$2205,"Consumed input"),COUNTIFS('Material routes'!$B$6:$B$2205,A78,'Material routes'!$C$6:$C$2205,"Contained input"),COUNTIFS('Material routes'!$B$6:$B$2205,A78,'Material routes'!$C$6:$C$2205,"Transform input"))</x:f>
        <x:v>2</x:v>
      </x:c>
      <x:c r="J78" s="4" t="n">
        <x:f>COUNTIFS('Material routes'!$B$6:$B$2205,A78,'Material routes'!$C$6:$C$2205,"Output")</x:f>
        <x:v>1</x:v>
      </x:c>
      <x:c r="K78" s="4" t="n">
        <x:f>COUNTIFS('Material routes'!$B$6:$B$2205,A78,'Material routes'!$C$6:$C$2205,"Tool candidate")</x:f>
        <x:v>0</x:v>
      </x:c>
      <x:c r="L78" s="4" t="str">
        <x:v>New game brainstorming, October 15, 2026; not source canon or an implemented recipe.</x:v>
      </x:c>
      <x:c r="M78" s="4" t="str">
        <x:v>Composition, furnace compatibility and atmosphere-dependent process remain open.</x:v>
      </x:c>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T0</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t="str">
        <x:v>design.branch.branch.manganese_feed</x:v>
      </x:c>
      <x:c r="B80" s="4" t="str">
        <x:v>Manganese-bearing alloy feed preparation</x:v>
      </x:c>
      <x:c r="C80" s="4" t="str">
        <x:v>Material refinement</x:v>
      </x:c>
      <x:c r="D80" s="4" t="str">
        <x:v>Proposal</x:v>
      </x:c>
      <x:c r="E80" s="4" t="str">
        <x:v>Partial proposal</x:v>
      </x:c>
      <x:c r="F80" s="4" t="str">
        <x:v>Concentrate a selected manganese-bearing fraction as a later alloying feed.</x:v>
      </x:c>
      <x:c r="G80" s="4" t="str">
        <x:v>Ceramic grinding mortar, Ceramic pestle, Ceramic abrasive disc and stone-cutting fixtures as applicable; grade selection and finishing qualification required.</x:v>
      </x:c>
      <x:c r="H80" s="4" t="str">
        <x:f>IF(I80=0,"Unassigned",IF(SUMIFS('Material routes'!$Q$6:$Q$2205,'Material routes'!$B$6:$B$2205,A80)&gt;0,"Unassigned","T"&amp;_xlfn.MAXIFS('Material routes'!$P$6:$P$2205,'Material routes'!$B$6:$B$2205,A80)))</x:f>
        <x:v>T0</x:v>
      </x:c>
      <x:c r="I80" s="4" t="n">
        <x:f>SUM(COUNTIFS('Material routes'!$B$6:$B$2205,A80,'Material routes'!$C$6:$C$2205,"Ingredient candidate"),COUNTIFS('Material routes'!$B$6:$B$2205,A80,'Material routes'!$C$6:$C$2205,"Consumed input"),COUNTIFS('Material routes'!$B$6:$B$2205,A80,'Material routes'!$C$6:$C$2205,"Contained input"),COUNTIFS('Material routes'!$B$6:$B$2205,A80,'Material routes'!$C$6:$C$2205,"Transform input"))</x:f>
        <x:v>1</x:v>
      </x:c>
      <x:c r="J80" s="4" t="n">
        <x:f>COUNTIFS('Material routes'!$B$6:$B$2205,A80,'Material routes'!$C$6:$C$2205,"Output")</x:f>
        <x:v>1</x:v>
      </x:c>
      <x:c r="K80" s="4" t="n">
        <x:f>COUNTIFS('Material routes'!$B$6:$B$2205,A80,'Material routes'!$C$6:$C$2205,"Tool candidate")</x:f>
        <x:v>0</x:v>
      </x:c>
      <x:c r="L80" s="4" t="str">
        <x:v>New game brainstorming, October 15, 2026; not source canon or an implemented recipe.</x:v>
      </x:c>
      <x:c r="M80" s="4" t="str">
        <x:v>Concentration is not yet finished alloying metal; extraction chemistry and contaminants unresolved.</x:v>
      </x:c>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T0</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T0</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T1</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T1</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T1</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T1</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T1</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T1</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T1</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T1</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T1</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T1</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T1</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T1</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T2</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t="str">
        <x:v>design.branch.branch.decorative_husk</x:v>
      </x:c>
      <x:c r="B110" s="4" t="str">
        <x:v>Finished decorative husk stock preparation</x:v>
      </x:c>
      <x:c r="C110" s="4" t="str">
        <x:v>Material refinement</x:v>
      </x:c>
      <x:c r="D110" s="4" t="str">
        <x:v>Proposal</x:v>
      </x:c>
      <x:c r="E110" s="4" t="str">
        <x:v>Partial proposal</x:v>
      </x:c>
      <x:c r="F110" s="4" t="str">
        <x:v>Explore premium finished paper/husk stock for later records, trim and display objects.</x:v>
      </x:c>
      <x:c r="G110" s="4" t="str">
        <x:v>Husk-sheet cutting shears, pressure fixtures and dedicated preparation surfaces. Very low hide/fur yield; no ordinary cloth or plant inputs.</x:v>
      </x:c>
      <x:c r="H110" s="4" t="str">
        <x:f>IF(I110=0,"Unassigned",IF(SUMIFS('Material routes'!$Q$6:$Q$2205,'Material routes'!$B$6:$B$2205,A110)&gt;0,"Unassigned","T"&amp;_xlfn.MAXIFS('Material routes'!$P$6:$P$2205,'Material routes'!$B$6:$B$2205,A110)))</x:f>
        <x:v>T2</x:v>
      </x:c>
      <x:c r="I110" s="4" t="n">
        <x:f>SUM(COUNTIFS('Material routes'!$B$6:$B$2205,A110,'Material routes'!$C$6:$C$2205,"Ingredient candidate"),COUNTIFS('Material routes'!$B$6:$B$2205,A110,'Material routes'!$C$6:$C$2205,"Consumed input"),COUNTIFS('Material routes'!$B$6:$B$2205,A110,'Material routes'!$C$6:$C$2205,"Contained input"),COUNTIFS('Material routes'!$B$6:$B$2205,A110,'Material routes'!$C$6:$C$2205,"Transform input"))</x:f>
        <x:v>2</x:v>
      </x:c>
      <x:c r="J110" s="4" t="n">
        <x:f>COUNTIFS('Material routes'!$B$6:$B$2205,A110,'Material routes'!$C$6:$C$2205,"Output")</x:f>
        <x:v>1</x:v>
      </x:c>
      <x:c r="K110" s="4" t="n">
        <x:f>COUNTIFS('Material routes'!$B$6:$B$2205,A110,'Material routes'!$C$6:$C$2205,"Tool candidate")</x:f>
        <x:v>0</x:v>
      </x:c>
      <x:c r="L110" s="4" t="str">
        <x:v>New game brainstorming, October 15, 2026; not source canon or an implemented recipe.</x:v>
      </x:c>
      <x:c r="M110" s="4" t="str">
        <x:v>Material stock, not a finished ritual document or ordinary fabric. Finish labor/provenance may matter more than tier alone.</x:v>
      </x:c>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T3</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T3</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T2</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T2</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T2</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T2</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T2</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T2</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T3</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T3</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T3</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T3</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T3</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T3</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T3</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T3</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T0</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T1</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T1</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T0</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str">
        <x:v>Proposal</x:v>
      </x:c>
      <x:c r="E165" s="4" t="str">
        <x:v>Partial proposal</x:v>
      </x:c>
      <x:c r="F165" s="4" t="str">
        <x:v>Shape and match a stopper directly from first glass stock. Candidate route only: quantities, yield, tools, fit, process conditions and service compatibility remain open. Fit to a selected vessel; no universal liquid compatibility.</x:v>
      </x:c>
      <x:c r="G165" s="4" t="str">
        <x:v>Controlled-heating firing kiln or specialist glass hot-work station; Ceramic firing tray / Ceramic casting mold as applicable. Qualified power, heat and atmosphere required.</x:v>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str">
        <x:v>Candidate route only: quantities, yield, tools, fit, process conditions and service compatibility remain open. Fit to a selected vessel; no universal liquid compatibility.</x:v>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T1</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T2</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T1</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T3</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T2</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T2</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T2</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T2</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T2</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T2</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T2</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T3</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T3</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T3</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T3</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T1</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T1</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T0</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T0</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T2</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T3</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T0</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T0</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T1</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T1</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T0</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T0</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t="str">
        <x:v>design.lore.beetle_liner</x:v>
      </x:c>
      <x:c r="B249" s="4" t="str">
        <x:v>Insulating beetle-harness liner preparation</x:v>
      </x:c>
      <x:c r="C249" s="4" t="str">
        <x:v>Material refinement</x:v>
      </x:c>
      <x:c r="D249" s="4" t="str">
        <x:v>Proposal</x:v>
      </x:c>
      <x:c r="E249" s="4" t="str">
        <x:v>Partial proposal</x:v>
      </x:c>
      <x:c r="F249" s="4" t="str">
        <x:v>Fit a candidate insulating liner for a particular domestic harness; flexibility, charge service, chafing and comfort need qualification.</x:v>
      </x:c>
      <x:c r="G249" s="4" t="str">
        <x:v>Specialist engineering workshop; insulation, pressure or control qualification as applicable. Power/working medium and operating theory unresolved.</x:v>
      </x:c>
      <x:c r="H249" s="4" t="str">
        <x:f>IF(I249=0,"Unassigned",IF(SUMIFS('Material routes'!$Q$6:$Q$2205,'Material routes'!$B$6:$B$2205,A249)&gt;0,"Unassigned","T"&amp;_xlfn.MAXIFS('Material routes'!$P$6:$P$2205,'Material routes'!$B$6:$B$2205,A249)))</x:f>
        <x:v>T2</x:v>
      </x:c>
      <x:c r="I249" s="4" t="n">
        <x:f>SUM(COUNTIFS('Material routes'!$B$6:$B$2205,A249,'Material routes'!$C$6:$C$2205,"Ingredient candidate"),COUNTIFS('Material routes'!$B$6:$B$2205,A249,'Material routes'!$C$6:$C$2205,"Consumed input"),COUNTIFS('Material routes'!$B$6:$B$2205,A249,'Material routes'!$C$6:$C$2205,"Contained input"),COUNTIFS('Material routes'!$B$6:$B$2205,A249,'Material routes'!$C$6:$C$2205,"Transform input"))</x:f>
        <x:v>3</x:v>
      </x:c>
      <x:c r="J249" s="4" t="n">
        <x:f>COUNTIFS('Material routes'!$B$6:$B$2205,A249,'Material routes'!$C$6:$C$2205,"Output")</x:f>
        <x:v>1</x:v>
      </x:c>
      <x:c r="K249" s="4" t="n">
        <x:f>COUNTIFS('Material routes'!$B$6:$B$2205,A249,'Material routes'!$C$6:$C$2205,"Tool candidate")</x:f>
        <x:v>0</x:v>
      </x:c>
      <x:c r="L249"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9" s="4" t="str">
        <x:v>Candidate source-informed route only; no quantities, actual chemical formula, grade or performance guarantee.</x:v>
      </x:c>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t="str">
        <x:v>design.lore.assay_packet</x:v>
      </x:c>
      <x:c r="B257" s="4" t="str">
        <x:v>Growth assay reference packet preparation</x:v>
      </x:c>
      <x:c r="C257" s="4" t="str">
        <x:v>Finished-item crafting</x:v>
      </x:c>
      <x:c r="D257" s="4" t="str">
        <x:v>Proposal</x:v>
      </x:c>
      <x:c r="E257" s="4" t="str">
        <x:v>Partial proposal</x:v>
      </x:c>
      <x:c r="F257" s="4" t="str">
        <x:v>Prepare a dry sample and husk-paper identification packet; provenance claims are records, not automatic authenticity guarantees.</x:v>
      </x:c>
      <x:c r="G257" s="4" t="str">
        <x:v>Forge hearth, Anvil, Forging hammer, Smithing tongs, Metalworking file and Hand-cranked metal drill as applicable. Existing workshop bootstrap and controlled heating/cooling required; no free-water quench assumed.</x:v>
      </x:c>
      <x:c r="H257" s="4" t="str">
        <x:f>IF(I257=0,"Unassigned",IF(SUMIFS('Material routes'!$Q$6:$Q$2205,'Material routes'!$B$6:$B$2205,A257)&gt;0,"Unassigned","T"&amp;_xlfn.MAXIFS('Material routes'!$P$6:$P$2205,'Material routes'!$B$6:$B$2205,A257)))</x:f>
        <x:v>T2</x:v>
      </x:c>
      <x:c r="I257" s="4" t="n">
        <x:f>SUM(COUNTIFS('Material routes'!$B$6:$B$2205,A257,'Material routes'!$C$6:$C$2205,"Ingredient candidate"),COUNTIFS('Material routes'!$B$6:$B$2205,A257,'Material routes'!$C$6:$C$2205,"Consumed input"),COUNTIFS('Material routes'!$B$6:$B$2205,A257,'Material routes'!$C$6:$C$2205,"Contained input"),COUNTIFS('Material routes'!$B$6:$B$2205,A257,'Material routes'!$C$6:$C$2205,"Transform input"))</x:f>
        <x:v>2</x:v>
      </x:c>
      <x:c r="J257" s="4" t="n">
        <x:f>COUNTIFS('Material routes'!$B$6:$B$2205,A257,'Material routes'!$C$6:$C$2205,"Output")</x:f>
        <x:v>1</x:v>
      </x:c>
      <x:c r="K257" s="4" t="n">
        <x:f>COUNTIFS('Material routes'!$B$6:$B$2205,A257,'Material routes'!$C$6:$C$2205,"Tool candidate")</x:f>
        <x:v>0</x:v>
      </x:c>
      <x:c r="L257"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57" s="4" t="str">
        <x:v>Candidate source-informed route only; no quantities, actual chemical formula, grade or performance guarantee.</x:v>
      </x:c>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T1</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T1</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T3</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t="str">
        <x:v>design.lore.legger_fastener_pack</x:v>
      </x:c>
      <x:c r="B262" s="4" t="str">
        <x:v>Legger service fastener pack preparation</x:v>
      </x:c>
      <x:c r="C262" s="4" t="str">
        <x:v>Finished-item crafting</x:v>
      </x:c>
      <x:c r="D262" s="4" t="str">
        <x:v>Proposal</x:v>
      </x:c>
      <x:c r="E262" s="4" t="str">
        <x:v>Partial proposal</x:v>
      </x:c>
      <x:c r="F262" s="4" t="str">
        <x:v>Package an identified matched fastener set with husk-paper fit/identity notes as a finished service pack; actual Legger fit and counts remain open.</x:v>
      </x:c>
      <x:c r="G262" s="4" t="str">
        <x:v>Forge hearth, Anvil, Forging hammer, Smithing tongs, Metalworking file and Hand-cranked metal drill as applicable. Existing workshop bootstrap and controlled heating/cooling required; no free-water quench assumed.</x:v>
      </x:c>
      <x:c r="H262" s="4" t="str">
        <x:f>IF(I262=0,"Unassigned",IF(SUMIFS('Material routes'!$Q$6:$Q$2205,'Material routes'!$B$6:$B$2205,A262)&gt;0,"Unassigned","T"&amp;_xlfn.MAXIFS('Material routes'!$P$6:$P$2205,'Material routes'!$B$6:$B$2205,A262)))</x:f>
        <x:v>T3</x:v>
      </x:c>
      <x:c r="I262" s="4" t="n">
        <x:f>SUM(COUNTIFS('Material routes'!$B$6:$B$2205,A262,'Material routes'!$C$6:$C$2205,"Ingredient candidate"),COUNTIFS('Material routes'!$B$6:$B$2205,A262,'Material routes'!$C$6:$C$2205,"Consumed input"),COUNTIFS('Material routes'!$B$6:$B$2205,A262,'Material routes'!$C$6:$C$2205,"Contained input"),COUNTIFS('Material routes'!$B$6:$B$2205,A262,'Material routes'!$C$6:$C$2205,"Transform input"))</x:f>
        <x:v>2</x:v>
      </x:c>
      <x:c r="J262" s="4" t="n">
        <x:f>COUNTIFS('Material routes'!$B$6:$B$2205,A262,'Material routes'!$C$6:$C$2205,"Output")</x:f>
        <x:v>1</x:v>
      </x:c>
      <x:c r="K262" s="4" t="n">
        <x:f>COUNTIFS('Material routes'!$B$6:$B$2205,A262,'Material routes'!$C$6:$C$2205,"Tool candidate")</x:f>
        <x:v>0</x:v>
      </x:c>
      <x:c r="L26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2" s="4" t="str">
        <x:v>Candidate source-informed route only; no quantities, actual chemical formula, grade or performance guarantee.</x:v>
      </x:c>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T0</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T0</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t="str">
        <x:v>design.collection.prepared_kaolin_body_stock</x:v>
      </x:c>
      <x:c r="B265" s="4" t="str">
        <x:v>Prepared kaolin body stock candidate preparation</x:v>
      </x:c>
      <x:c r="C265" s="4" t="str">
        <x:v>Material refinement</x:v>
      </x:c>
      <x:c r="D265" s="4" t="str">
        <x:v>Proposal</x:v>
      </x:c>
      <x:c r="E265" s="4" t="str">
        <x:v>Partial proposal</x:v>
      </x:c>
      <x:c r="F265" s="4" t="str">
        <x:v>Fine ceramic shaping mixture</x:v>
      </x:c>
      <x:c r="G265" s="4" t="str">
        <x:v>Controlled-heating firing kiln or specialist glass hot-work station; Ceramic firing tray / Ceramic casting mold as applicable. Qualified power, heat and atmosphere required.</x:v>
      </x:c>
      <x:c r="H265" s="4" t="str">
        <x:f>IF(I265=0,"Unassigned",IF(SUMIFS('Material routes'!$Q$6:$Q$2205,'Material routes'!$B$6:$B$2205,A265)&gt;0,"Unassigned","T"&amp;_xlfn.MAXIFS('Material routes'!$P$6:$P$2205,'Material routes'!$B$6:$B$2205,A265)))</x:f>
        <x:v>T1</x:v>
      </x:c>
      <x:c r="I265" s="4" t="n">
        <x:f>SUM(COUNTIFS('Material routes'!$B$6:$B$2205,A265,'Material routes'!$C$6:$C$2205,"Ingredient candidate"),COUNTIFS('Material routes'!$B$6:$B$2205,A265,'Material routes'!$C$6:$C$2205,"Consumed input"),COUNTIFS('Material routes'!$B$6:$B$2205,A265,'Material routes'!$C$6:$C$2205,"Contained input"),COUNTIFS('Material routes'!$B$6:$B$2205,A265,'Material routes'!$C$6:$C$2205,"Transform input"))</x:f>
        <x:v>2</x:v>
      </x:c>
      <x:c r="J265" s="4" t="n">
        <x:f>COUNTIFS('Material routes'!$B$6:$B$2205,A265,'Material routes'!$C$6:$C$2205,"Output")</x:f>
        <x:v>1</x:v>
      </x:c>
      <x:c r="K265" s="4" t="n">
        <x:f>COUNTIFS('Material routes'!$B$6:$B$2205,A265,'Material routes'!$C$6:$C$2205,"Tool candidate")</x:f>
        <x:v>0</x:v>
      </x:c>
      <x:c r="L265" s="4" t="str">
        <x:v>New item proposal, October 15, 2026. Setting reference (source proposal): https://github.com/sleepyseamonster/Arc-Dust/blob/f6f98515c005dc3c73cccd9cbc031691745740c6/02-Arc-Dust-Worldbuilding/world/materials/industrial-material-palette.md</x:v>
      </x:c>
      <x:c r="M265" s="4" t="str">
        <x:v>Quantities, output yield, supporting inputs and compatibility remain undefined.</x:v>
      </x:c>
    </x:row>
    <x:row r="266" ht="90" customHeight="1">
      <x:c r="A266" s="4" t="str">
        <x:v>design.collection.graded_magnesite_refractory_meal</x:v>
      </x:c>
      <x:c r="B266" s="4" t="str">
        <x:v>Graded magnesite refractory meal candidate preparation</x:v>
      </x:c>
      <x:c r="C266" s="4" t="str">
        <x:v>Material refinement</x:v>
      </x:c>
      <x:c r="D266" s="4" t="str">
        <x:v>Proposal</x:v>
      </x:c>
      <x:c r="E266" s="4" t="str">
        <x:v>Partial proposal</x:v>
      </x:c>
      <x:c r="F266" s="4" t="str">
        <x:v>Candidate high-temperature vessel feed</x:v>
      </x:c>
      <x:c r="G266" s="4" t="str">
        <x:v>Ceramic grinding mortar, Ceramic pestle, Ceramic abrasive disc and stone-cutting fixtures as applicable; grade selection and finishing qualification required.</x:v>
      </x:c>
      <x:c r="H266" s="4" t="str">
        <x:f>IF(I266=0,"Unassigned",IF(SUMIFS('Material routes'!$Q$6:$Q$2205,'Material routes'!$B$6:$B$2205,A266)&gt;0,"Unassigned","T"&amp;_xlfn.MAXIFS('Material routes'!$P$6:$P$2205,'Material routes'!$B$6:$B$2205,A266)))</x:f>
        <x:v>T0</x:v>
      </x:c>
      <x:c r="I266" s="4" t="n">
        <x:f>SUM(COUNTIFS('Material routes'!$B$6:$B$2205,A266,'Material routes'!$C$6:$C$2205,"Ingredient candidate"),COUNTIFS('Material routes'!$B$6:$B$2205,A266,'Material routes'!$C$6:$C$2205,"Consumed input"),COUNTIFS('Material routes'!$B$6:$B$2205,A266,'Material routes'!$C$6:$C$2205,"Contained input"),COUNTIFS('Material routes'!$B$6:$B$2205,A266,'Material routes'!$C$6:$C$2205,"Transform input"))</x:f>
        <x:v>1</x:v>
      </x:c>
      <x:c r="J266" s="4" t="n">
        <x:f>COUNTIFS('Material routes'!$B$6:$B$2205,A266,'Material routes'!$C$6:$C$2205,"Output")</x:f>
        <x:v>1</x:v>
      </x:c>
      <x:c r="K266" s="4" t="n">
        <x:f>COUNTIFS('Material routes'!$B$6:$B$2205,A266,'Material routes'!$C$6:$C$2205,"Tool candidate")</x:f>
        <x:v>0</x:v>
      </x:c>
      <x:c r="L266" s="4" t="str">
        <x:v>New item proposal, October 15, 2026. Setting reference (source proposal): https://github.com/sleepyseamonster/Arc-Dust/blob/f6f98515c005dc3c73cccd9cbc031691745740c6/02-Arc-Dust-Worldbuilding/world/materials/industrial-material-palette.md</x:v>
      </x:c>
      <x:c r="M266" s="4" t="str">
        <x:v>Quantities, output yield, supporting inputs and compatibility remain undefined.</x:v>
      </x:c>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T1</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T2</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T1</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T3</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T1</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t="str">
        <x:v>design.collection.husk_paper_surface_sizing</x:v>
      </x:c>
      <x:c r="B272" s="4" t="str">
        <x:v>Husk-paper surface sizing candidate preparation</x:v>
      </x:c>
      <x:c r="C272" s="4" t="str">
        <x:v>Material refinement</x:v>
      </x:c>
      <x:c r="D272" s="4" t="str">
        <x:v>Proposal</x:v>
      </x:c>
      <x:c r="E272" s="4" t="str">
        <x:v>Partial proposal</x:v>
      </x:c>
      <x:c r="F272" s="4" t="str">
        <x:v>Reduces surface shedding on document leaves</x:v>
      </x:c>
      <x:c r="G272" s="4" t="str">
        <x:v>Contained segregated vessels, Ceramic grinding mortar, Ceramic pestle and Glass transfer funnel. Process/carrier compatibility unresolved.</x:v>
      </x:c>
      <x:c r="H272" s="4" t="str">
        <x:f>IF(I272=0,"Unassigned",IF(SUMIFS('Material routes'!$Q$6:$Q$2205,'Material routes'!$B$6:$B$2205,A272)&gt;0,"Unassigned","T"&amp;_xlfn.MAXIFS('Material routes'!$P$6:$P$2205,'Material routes'!$B$6:$B$2205,A272)))</x:f>
        <x:v>T1</x:v>
      </x:c>
      <x:c r="I272" s="4" t="n">
        <x:f>SUM(COUNTIFS('Material routes'!$B$6:$B$2205,A272,'Material routes'!$C$6:$C$2205,"Ingredient candidate"),COUNTIFS('Material routes'!$B$6:$B$2205,A272,'Material routes'!$C$6:$C$2205,"Consumed input"),COUNTIFS('Material routes'!$B$6:$B$2205,A272,'Material routes'!$C$6:$C$2205,"Contained input"),COUNTIFS('Material routes'!$B$6:$B$2205,A272,'Material routes'!$C$6:$C$2205,"Transform input"))</x:f>
        <x:v>2</x:v>
      </x:c>
      <x:c r="J272" s="4" t="n">
        <x:f>COUNTIFS('Material routes'!$B$6:$B$2205,A272,'Material routes'!$C$6:$C$2205,"Output")</x:f>
        <x:v>1</x:v>
      </x:c>
      <x:c r="K272" s="4" t="n">
        <x:f>COUNTIFS('Material routes'!$B$6:$B$2205,A272,'Material routes'!$C$6:$C$2205,"Tool candidate")</x:f>
        <x:v>0</x:v>
      </x:c>
      <x:c r="L272" s="4" t="str">
        <x:v>New item proposal, October 15, 2026. Setting reference (source proposal): https://github.com/sleepyseamonster/Arc-Dust/blob/f6f98515c005dc3c73cccd9cbc031691745740c6/02-Arc-Dust-Worldbuilding/world/materials/industrial-material-palette.md</x:v>
      </x:c>
      <x:c r="M272" s="4" t="str">
        <x:v>Quantities, output yield, supporting inputs and compatibility remain undefined.</x:v>
      </x:c>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T1</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T1</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str">
        <x:v>Proposal</x:v>
      </x:c>
      <x:c r="E278" s="4" t="str">
        <x:v>Partial proposal</x:v>
      </x:c>
      <x:c r="F278" s="4" t="str">
        <x:v>Carries separated workshop reagents in individual sealed wells</x:v>
      </x:c>
      <x:c r="G278" s="4" t="str">
        <x:v>Controlled-heating firing kiln or specialist glass hot-work station; Ceramic firing tray / Ceramic casting mold as applicable. Qualified power, heat and atmosphere required.</x:v>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str">
        <x:v>Quantities, output yield, supporting inputs and compatibility remain undefined.</x:v>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T3</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T3</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T3</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T4</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t="str">
        <x:v>design.collection.shell_rib_gaiters</x:v>
      </x:c>
      <x:c r="B285" s="4" t="str">
        <x:v>Shell-rib gaiters candidate preparation</x:v>
      </x:c>
      <x:c r="C285" s="4" t="str">
        <x:v>Finished-item crafting</x:v>
      </x:c>
      <x:c r="D285" s="4" t="str">
        <x:v>Proposal</x:v>
      </x:c>
      <x:c r="E285" s="4" t="str">
        <x:v>Partial proposal</x:v>
      </x:c>
      <x:c r="F285" s="4" t="str">
        <x:v>Lower-leg covering against grit and brush contact</x:v>
      </x:c>
      <x:c r="G285" s="4" t="str">
        <x:v>Husk-sheet cutting shears, Hand-cranked metal drill and Ceramic abrasive disc as applicable; compatible contained biological preparation and low-yield material handling required.</x:v>
      </x:c>
      <x:c r="H285" s="4" t="str">
        <x:f>IF(I285=0,"Unassigned",IF(SUMIFS('Material routes'!$Q$6:$Q$2205,'Material routes'!$B$6:$B$2205,A285)&gt;0,"Unassigned","T"&amp;_xlfn.MAXIFS('Material routes'!$P$6:$P$2205,'Material routes'!$B$6:$B$2205,A285)))</x:f>
        <x:v>T1</x:v>
      </x:c>
      <x:c r="I285" s="4" t="n">
        <x:f>SUM(COUNTIFS('Material routes'!$B$6:$B$2205,A285,'Material routes'!$C$6:$C$2205,"Ingredient candidate"),COUNTIFS('Material routes'!$B$6:$B$2205,A285,'Material routes'!$C$6:$C$2205,"Consumed input"),COUNTIFS('Material routes'!$B$6:$B$2205,A285,'Material routes'!$C$6:$C$2205,"Contained input"),COUNTIFS('Material routes'!$B$6:$B$2205,A285,'Material routes'!$C$6:$C$2205,"Transform input"))</x:f>
        <x:v>2</x:v>
      </x:c>
      <x:c r="J285" s="4" t="n">
        <x:f>COUNTIFS('Material routes'!$B$6:$B$2205,A285,'Material routes'!$C$6:$C$2205,"Output")</x:f>
        <x:v>1</x:v>
      </x:c>
      <x:c r="K285" s="4" t="n">
        <x:f>COUNTIFS('Material routes'!$B$6:$B$2205,A285,'Material routes'!$C$6:$C$2205,"Tool candidate")</x:f>
        <x:v>0</x:v>
      </x:c>
      <x:c r="L285" s="4" t="str">
        <x:v>New item proposal, October 15, 2026. Setting reference (source proposal): https://github.com/sleepyseamonster/Arc-Dust/blob/f6f98515c005dc3c73cccd9cbc031691745740c6/02-Arc-Dust-Worldbuilding/world/materials/industrial-material-palette.md</x:v>
      </x:c>
      <x:c r="M285" s="4" t="str">
        <x:v>Quantities, output yield, supporting inputs and compatibility remain undefined.</x:v>
      </x:c>
    </x:row>
    <x:row r="286" ht="90" customHeight="1">
      <x:c r="A286" s="4" t="str">
        <x:v>design.collection.minimal_hide_tool_belt</x:v>
      </x:c>
      <x:c r="B286" s="4" t="str">
        <x:v>Minimal-hide tool belt candidate preparation</x:v>
      </x:c>
      <x:c r="C286" s="4" t="str">
        <x:v>Finished-item crafting</x:v>
      </x:c>
      <x:c r="D286" s="4" t="str">
        <x:v>Proposal</x:v>
      </x:c>
      <x:c r="E286" s="4" t="str">
        <x:v>Partial proposal</x:v>
      </x:c>
      <x:c r="F286" s="4" t="str">
        <x:v>Carries hand tools on narrow scarce hide strips</x:v>
      </x:c>
      <x:c r="G286" s="4" t="str">
        <x:v>Husk-sheet cutting shears, pressure fixtures and dedicated preparation surfaces. Very low hide/fur yield; no ordinary cloth or plant inputs.</x:v>
      </x:c>
      <x:c r="H286" s="4" t="str">
        <x:f>IF(I286=0,"Unassigned",IF(SUMIFS('Material routes'!$Q$6:$Q$2205,'Material routes'!$B$6:$B$2205,A286)&gt;0,"Unassigned","T"&amp;_xlfn.MAXIFS('Material routes'!$P$6:$P$2205,'Material routes'!$B$6:$B$2205,A286)))</x:f>
        <x:v>T2</x:v>
      </x:c>
      <x:c r="I286" s="4" t="n">
        <x:f>SUM(COUNTIFS('Material routes'!$B$6:$B$2205,A286,'Material routes'!$C$6:$C$2205,"Ingredient candidate"),COUNTIFS('Material routes'!$B$6:$B$2205,A286,'Material routes'!$C$6:$C$2205,"Consumed input"),COUNTIFS('Material routes'!$B$6:$B$2205,A286,'Material routes'!$C$6:$C$2205,"Contained input"),COUNTIFS('Material routes'!$B$6:$B$2205,A286,'Material routes'!$C$6:$C$2205,"Transform input"))</x:f>
        <x:v>2</x:v>
      </x:c>
      <x:c r="J286" s="4" t="n">
        <x:f>COUNTIFS('Material routes'!$B$6:$B$2205,A286,'Material routes'!$C$6:$C$2205,"Output")</x:f>
        <x:v>1</x:v>
      </x:c>
      <x:c r="K286" s="4" t="n">
        <x:f>COUNTIFS('Material routes'!$B$6:$B$2205,A286,'Material routes'!$C$6:$C$2205,"Tool candidate")</x:f>
        <x:v>0</x:v>
      </x:c>
      <x:c r="L286" s="4" t="str">
        <x:v>New item proposal, October 15, 2026. Setting reference (source proposal): https://github.com/sleepyseamonster/Arc-Dust/blob/f6f98515c005dc3c73cccd9cbc031691745740c6/02-Arc-Dust-Worldbuilding/world/materials/industrial-material-palette.md</x:v>
      </x:c>
      <x:c r="M286" s="4" t="str">
        <x:v>Quantities, output yield, supporting inputs and compatibility remain undefined.</x:v>
      </x:c>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t="str">
        <x:v>design.collection.canister_coming_of_age_pendant</x:v>
      </x:c>
      <x:c r="B292" s="4" t="str">
        <x:v>Canister coming-of-age pendant candidate preparation</x:v>
      </x:c>
      <x:c r="C292" s="4" t="str">
        <x:v>Finished-item crafting</x:v>
      </x:c>
      <x:c r="D292" s="4" t="str">
        <x:v>Proposal</x:v>
      </x:c>
      <x:c r="E292" s="4" t="str">
        <x:v>Partial proposal</x:v>
      </x:c>
      <x:c r="F292" s="4" t="str">
        <x:v>Canister-shaped personal milestone ornament</x:v>
      </x:c>
      <x:c r="G292" s="4" t="str">
        <x:v>Forge hearth, Anvil, Forging hammer, Smithing tongs, Metalworking file and Hand-cranked metal drill as applicable. Existing workshop bootstrap and controlled heating/cooling required; no free-water quench assumed.</x:v>
      </x:c>
      <x:c r="H292" s="4" t="str">
        <x:f>IF(I292=0,"Unassigned",IF(SUMIFS('Material routes'!$Q$6:$Q$2205,'Material routes'!$B$6:$B$2205,A292)&gt;0,"Unassigned","T"&amp;_xlfn.MAXIFS('Material routes'!$P$6:$P$2205,'Material routes'!$B$6:$B$2205,A292)))</x:f>
        <x:v>T2</x:v>
      </x:c>
      <x:c r="I292" s="4" t="n">
        <x:f>SUM(COUNTIFS('Material routes'!$B$6:$B$2205,A292,'Material routes'!$C$6:$C$2205,"Ingredient candidate"),COUNTIFS('Material routes'!$B$6:$B$2205,A292,'Material routes'!$C$6:$C$2205,"Consumed input"),COUNTIFS('Material routes'!$B$6:$B$2205,A292,'Material routes'!$C$6:$C$2205,"Contained input"),COUNTIFS('Material routes'!$B$6:$B$2205,A292,'Material routes'!$C$6:$C$2205,"Transform input"))</x:f>
        <x:v>2</x:v>
      </x:c>
      <x:c r="J292" s="4" t="n">
        <x:f>COUNTIFS('Material routes'!$B$6:$B$2205,A292,'Material routes'!$C$6:$C$2205,"Output")</x:f>
        <x:v>1</x:v>
      </x:c>
      <x:c r="K292" s="4" t="n">
        <x:f>COUNTIFS('Material routes'!$B$6:$B$2205,A292,'Material routes'!$C$6:$C$2205,"Tool candidate")</x:f>
        <x:v>0</x:v>
      </x:c>
      <x:c r="L292" s="4" t="str">
        <x:v>New item proposal, October 15, 2026. Setting reference (source proposal): https://github.com/sleepyseamonster/Arc-Dust/blob/f6f98515c005dc3c73cccd9cbc031691745740c6/02-Arc-Dust-Worldbuilding/world/materials/industrial-material-palette.md</x:v>
      </x:c>
      <x:c r="M292" s="4" t="str">
        <x:v>Quantities, output yield, supporting inputs and compatibility remain undefined.</x:v>
      </x:c>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t="str">
        <x:v>design.collection.salvage_claim_leaf</x:v>
      </x:c>
      <x:c r="B302" s="4" t="str">
        <x:v>Salvage claim leaf candidate preparation</x:v>
      </x:c>
      <x:c r="C302" s="4" t="str">
        <x:v>Finished-item crafting</x:v>
      </x:c>
      <x:c r="D302" s="4" t="str">
        <x:v>Proposal</x:v>
      </x:c>
      <x:c r="E302" s="4" t="str">
        <x:v>Partial proposal</x:v>
      </x:c>
      <x:c r="F302" s="4" t="str">
        <x:v>Records a proposed site claim and witnesses</x:v>
      </x:c>
      <x:c r="G302" s="4" t="str">
        <x:v>Marking stylus and food-excluded pigment applicator. Husk-paper preparation where applicable.</x:v>
      </x:c>
      <x:c r="H302" s="4" t="str">
        <x:f>IF(I302=0,"Unassigned",IF(SUMIFS('Material routes'!$Q$6:$Q$2205,'Material routes'!$B$6:$B$2205,A302)&gt;0,"Unassigned","T"&amp;_xlfn.MAXIFS('Material routes'!$P$6:$P$2205,'Material routes'!$B$6:$B$2205,A302)))</x:f>
        <x:v>T2</x:v>
      </x:c>
      <x:c r="I302" s="4" t="n">
        <x:f>SUM(COUNTIFS('Material routes'!$B$6:$B$2205,A302,'Material routes'!$C$6:$C$2205,"Ingredient candidate"),COUNTIFS('Material routes'!$B$6:$B$2205,A302,'Material routes'!$C$6:$C$2205,"Consumed input"),COUNTIFS('Material routes'!$B$6:$B$2205,A302,'Material routes'!$C$6:$C$2205,"Contained input"),COUNTIFS('Material routes'!$B$6:$B$2205,A302,'Material routes'!$C$6:$C$2205,"Transform input"))</x:f>
        <x:v>1</x:v>
      </x:c>
      <x:c r="J302" s="4" t="n">
        <x:f>COUNTIFS('Material routes'!$B$6:$B$2205,A302,'Material routes'!$C$6:$C$2205,"Output")</x:f>
        <x:v>1</x:v>
      </x:c>
      <x:c r="K302" s="4" t="n">
        <x:f>COUNTIFS('Material routes'!$B$6:$B$2205,A302,'Material routes'!$C$6:$C$2205,"Tool candidate")</x:f>
        <x:v>0</x:v>
      </x:c>
      <x:c r="L302" s="4" t="str">
        <x:v>New item proposal, October 15, 2026. Setting reference (source proposal): https://github.com/sleepyseamonster/Arc-Dust/blob/f6f98515c005dc3c73cccd9cbc031691745740c6/02-Arc-Dust-Worldbuilding/world/materials/industrial-material-palette.md</x:v>
      </x:c>
      <x:c r="M302" s="4" t="str">
        <x:v>Quantities, output yield, supporting inputs and compatibility remain undefined.</x:v>
      </x:c>
    </x:row>
    <x:row r="303" ht="90" customHeight="1">
      <x:c r="A303" s="4" t="str">
        <x:v>design.collection.workshop_repair_folio</x:v>
      </x:c>
      <x:c r="B303" s="4" t="str">
        <x:v>Workshop repair folio candidate preparation</x:v>
      </x:c>
      <x:c r="C303" s="4" t="str">
        <x:v>Finished-item crafting</x:v>
      </x:c>
      <x:c r="D303" s="4" t="str">
        <x:v>Proposal</x:v>
      </x:c>
      <x:c r="E303" s="4" t="str">
        <x:v>Partial proposal</x:v>
      </x:c>
      <x:c r="F303" s="4" t="str">
        <x:v>Tracks machine faults and replaced parts</x:v>
      </x:c>
      <x:c r="G303" s="4" t="str">
        <x:v>Marking stylus and food-excluded pigment applicator. Husk-paper preparation where applicable.</x:v>
      </x:c>
      <x:c r="H303" s="4" t="str">
        <x:f>IF(I303=0,"Unassigned",IF(SUMIFS('Material routes'!$Q$6:$Q$2205,'Material routes'!$B$6:$B$2205,A303)&gt;0,"Unassigned","T"&amp;_xlfn.MAXIFS('Material routes'!$P$6:$P$2205,'Material routes'!$B$6:$B$2205,A303)))</x:f>
        <x:v>T2</x:v>
      </x:c>
      <x:c r="I303" s="4" t="n">
        <x:f>SUM(COUNTIFS('Material routes'!$B$6:$B$2205,A303,'Material routes'!$C$6:$C$2205,"Ingredient candidate"),COUNTIFS('Material routes'!$B$6:$B$2205,A303,'Material routes'!$C$6:$C$2205,"Consumed input"),COUNTIFS('Material routes'!$B$6:$B$2205,A303,'Material routes'!$C$6:$C$2205,"Contained input"),COUNTIFS('Material routes'!$B$6:$B$2205,A303,'Material routes'!$C$6:$C$2205,"Transform input"))</x:f>
        <x:v>1</x:v>
      </x:c>
      <x:c r="J303" s="4" t="n">
        <x:f>COUNTIFS('Material routes'!$B$6:$B$2205,A303,'Material routes'!$C$6:$C$2205,"Output")</x:f>
        <x:v>1</x:v>
      </x:c>
      <x:c r="K303" s="4" t="n">
        <x:f>COUNTIFS('Material routes'!$B$6:$B$2205,A303,'Material routes'!$C$6:$C$2205,"Tool candidate")</x:f>
        <x:v>0</x:v>
      </x:c>
      <x:c r="L303" s="4" t="str">
        <x:v>New item proposal, October 15, 2026. Setting reference (source proposal): https://github.com/sleepyseamonster/Arc-Dust/blob/f6f98515c005dc3c73cccd9cbc031691745740c6/02-Arc-Dust-Worldbuilding/world/materials/industrial-material-palette.md</x:v>
      </x:c>
      <x:c r="M303" s="4" t="str">
        <x:v>Quantities, output yield, supporting inputs and compatibility remain undefined.</x:v>
      </x:c>
    </x:row>
    <x:row r="304" ht="90" customHeight="1">
      <x:c r="A304" s="4" t="str">
        <x:v>design.collection.caravan_cargo_manifest</x:v>
      </x:c>
      <x:c r="B304" s="4" t="str">
        <x:v>Caravan cargo manifest candidate preparation</x:v>
      </x:c>
      <x:c r="C304" s="4" t="str">
        <x:v>Finished-item crafting</x:v>
      </x:c>
      <x:c r="D304" s="4" t="str">
        <x:v>Proposal</x:v>
      </x:c>
      <x:c r="E304" s="4" t="str">
        <x:v>Partial proposal</x:v>
      </x:c>
      <x:c r="F304" s="4" t="str">
        <x:v>Lists carried goods and their owners</x:v>
      </x:c>
      <x:c r="G304" s="4" t="str">
        <x:v>Marking stylus and food-excluded pigment applicator. Husk-paper preparation where applicable.</x:v>
      </x:c>
      <x:c r="H304" s="4" t="str">
        <x:f>IF(I304=0,"Unassigned",IF(SUMIFS('Material routes'!$Q$6:$Q$2205,'Material routes'!$B$6:$B$2205,A304)&gt;0,"Unassigned","T"&amp;_xlfn.MAXIFS('Material routes'!$P$6:$P$2205,'Material routes'!$B$6:$B$2205,A304)))</x:f>
        <x:v>T2</x:v>
      </x:c>
      <x:c r="I304" s="4" t="n">
        <x:f>SUM(COUNTIFS('Material routes'!$B$6:$B$2205,A304,'Material routes'!$C$6:$C$2205,"Ingredient candidate"),COUNTIFS('Material routes'!$B$6:$B$2205,A304,'Material routes'!$C$6:$C$2205,"Consumed input"),COUNTIFS('Material routes'!$B$6:$B$2205,A304,'Material routes'!$C$6:$C$2205,"Contained input"),COUNTIFS('Material routes'!$B$6:$B$2205,A304,'Material routes'!$C$6:$C$2205,"Transform input"))</x:f>
        <x:v>1</x:v>
      </x:c>
      <x:c r="J304" s="4" t="n">
        <x:f>COUNTIFS('Material routes'!$B$6:$B$2205,A304,'Material routes'!$C$6:$C$2205,"Output")</x:f>
        <x:v>1</x:v>
      </x:c>
      <x:c r="K304" s="4" t="n">
        <x:f>COUNTIFS('Material routes'!$B$6:$B$2205,A304,'Material routes'!$C$6:$C$2205,"Tool candidate")</x:f>
        <x:v>0</x:v>
      </x:c>
      <x:c r="L304" s="4" t="str">
        <x:v>New item proposal, October 15, 2026. Setting reference (source proposal): https://github.com/sleepyseamonster/Arc-Dust/blob/f6f98515c005dc3c73cccd9cbc031691745740c6/02-Arc-Dust-Worldbuilding/world/materials/industrial-material-palette.md</x:v>
      </x:c>
      <x:c r="M304" s="4" t="str">
        <x:v>Quantities, output yield, supporting inputs and compatibility remain undefined.</x:v>
      </x:c>
    </x:row>
    <x:row r="305" ht="90" customHeight="1">
      <x:c r="A305" s="4" t="str">
        <x:v>design.collection.household_meal_ledger</x:v>
      </x:c>
      <x:c r="B305" s="4" t="str">
        <x:v>Household meal ledger candidate preparation</x:v>
      </x:c>
      <x:c r="C305" s="4" t="str">
        <x:v>Finished-item crafting</x:v>
      </x:c>
      <x:c r="D305" s="4" t="str">
        <x:v>Proposal</x:v>
      </x:c>
      <x:c r="E305" s="4" t="str">
        <x:v>Partial proposal</x:v>
      </x:c>
      <x:c r="F305" s="4" t="str">
        <x:v>Records rations and food preparation notes</x:v>
      </x:c>
      <x:c r="G305" s="4" t="str">
        <x:v>Marking stylus and food-excluded pigment applicator. Husk-paper preparation where applicable.</x:v>
      </x:c>
      <x:c r="H305" s="4" t="str">
        <x:f>IF(I305=0,"Unassigned",IF(SUMIFS('Material routes'!$Q$6:$Q$2205,'Material routes'!$B$6:$B$2205,A305)&gt;0,"Unassigned","T"&amp;_xlfn.MAXIFS('Material routes'!$P$6:$P$2205,'Material routes'!$B$6:$B$2205,A305)))</x:f>
        <x:v>T2</x:v>
      </x:c>
      <x:c r="I305" s="4" t="n">
        <x:f>SUM(COUNTIFS('Material routes'!$B$6:$B$2205,A305,'Material routes'!$C$6:$C$2205,"Ingredient candidate"),COUNTIFS('Material routes'!$B$6:$B$2205,A305,'Material routes'!$C$6:$C$2205,"Consumed input"),COUNTIFS('Material routes'!$B$6:$B$2205,A305,'Material routes'!$C$6:$C$2205,"Contained input"),COUNTIFS('Material routes'!$B$6:$B$2205,A305,'Material routes'!$C$6:$C$2205,"Transform input"))</x:f>
        <x:v>1</x:v>
      </x:c>
      <x:c r="J305" s="4" t="n">
        <x:f>COUNTIFS('Material routes'!$B$6:$B$2205,A305,'Material routes'!$C$6:$C$2205,"Output")</x:f>
        <x:v>1</x:v>
      </x:c>
      <x:c r="K305" s="4" t="n">
        <x:f>COUNTIFS('Material routes'!$B$6:$B$2205,A305,'Material routes'!$C$6:$C$2205,"Tool candidate")</x:f>
        <x:v>0</x:v>
      </x:c>
      <x:c r="L305" s="4" t="str">
        <x:v>New item proposal, October 15, 2026. Setting reference (source proposal): https://github.com/sleepyseamonster/Arc-Dust/blob/f6f98515c005dc3c73cccd9cbc031691745740c6/02-Arc-Dust-Worldbuilding/world/materials/industrial-material-palette.md</x:v>
      </x:c>
      <x:c r="M305" s="4" t="str">
        <x:v>Quantities, output yield, supporting inputs and compatibility remain undefined.</x:v>
      </x:c>
    </x:row>
    <x:row r="306" ht="90" customHeight="1">
      <x:c r="A306" s="4" t="str">
        <x:v>design.collection.instrument_tuning_chart</x:v>
      </x:c>
      <x:c r="B306" s="4" t="str">
        <x:v>Instrument tuning chart candidate preparation</x:v>
      </x:c>
      <x:c r="C306" s="4" t="str">
        <x:v>Finished-item crafting</x:v>
      </x:c>
      <x:c r="D306" s="4" t="str">
        <x:v>Proposal</x:v>
      </x:c>
      <x:c r="E306" s="4" t="str">
        <x:v>Partial proposal</x:v>
      </x:c>
      <x:c r="F306" s="4" t="str">
        <x:v>Preserves pitch marks for an instrument set</x:v>
      </x:c>
      <x:c r="G306" s="4" t="str">
        <x:v>Marking stylus and food-excluded pigment applicator. Husk-paper preparation where applicable.</x:v>
      </x:c>
      <x:c r="H306" s="4" t="str">
        <x:f>IF(I306=0,"Unassigned",IF(SUMIFS('Material routes'!$Q$6:$Q$2205,'Material routes'!$B$6:$B$2205,A306)&gt;0,"Unassigned","T"&amp;_xlfn.MAXIFS('Material routes'!$P$6:$P$2205,'Material routes'!$B$6:$B$2205,A306)))</x:f>
        <x:v>T2</x:v>
      </x:c>
      <x:c r="I306" s="4" t="n">
        <x:f>SUM(COUNTIFS('Material routes'!$B$6:$B$2205,A306,'Material routes'!$C$6:$C$2205,"Ingredient candidate"),COUNTIFS('Material routes'!$B$6:$B$2205,A306,'Material routes'!$C$6:$C$2205,"Consumed input"),COUNTIFS('Material routes'!$B$6:$B$2205,A306,'Material routes'!$C$6:$C$2205,"Contained input"),COUNTIFS('Material routes'!$B$6:$B$2205,A306,'Material routes'!$C$6:$C$2205,"Transform input"))</x:f>
        <x:v>1</x:v>
      </x:c>
      <x:c r="J306" s="4" t="n">
        <x:f>COUNTIFS('Material routes'!$B$6:$B$2205,A306,'Material routes'!$C$6:$C$2205,"Output")</x:f>
        <x:v>1</x:v>
      </x:c>
      <x:c r="K306" s="4" t="n">
        <x:f>COUNTIFS('Material routes'!$B$6:$B$2205,A306,'Material routes'!$C$6:$C$2205,"Tool candidate")</x:f>
        <x:v>0</x:v>
      </x:c>
      <x:c r="L306" s="4" t="str">
        <x:v>New item proposal, October 15, 2026. Setting reference (source proposal): https://github.com/sleepyseamonster/Arc-Dust/blob/f6f98515c005dc3c73cccd9cbc031691745740c6/02-Arc-Dust-Worldbuilding/world/materials/industrial-material-palette.md</x:v>
      </x:c>
      <x:c r="M306" s="4" t="str">
        <x:v>Quantities, output yield, supporting inputs and compatibility remain undefined.</x:v>
      </x:c>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t="str">
        <x:v>design.collection.toothed_linear_rack</x:v>
      </x:c>
      <x:c r="B311" s="4" t="str">
        <x:v>Toothed linear rack candidate preparation</x:v>
      </x:c>
      <x:c r="C311" s="4" t="str">
        <x:v>Material refinement</x:v>
      </x:c>
      <x:c r="D311" s="4" t="str">
        <x:v>Proposal</x:v>
      </x:c>
      <x:c r="E311" s="4" t="str">
        <x:v>Partial proposal</x:v>
      </x:c>
      <x:c r="F311" s="4" t="str">
        <x:v>Converts pinion rotation to linear travel</x:v>
      </x:c>
      <x:c r="G311" s="4" t="str">
        <x:v>Forge hearth, Anvil, Forging hammer, Smithing tongs, Metalworking file and Hand-cranked metal drill as applicable. Existing workshop bootstrap and controlled heating/cooling required; no free-water quench assumed.</x:v>
      </x:c>
      <x:c r="H311" s="4" t="str">
        <x:f>IF(I311=0,"Unassigned",IF(SUMIFS('Material routes'!$Q$6:$Q$2205,'Material routes'!$B$6:$B$2205,A311)&gt;0,"Unassigned","T"&amp;_xlfn.MAXIFS('Material routes'!$P$6:$P$2205,'Material routes'!$B$6:$B$2205,A311)))</x:f>
        <x:v>T2</x:v>
      </x:c>
      <x:c r="I311" s="4" t="n">
        <x:f>SUM(COUNTIFS('Material routes'!$B$6:$B$2205,A311,'Material routes'!$C$6:$C$2205,"Ingredient candidate"),COUNTIFS('Material routes'!$B$6:$B$2205,A311,'Material routes'!$C$6:$C$2205,"Consumed input"),COUNTIFS('Material routes'!$B$6:$B$2205,A311,'Material routes'!$C$6:$C$2205,"Contained input"),COUNTIFS('Material routes'!$B$6:$B$2205,A311,'Material routes'!$C$6:$C$2205,"Transform input"))</x:f>
        <x:v>1</x:v>
      </x:c>
      <x:c r="J311" s="4" t="n">
        <x:f>COUNTIFS('Material routes'!$B$6:$B$2205,A311,'Material routes'!$C$6:$C$2205,"Output")</x:f>
        <x:v>1</x:v>
      </x:c>
      <x:c r="K311" s="4" t="n">
        <x:f>COUNTIFS('Material routes'!$B$6:$B$2205,A311,'Material routes'!$C$6:$C$2205,"Tool candidate")</x:f>
        <x:v>0</x:v>
      </x:c>
      <x:c r="L311" s="4" t="str">
        <x:v>New item proposal, October 15, 2026. Setting reference (source proposal): https://github.com/sleepyseamonster/Arc-Dust/blob/f6f98515c005dc3c73cccd9cbc031691745740c6/02-Arc-Dust-Worldbuilding/world/materials/industrial-material-palette.md</x:v>
      </x:c>
      <x:c r="M311" s="4" t="str">
        <x:v>Quantities, output yield, supporting inputs and compatibility remain undefined.</x:v>
      </x:c>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T3</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T3</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T3</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T3</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T3</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T3</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T2</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T3</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T2</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T3</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T3</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T3</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T3</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T3</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T2</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T3</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t="str">
        <x:v>design.collection.iron_spike_mace</x:v>
      </x:c>
      <x:c r="B344" s="4" t="str">
        <x:v>Iron spike mace candidate preparation</x:v>
      </x:c>
      <x:c r="C344" s="4" t="str">
        <x:v>Finished-item crafting</x:v>
      </x:c>
      <x:c r="D344" s="4" t="str">
        <x:v>Proposal</x:v>
      </x:c>
      <x:c r="E344" s="4" t="str">
        <x:v>Partial proposal</x:v>
      </x:c>
      <x:c r="F344" s="4" t="str">
        <x:v>Short impact weapon with a reinforced striking head</x:v>
      </x:c>
      <x:c r="G344" s="4" t="str">
        <x:v>Forge hearth, Anvil, Forging hammer, Smithing tongs, Metalworking file and Hand-cranked metal drill as applicable. Existing workshop bootstrap and controlled heating/cooling required; no free-water quench assumed.</x:v>
      </x:c>
      <x:c r="H344" s="4" t="str">
        <x:f>IF(I344=0,"Unassigned",IF(SUMIFS('Material routes'!$Q$6:$Q$2205,'Material routes'!$B$6:$B$2205,A344)&gt;0,"Unassigned","T"&amp;_xlfn.MAXIFS('Material routes'!$P$6:$P$2205,'Material routes'!$B$6:$B$2205,A344)))</x:f>
        <x:v>T2</x:v>
      </x:c>
      <x:c r="I344" s="4" t="n">
        <x:f>SUM(COUNTIFS('Material routes'!$B$6:$B$2205,A344,'Material routes'!$C$6:$C$2205,"Ingredient candidate"),COUNTIFS('Material routes'!$B$6:$B$2205,A344,'Material routes'!$C$6:$C$2205,"Consumed input"),COUNTIFS('Material routes'!$B$6:$B$2205,A344,'Material routes'!$C$6:$C$2205,"Contained input"),COUNTIFS('Material routes'!$B$6:$B$2205,A344,'Material routes'!$C$6:$C$2205,"Transform input"))</x:f>
        <x:v>1</x:v>
      </x:c>
      <x:c r="J344" s="4" t="n">
        <x:f>COUNTIFS('Material routes'!$B$6:$B$2205,A344,'Material routes'!$C$6:$C$2205,"Output")</x:f>
        <x:v>1</x:v>
      </x:c>
      <x:c r="K344" s="4" t="n">
        <x:f>COUNTIFS('Material routes'!$B$6:$B$2205,A344,'Material routes'!$C$6:$C$2205,"Tool candidate")</x:f>
        <x:v>0</x:v>
      </x:c>
      <x:c r="L344" s="4" t="str">
        <x:v>New item proposal, October 15, 2026. Setting reference (source proposal): https://github.com/sleepyseamonster/Arc-Dust/blob/f6f98515c005dc3c73cccd9cbc031691745740c6/02-Arc-Dust-Worldbuilding/world/materials/industrial-material-palette.md</x:v>
      </x:c>
      <x:c r="M344" s="4" t="str">
        <x:v>Quantities, output yield, supporting inputs and compatibility remain undefined.</x:v>
      </x:c>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T2</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T1</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T4</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T4</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t="str">
        <x:v>design.collection.spring_dart_projector</x:v>
      </x:c>
      <x:c r="B350" s="4" t="str">
        <x:v>Spring dart projector candidate preparation</x:v>
      </x:c>
      <x:c r="C350" s="4" t="str">
        <x:v>Finished-item crafting</x:v>
      </x:c>
      <x:c r="D350" s="4" t="str">
        <x:v>Proposal</x:v>
      </x:c>
      <x:c r="E350" s="4" t="str">
        <x:v>Partial proposal</x:v>
      </x:c>
      <x:c r="F350" s="4" t="str">
        <x:v>Compact mechanical launcher with a replaceable dart channel</x:v>
      </x:c>
      <x:c r="G350" s="4" t="str">
        <x:v>Forge hearth, Anvil, Forging hammer, Smithing tongs, Metalworking file and Hand-cranked metal drill as applicable. Existing workshop bootstrap and controlled heating/cooling required; no free-water quench assumed.</x:v>
      </x:c>
      <x:c r="H350" s="4" t="str">
        <x:f>IF(I350=0,"Unassigned",IF(SUMIFS('Material routes'!$Q$6:$Q$2205,'Material routes'!$B$6:$B$2205,A350)&gt;0,"Unassigned","T"&amp;_xlfn.MAXIFS('Material routes'!$P$6:$P$2205,'Material routes'!$B$6:$B$2205,A350)))</x:f>
        <x:v>T4</x:v>
      </x:c>
      <x:c r="I350" s="4" t="n">
        <x:f>SUM(COUNTIFS('Material routes'!$B$6:$B$2205,A350,'Material routes'!$C$6:$C$2205,"Ingredient candidate"),COUNTIFS('Material routes'!$B$6:$B$2205,A350,'Material routes'!$C$6:$C$2205,"Consumed input"),COUNTIFS('Material routes'!$B$6:$B$2205,A350,'Material routes'!$C$6:$C$2205,"Contained input"),COUNTIFS('Material routes'!$B$6:$B$2205,A350,'Material routes'!$C$6:$C$2205,"Transform input"))</x:f>
        <x:v>4</x:v>
      </x:c>
      <x:c r="J350" s="4" t="n">
        <x:f>COUNTIFS('Material routes'!$B$6:$B$2205,A350,'Material routes'!$C$6:$C$2205,"Output")</x:f>
        <x:v>1</x:v>
      </x:c>
      <x:c r="K350" s="4" t="n">
        <x:f>COUNTIFS('Material routes'!$B$6:$B$2205,A350,'Material routes'!$C$6:$C$2205,"Tool candidate")</x:f>
        <x:v>0</x:v>
      </x:c>
      <x:c r="L350" s="4" t="str">
        <x:v>New item proposal, October 15, 2026. Setting reference (source proposal): https://github.com/sleepyseamonster/Arc-Dust/blob/f6f98515c005dc3c73cccd9cbc031691745740c6/02-Arc-Dust-Worldbuilding/world/materials/industrial-material-palette.md</x:v>
      </x:c>
      <x:c r="M350" s="4" t="str">
        <x:v>Quantities, output yield, supporting inputs and compatibility remain undefined. October 15 audit: candidate inputs / reusable prerequisites clarified. Structural coverage is not a qualified manufacturing recipe.</x:v>
      </x:c>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Unassigned</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Unassigned</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Unassigned</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t="str">
        <x:v>design.collection.drained_culinary_phagia_curd</x:v>
      </x:c>
      <x:c r="B354" s="4" t="str">
        <x:v>Drained culinary Phagia curd candidate preparation</x:v>
      </x:c>
      <x:c r="C354" s="4" t="str">
        <x:v>Material refinement</x:v>
      </x:c>
      <x:c r="D354" s="4" t="str">
        <x:v>Proposal</x:v>
      </x:c>
      <x:c r="E354" s="4" t="str">
        <x:v>Partial proposal</x:v>
      </x:c>
      <x:c r="F354" s="4" t="str">
        <x:v>Firm meal base separated from a food-designated culture</x:v>
      </x:c>
      <x:c r="G354" s="4" t="str">
        <x:v>Contained food-only vessels, Food preparation screen and dedicated food tools. Species/culture/mineral edibility and storage qualification unresolved.</x:v>
      </x:c>
      <x:c r="H354" s="4" t="str">
        <x:f>IF(I354=0,"Unassigned",IF(SUMIFS('Material routes'!$Q$6:$Q$2205,'Material routes'!$B$6:$B$2205,A354)&gt;0,"Unassigned","T"&amp;_xlfn.MAXIFS('Material routes'!$P$6:$P$2205,'Material routes'!$B$6:$B$2205,A354)))</x:f>
        <x:v>T0</x:v>
      </x:c>
      <x:c r="I354" s="4" t="n">
        <x:f>SUM(COUNTIFS('Material routes'!$B$6:$B$2205,A354,'Material routes'!$C$6:$C$2205,"Ingredient candidate"),COUNTIFS('Material routes'!$B$6:$B$2205,A354,'Material routes'!$C$6:$C$2205,"Consumed input"),COUNTIFS('Material routes'!$B$6:$B$2205,A354,'Material routes'!$C$6:$C$2205,"Contained input"),COUNTIFS('Material routes'!$B$6:$B$2205,A354,'Material routes'!$C$6:$C$2205,"Transform input"))</x:f>
        <x:v>1</x:v>
      </x:c>
      <x:c r="J354" s="4" t="n">
        <x:f>COUNTIFS('Material routes'!$B$6:$B$2205,A354,'Material routes'!$C$6:$C$2205,"Output")</x:f>
        <x:v>1</x:v>
      </x:c>
      <x:c r="K354" s="4" t="n">
        <x:f>COUNTIFS('Material routes'!$B$6:$B$2205,A354,'Material routes'!$C$6:$C$2205,"Tool candidate")</x:f>
        <x:v>0</x:v>
      </x:c>
      <x:c r="L35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4" s="4" t="str">
        <x:v>Quantities, output yield, supporting inputs and compatibility remain undefined.</x:v>
      </x:c>
    </x:row>
    <x:row r="355" ht="90" customHeight="1">
      <x:c r="A355" s="4" t="str">
        <x:v>design.collection.culinary_phagia_liquid_fraction</x:v>
      </x:c>
      <x:c r="B355" s="4" t="str">
        <x:v>Culinary Phagia liquid fraction candidate preparation</x:v>
      </x:c>
      <x:c r="C355" s="4" t="str">
        <x:v>Material refinement</x:v>
      </x:c>
      <x:c r="D355" s="4" t="str">
        <x:v>Proposal</x:v>
      </x:c>
      <x:c r="E355" s="4" t="str">
        <x:v>Partial proposal</x:v>
      </x:c>
      <x:c r="F355" s="4" t="str">
        <x:v>Retained food-designated liquid for drink preparation</x:v>
      </x:c>
      <x:c r="G355" s="4" t="str">
        <x:v>Contained food-only vessels, Food preparation screen and dedicated food tools. Species/culture/mineral edibility and storage qualification unresolved.</x:v>
      </x:c>
      <x:c r="H355" s="4" t="str">
        <x:f>IF(I355=0,"Unassigned",IF(SUMIFS('Material routes'!$Q$6:$Q$2205,'Material routes'!$B$6:$B$2205,A355)&gt;0,"Unassigned","T"&amp;_xlfn.MAXIFS('Material routes'!$P$6:$P$2205,'Material routes'!$B$6:$B$2205,A355)))</x:f>
        <x:v>T0</x:v>
      </x:c>
      <x:c r="I355" s="4" t="n">
        <x:f>SUM(COUNTIFS('Material routes'!$B$6:$B$2205,A355,'Material routes'!$C$6:$C$2205,"Ingredient candidate"),COUNTIFS('Material routes'!$B$6:$B$2205,A355,'Material routes'!$C$6:$C$2205,"Consumed input"),COUNTIFS('Material routes'!$B$6:$B$2205,A355,'Material routes'!$C$6:$C$2205,"Contained input"),COUNTIFS('Material routes'!$B$6:$B$2205,A355,'Material routes'!$C$6:$C$2205,"Transform input"))</x:f>
        <x:v>1</x:v>
      </x:c>
      <x:c r="J355" s="4" t="n">
        <x:f>COUNTIFS('Material routes'!$B$6:$B$2205,A355,'Material routes'!$C$6:$C$2205,"Output")</x:f>
        <x:v>1</x:v>
      </x:c>
      <x:c r="K355" s="4" t="n">
        <x:f>COUNTIFS('Material routes'!$B$6:$B$2205,A355,'Material routes'!$C$6:$C$2205,"Tool candidate")</x:f>
        <x:v>0</x:v>
      </x:c>
      <x:c r="L3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5" s="4" t="str">
        <x:v>Quantities, output yield, supporting inputs and compatibility remain undefined.</x:v>
      </x:c>
    </x:row>
    <x:row r="356" ht="90" customHeight="1">
      <x:c r="A356" s="4" t="str">
        <x:v>design.collection.fine_culinary_phagia_meal</x:v>
      </x:c>
      <x:c r="B356" s="4" t="str">
        <x:v>Fine culinary Phagia meal candidate preparation</x:v>
      </x:c>
      <x:c r="C356" s="4" t="str">
        <x:v>Material refinement</x:v>
      </x:c>
      <x:c r="D356" s="4" t="str">
        <x:v>Proposal</x:v>
      </x:c>
      <x:c r="E356" s="4" t="str">
        <x:v>Partial proposal</x:v>
      </x:c>
      <x:c r="F356" s="4" t="str">
        <x:v>Dry milled food stock for bars and wafers</x:v>
      </x:c>
      <x:c r="G356" s="4" t="str">
        <x:v>Contained food-only vessels, Food preparation screen and dedicated food tools. Species/culture/mineral edibility and storage qualification unresolved.</x:v>
      </x:c>
      <x:c r="H356" s="4" t="str">
        <x:f>IF(I356=0,"Unassigned",IF(SUMIFS('Material routes'!$Q$6:$Q$2205,'Material routes'!$B$6:$B$2205,A356)&gt;0,"Unassigned","T"&amp;_xlfn.MAXIFS('Material routes'!$P$6:$P$2205,'Material routes'!$B$6:$B$2205,A356)))</x:f>
        <x:v>T0</x:v>
      </x:c>
      <x:c r="I356" s="4" t="n">
        <x:f>SUM(COUNTIFS('Material routes'!$B$6:$B$2205,A356,'Material routes'!$C$6:$C$2205,"Ingredient candidate"),COUNTIFS('Material routes'!$B$6:$B$2205,A356,'Material routes'!$C$6:$C$2205,"Consumed input"),COUNTIFS('Material routes'!$B$6:$B$2205,A356,'Material routes'!$C$6:$C$2205,"Contained input"),COUNTIFS('Material routes'!$B$6:$B$2205,A356,'Material routes'!$C$6:$C$2205,"Transform input"))</x:f>
        <x:v>1</x:v>
      </x:c>
      <x:c r="J356" s="4" t="n">
        <x:f>COUNTIFS('Material routes'!$B$6:$B$2205,A356,'Material routes'!$C$6:$C$2205,"Output")</x:f>
        <x:v>1</x:v>
      </x:c>
      <x:c r="K356" s="4" t="n">
        <x:f>COUNTIFS('Material routes'!$B$6:$B$2205,A356,'Material routes'!$C$6:$C$2205,"Tool candidate")</x:f>
        <x:v>0</x:v>
      </x:c>
      <x:c r="L3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6" s="4" t="str">
        <x:v>Quantities, output yield, supporting inputs and compatibility remain undefined.</x:v>
      </x:c>
    </x:row>
    <x:row r="357" ht="90" customHeight="1">
      <x:c r="A357" s="4" t="str">
        <x:v>design.collection.pressed_culinary_phagia_flakes</x:v>
      </x:c>
      <x:c r="B357" s="4" t="str">
        <x:v>Pressed culinary Phagia flakes candidate preparation</x:v>
      </x:c>
      <x:c r="C357" s="4" t="str">
        <x:v>Material refinement</x:v>
      </x:c>
      <x:c r="D357" s="4" t="str">
        <x:v>Proposal</x:v>
      </x:c>
      <x:c r="E357" s="4" t="str">
        <x:v>Partial proposal</x:v>
      </x:c>
      <x:c r="F357" s="4" t="str">
        <x:v>Thin dry food stock for layered meals</x:v>
      </x:c>
      <x:c r="G357" s="4" t="str">
        <x:v>Contained food-only vessels, Food preparation screen and dedicated food tools. Species/culture/mineral edibility and storage qualification unresolved.</x:v>
      </x:c>
      <x:c r="H357" s="4" t="str">
        <x:f>IF(I357=0,"Unassigned",IF(SUMIFS('Material routes'!$Q$6:$Q$2205,'Material routes'!$B$6:$B$2205,A357)&gt;0,"Unassigned","T"&amp;_xlfn.MAXIFS('Material routes'!$P$6:$P$2205,'Material routes'!$B$6:$B$2205,A357)))</x:f>
        <x:v>T0</x:v>
      </x:c>
      <x:c r="I357" s="4" t="n">
        <x:f>SUM(COUNTIFS('Material routes'!$B$6:$B$2205,A357,'Material routes'!$C$6:$C$2205,"Ingredient candidate"),COUNTIFS('Material routes'!$B$6:$B$2205,A357,'Material routes'!$C$6:$C$2205,"Consumed input"),COUNTIFS('Material routes'!$B$6:$B$2205,A357,'Material routes'!$C$6:$C$2205,"Contained input"),COUNTIFS('Material routes'!$B$6:$B$2205,A357,'Material routes'!$C$6:$C$2205,"Transform input"))</x:f>
        <x:v>1</x:v>
      </x:c>
      <x:c r="J357" s="4" t="n">
        <x:f>COUNTIFS('Material routes'!$B$6:$B$2205,A357,'Material routes'!$C$6:$C$2205,"Output")</x:f>
        <x:v>1</x:v>
      </x:c>
      <x:c r="K357" s="4" t="n">
        <x:f>COUNTIFS('Material routes'!$B$6:$B$2205,A357,'Material routes'!$C$6:$C$2205,"Tool candidate")</x:f>
        <x:v>0</x:v>
      </x:c>
      <x:c r="L3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7" s="4" t="str">
        <x:v>Quantities, output yield, supporting inputs and compatibility remain undefined.</x:v>
      </x:c>
    </x:row>
    <x:row r="358" ht="90" customHeight="1">
      <x:c r="A358" s="4"/>
      <x:c r="B358" s="4"/>
      <x:c r="C358" s="4"/>
      <x:c r="D358" s="4"/>
      <x:c r="E358" s="4"/>
      <x:c r="F358" s="4"/>
      <x:c r="G358" s="4"/>
      <x:c r="H358" s="4"/>
      <x:c r="I358" s="4"/>
      <x:c r="J358" s="4"/>
      <x:c r="K358" s="4"/>
      <x:c r="L358" s="4"/>
      <x:c r="M358" s="4"/>
    </x:row>
    <x:row r="359" ht="90" customHeight="1">
      <x:c r="A359" s="4" t="str">
        <x:v>design.collection.culinary_phagia_binding_paste</x:v>
      </x:c>
      <x:c r="B359" s="4" t="str">
        <x:v>Culinary Phagia binding paste candidate preparation</x:v>
      </x:c>
      <x:c r="C359" s="4" t="str">
        <x:v>Material refinement</x:v>
      </x:c>
      <x:c r="D359" s="4" t="str">
        <x:v>Proposal</x:v>
      </x:c>
      <x:c r="E359" s="4" t="str">
        <x:v>Partial proposal</x:v>
      </x:c>
      <x:c r="F359" s="4" t="str">
        <x:v>Binds prepared food portions using food-designated culture</x:v>
      </x:c>
      <x:c r="G359" s="4" t="str">
        <x:v>Contained food-only vessels, Food preparation screen and dedicated food tools. Species/culture/mineral edibility and storage qualification unresolved.</x:v>
      </x:c>
      <x:c r="H359" s="4" t="str">
        <x:f>IF(I359=0,"Unassigned",IF(SUMIFS('Material routes'!$Q$6:$Q$2205,'Material routes'!$B$6:$B$2205,A359)&gt;0,"Unassigned","T"&amp;_xlfn.MAXIFS('Material routes'!$P$6:$P$2205,'Material routes'!$B$6:$B$2205,A359)))</x:f>
        <x:v>T0</x:v>
      </x:c>
      <x:c r="I359" s="4" t="n">
        <x:f>SUM(COUNTIFS('Material routes'!$B$6:$B$2205,A359,'Material routes'!$C$6:$C$2205,"Ingredient candidate"),COUNTIFS('Material routes'!$B$6:$B$2205,A359,'Material routes'!$C$6:$C$2205,"Consumed input"),COUNTIFS('Material routes'!$B$6:$B$2205,A359,'Material routes'!$C$6:$C$2205,"Contained input"),COUNTIFS('Material routes'!$B$6:$B$2205,A359,'Material routes'!$C$6:$C$2205,"Transform input"))</x:f>
        <x:v>1</x:v>
      </x:c>
      <x:c r="J359" s="4" t="n">
        <x:f>COUNTIFS('Material routes'!$B$6:$B$2205,A359,'Material routes'!$C$6:$C$2205,"Output")</x:f>
        <x:v>1</x:v>
      </x:c>
      <x:c r="K359" s="4" t="n">
        <x:f>COUNTIFS('Material routes'!$B$6:$B$2205,A359,'Material routes'!$C$6:$C$2205,"Tool candidate")</x:f>
        <x:v>0</x:v>
      </x:c>
      <x:c r="L3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59" s="4" t="str">
        <x:v>Quantities, output yield, supporting inputs and compatibility remain undefined.</x:v>
      </x:c>
    </x:row>
    <x:row r="360" ht="90" customHeight="1">
      <x:c r="A360" s="4" t="str">
        <x:v>design.collection.controlled_sour_phagia_base</x:v>
      </x:c>
      <x:c r="B360" s="4" t="str">
        <x:v>Controlled-sour Phagia base candidate preparation</x:v>
      </x:c>
      <x:c r="C360" s="4" t="str">
        <x:v>Material refinement</x:v>
      </x:c>
      <x:c r="D360" s="4" t="str">
        <x:v>Proposal</x:v>
      </x:c>
      <x:c r="E360" s="4" t="str">
        <x:v>Partial proposal</x:v>
      </x:c>
      <x:c r="F360" s="4" t="str">
        <x:v>Candidate cultured flavor base requiring process design</x:v>
      </x:c>
      <x:c r="G360" s="4" t="str">
        <x:v>Contained food-only vessels, Food preparation screen and dedicated food tools. Species/culture/mineral edibility and storage qualification unresolved.</x:v>
      </x:c>
      <x:c r="H360" s="4" t="str">
        <x:f>IF(I360=0,"Unassigned",IF(SUMIFS('Material routes'!$Q$6:$Q$2205,'Material routes'!$B$6:$B$2205,A360)&gt;0,"Unassigned","T"&amp;_xlfn.MAXIFS('Material routes'!$P$6:$P$2205,'Material routes'!$B$6:$B$2205,A360)))</x:f>
        <x:v>T0</x:v>
      </x:c>
      <x:c r="I360" s="4" t="n">
        <x:f>SUM(COUNTIFS('Material routes'!$B$6:$B$2205,A360,'Material routes'!$C$6:$C$2205,"Ingredient candidate"),COUNTIFS('Material routes'!$B$6:$B$2205,A360,'Material routes'!$C$6:$C$2205,"Consumed input"),COUNTIFS('Material routes'!$B$6:$B$2205,A360,'Material routes'!$C$6:$C$2205,"Contained input"),COUNTIFS('Material routes'!$B$6:$B$2205,A360,'Material routes'!$C$6:$C$2205,"Transform input"))</x:f>
        <x:v>1</x:v>
      </x:c>
      <x:c r="J360" s="4" t="n">
        <x:f>COUNTIFS('Material routes'!$B$6:$B$2205,A360,'Material routes'!$C$6:$C$2205,"Output")</x:f>
        <x:v>1</x:v>
      </x:c>
      <x:c r="K360" s="4" t="n">
        <x:f>COUNTIFS('Material routes'!$B$6:$B$2205,A360,'Material routes'!$C$6:$C$2205,"Tool candidate")</x:f>
        <x:v>0</x:v>
      </x:c>
      <x:c r="L3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0" s="4" t="str">
        <x:v>Quantities, output yield, supporting inputs and compatibility remain undefined.</x:v>
      </x:c>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T1</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T1</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T0</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T1</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t="str">
        <x:v>design.collection.selected_edible_fauna_roe</x:v>
      </x:c>
      <x:c r="B367" s="4" t="str">
        <x:v>Selected edible-fauna roe candidate preparation</x:v>
      </x:c>
      <x:c r="C367" s="4" t="str">
        <x:v>Material refinement</x:v>
      </x:c>
      <x:c r="D367" s="4" t="str">
        <x:v>Proposal</x:v>
      </x:c>
      <x:c r="E367" s="4" t="str">
        <x:v>Partial proposal</x:v>
      </x:c>
      <x:c r="F367" s="4" t="str">
        <x:v>Candidate reproductive food fraction of a species yet to be designed</x:v>
      </x:c>
      <x:c r="G367" s="4" t="str">
        <x:v>Contained food-only vessels, Food preparation screen and dedicated food tools. Species/culture/mineral edibility and storage qualification unresolved.</x:v>
      </x:c>
      <x:c r="H367" s="4" t="str">
        <x:f>IF(I367=0,"Unassigned",IF(SUMIFS('Material routes'!$Q$6:$Q$2205,'Material routes'!$B$6:$B$2205,A367)&gt;0,"Unassigned","T"&amp;_xlfn.MAXIFS('Material routes'!$P$6:$P$2205,'Material routes'!$B$6:$B$2205,A367)))</x:f>
        <x:v>T0</x:v>
      </x:c>
      <x:c r="I367" s="4" t="n">
        <x:f>SUM(COUNTIFS('Material routes'!$B$6:$B$2205,A367,'Material routes'!$C$6:$C$2205,"Ingredient candidate"),COUNTIFS('Material routes'!$B$6:$B$2205,A367,'Material routes'!$C$6:$C$2205,"Consumed input"),COUNTIFS('Material routes'!$B$6:$B$2205,A367,'Material routes'!$C$6:$C$2205,"Contained input"),COUNTIFS('Material routes'!$B$6:$B$2205,A367,'Material routes'!$C$6:$C$2205,"Transform input"))</x:f>
        <x:v>1</x:v>
      </x:c>
      <x:c r="J367" s="4" t="n">
        <x:f>COUNTIFS('Material routes'!$B$6:$B$2205,A367,'Material routes'!$C$6:$C$2205,"Output")</x:f>
        <x:v>1</x:v>
      </x:c>
      <x:c r="K367" s="4" t="n">
        <x:f>COUNTIFS('Material routes'!$B$6:$B$2205,A367,'Material routes'!$C$6:$C$2205,"Tool candidate")</x:f>
        <x:v>1</x:v>
      </x:c>
      <x:c r="L3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7" s="4" t="str">
        <x:v>Quantities, output yield, supporting inputs and compatibility remain undefined. October 15 audit: candidate inputs / reusable prerequisites clarified. Structural coverage is not a qualified manufacturing recipe.</x:v>
      </x:c>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T1</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T1</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T1</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T1</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T1</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T1</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T1</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T1</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t="str">
        <x:v>design.collection.sour_savory_phagia_blend</x:v>
      </x:c>
      <x:c r="B390" s="4" t="str">
        <x:v>Sour-savory Phagia blend candidate preparation</x:v>
      </x:c>
      <x:c r="C390" s="4" t="str">
        <x:v>Finished-item crafting</x:v>
      </x:c>
      <x:c r="D390" s="4" t="str">
        <x:v>Proposal</x:v>
      </x:c>
      <x:c r="E390" s="4" t="str">
        <x:v>Partial proposal</x:v>
      </x:c>
      <x:c r="F390" s="4" t="str">
        <x:v>Combines controlled-sour culture and edible culinary broth</x:v>
      </x:c>
      <x:c r="G390" s="4" t="str">
        <x:v>Contained food-only vessels, Food preparation screen and dedicated food tools. Species/culture/mineral edibility and storage qualification unresolved.</x:v>
      </x:c>
      <x:c r="H390" s="4" t="str">
        <x:f>IF(I390=0,"Unassigned",IF(SUMIFS('Material routes'!$Q$6:$Q$2205,'Material routes'!$B$6:$B$2205,A390)&gt;0,"Unassigned","T"&amp;_xlfn.MAXIFS('Material routes'!$P$6:$P$2205,'Material routes'!$B$6:$B$2205,A390)))</x:f>
        <x:v>T2</x:v>
      </x:c>
      <x:c r="I390" s="4" t="n">
        <x:f>SUM(COUNTIFS('Material routes'!$B$6:$B$2205,A390,'Material routes'!$C$6:$C$2205,"Ingredient candidate"),COUNTIFS('Material routes'!$B$6:$B$2205,A390,'Material routes'!$C$6:$C$2205,"Consumed input"),COUNTIFS('Material routes'!$B$6:$B$2205,A390,'Material routes'!$C$6:$C$2205,"Contained input"),COUNTIFS('Material routes'!$B$6:$B$2205,A390,'Material routes'!$C$6:$C$2205,"Transform input"))</x:f>
        <x:v>2</x:v>
      </x:c>
      <x:c r="J390" s="4" t="n">
        <x:f>COUNTIFS('Material routes'!$B$6:$B$2205,A390,'Material routes'!$C$6:$C$2205,"Output")</x:f>
        <x:v>1</x:v>
      </x:c>
      <x:c r="K390" s="4" t="n">
        <x:f>COUNTIFS('Material routes'!$B$6:$B$2205,A390,'Material routes'!$C$6:$C$2205,"Tool candidate")</x:f>
        <x:v>0</x:v>
      </x:c>
      <x:c r="L39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0" s="4" t="str">
        <x:v>Quantities, output yield, supporting inputs and compatibility remain undefined.</x:v>
      </x:c>
    </x:row>
    <x:row r="391" ht="90" customHeight="1">
      <x:c r="A391" s="4" t="str">
        <x:v>design.collection.phagia_concentrate_tasting_flight</x:v>
      </x:c>
      <x:c r="B391" s="4" t="str">
        <x:v>Phagia concentrate tasting flight candidate preparation</x:v>
      </x:c>
      <x:c r="C391" s="4" t="str">
        <x:v>Finished-item crafting</x:v>
      </x:c>
      <x:c r="D391" s="4" t="str">
        <x:v>Proposal</x:v>
      </x:c>
      <x:c r="E391" s="4" t="str">
        <x:v>Partial proposal</x:v>
      </x:c>
      <x:c r="F391" s="4" t="str">
        <x:v>Several small contained servings for comparing food preparations</x:v>
      </x:c>
      <x:c r="G391" s="4" t="str">
        <x:v>Contained food-only vessels, Food preparation screen and dedicated food tools. Species/culture/mineral edibility and storage qualification unresolved.</x:v>
      </x:c>
      <x:c r="H391" s="4" t="str">
        <x:f>IF(I391=0,"Unassigned",IF(SUMIFS('Material routes'!$Q$6:$Q$2205,'Material routes'!$B$6:$B$2205,A391)&gt;0,"Unassigned","T"&amp;_xlfn.MAXIFS('Material routes'!$P$6:$P$2205,'Material routes'!$B$6:$B$2205,A391)))</x:f>
        <x:v>T2</x:v>
      </x:c>
      <x:c r="I391" s="4" t="n">
        <x:f>SUM(COUNTIFS('Material routes'!$B$6:$B$2205,A391,'Material routes'!$C$6:$C$2205,"Ingredient candidate"),COUNTIFS('Material routes'!$B$6:$B$2205,A391,'Material routes'!$C$6:$C$2205,"Consumed input"),COUNTIFS('Material routes'!$B$6:$B$2205,A391,'Material routes'!$C$6:$C$2205,"Contained input"),COUNTIFS('Material routes'!$B$6:$B$2205,A391,'Material routes'!$C$6:$C$2205,"Transform input"))</x:f>
        <x:v>2</x:v>
      </x:c>
      <x:c r="J391" s="4" t="n">
        <x:f>COUNTIFS('Material routes'!$B$6:$B$2205,A391,'Material routes'!$C$6:$C$2205,"Output")</x:f>
        <x:v>1</x:v>
      </x:c>
      <x:c r="K391" s="4" t="n">
        <x:f>COUNTIFS('Material routes'!$B$6:$B$2205,A391,'Material routes'!$C$6:$C$2205,"Tool candidate")</x:f>
        <x:v>0</x:v>
      </x:c>
      <x:c r="L39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91" s="4" t="str">
        <x:v>Quantities, output yield, supporting inputs and compatibility remain undefined.</x:v>
      </x:c>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T4</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T4</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T4</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T3</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T4</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T4</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Unassigned</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T4</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T4</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T4</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T4</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Unassigned</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t="str">
        <x:v>design.collection.sail_seam_repair_kit</x:v>
      </x:c>
      <x:c r="B407" s="4" t="str">
        <x:v>Sail seam repair kit candidate preparation</x:v>
      </x:c>
      <x:c r="C407" s="4" t="str">
        <x:v>Finished-item crafting</x:v>
      </x:c>
      <x:c r="D407" s="4" t="str">
        <x:v>Proposal</x:v>
      </x:c>
      <x:c r="E407" s="4" t="str">
        <x:v>Partial proposal</x:v>
      </x:c>
      <x:c r="F407" s="4" t="str">
        <x:v>Prepared wing reinforcement and hardware for a field sail repair</x:v>
      </x:c>
      <x:c r="G407" s="4" t="str">
        <x:v>Forge hearth, Anvil, Forging hammer, Smithing tongs, Metalworking file and Hand-cranked metal drill as applicable. Existing workshop bootstrap and controlled heating/cooling required; no free-water quench assumed.</x:v>
      </x:c>
      <x:c r="H407" s="4" t="str">
        <x:f>IF(I407=0,"Unassigned",IF(SUMIFS('Material routes'!$Q$6:$Q$2205,'Material routes'!$B$6:$B$2205,A407)&gt;0,"Unassigned","T"&amp;_xlfn.MAXIFS('Material routes'!$P$6:$P$2205,'Material routes'!$B$6:$B$2205,A407)))</x:f>
        <x:v>T3</x:v>
      </x:c>
      <x:c r="I407" s="4" t="n">
        <x:f>SUM(COUNTIFS('Material routes'!$B$6:$B$2205,A407,'Material routes'!$C$6:$C$2205,"Ingredient candidate"),COUNTIFS('Material routes'!$B$6:$B$2205,A407,'Material routes'!$C$6:$C$2205,"Consumed input"),COUNTIFS('Material routes'!$B$6:$B$2205,A407,'Material routes'!$C$6:$C$2205,"Contained input"),COUNTIFS('Material routes'!$B$6:$B$2205,A407,'Material routes'!$C$6:$C$2205,"Transform input"))</x:f>
        <x:v>2</x:v>
      </x:c>
      <x:c r="J407" s="4" t="n">
        <x:f>COUNTIFS('Material routes'!$B$6:$B$2205,A407,'Material routes'!$C$6:$C$2205,"Output")</x:f>
        <x:v>1</x:v>
      </x:c>
      <x:c r="K407" s="4" t="n">
        <x:f>COUNTIFS('Material routes'!$B$6:$B$2205,A407,'Material routes'!$C$6:$C$2205,"Tool candidate")</x:f>
        <x:v>0</x:v>
      </x:c>
      <x:c r="L407" s="4" t="str">
        <x:v>New item proposal, October 15, 2026. Setting reference (source proposal): https://github.com/sleepyseamonster/Arc-Dust/blob/f6f98515c005dc3c73cccd9cbc031691745740c6/02-Arc-Dust-Worldbuilding/world/materials/industrial-material-palette.md</x:v>
      </x:c>
      <x:c r="M407" s="4" t="str">
        <x:v>Quantities, output yield, supporting inputs and compatibility remain undefined.</x:v>
      </x:c>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t="str">
        <x:v>design.collection.shell_runner_cargo_sled</x:v>
      </x:c>
      <x:c r="B411" s="4" t="str">
        <x:v>Shell-runner cargo sled candidate preparation</x:v>
      </x:c>
      <x:c r="C411" s="4" t="str">
        <x:v>Finished-item crafting</x:v>
      </x:c>
      <x:c r="D411" s="4" t="str">
        <x:v>Proposal</x:v>
      </x:c>
      <x:c r="E411" s="4" t="str">
        <x:v>Partial proposal</x:v>
      </x:c>
      <x:c r="F411" s="4" t="str">
        <x:v>Ground-drag transport for compact loads on suitable flats</x:v>
      </x:c>
      <x:c r="G411" s="4" t="str">
        <x:v>Forge hearth, Anvil, Forging hammer, Smithing tongs, Metalworking file and Hand-cranked metal drill as applicable. Existing workshop bootstrap and controlled heating/cooling required; no free-water quench assumed.</x:v>
      </x:c>
      <x:c r="H411" s="4" t="str">
        <x:f>IF(I411=0,"Unassigned",IF(SUMIFS('Material routes'!$Q$6:$Q$2205,'Material routes'!$B$6:$B$2205,A411)&gt;0,"Unassigned","T"&amp;_xlfn.MAXIFS('Material routes'!$P$6:$P$2205,'Material routes'!$B$6:$B$2205,A411)))</x:f>
        <x:v>T3</x:v>
      </x:c>
      <x:c r="I411" s="4" t="n">
        <x:f>SUM(COUNTIFS('Material routes'!$B$6:$B$2205,A411,'Material routes'!$C$6:$C$2205,"Ingredient candidate"),COUNTIFS('Material routes'!$B$6:$B$2205,A411,'Material routes'!$C$6:$C$2205,"Consumed input"),COUNTIFS('Material routes'!$B$6:$B$2205,A411,'Material routes'!$C$6:$C$2205,"Contained input"),COUNTIFS('Material routes'!$B$6:$B$2205,A411,'Material routes'!$C$6:$C$2205,"Transform input"))</x:f>
        <x:v>2</x:v>
      </x:c>
      <x:c r="J411" s="4" t="n">
        <x:f>COUNTIFS('Material routes'!$B$6:$B$2205,A411,'Material routes'!$C$6:$C$2205,"Output")</x:f>
        <x:v>1</x:v>
      </x:c>
      <x:c r="K411" s="4" t="n">
        <x:f>COUNTIFS('Material routes'!$B$6:$B$2205,A411,'Material routes'!$C$6:$C$2205,"Tool candidate")</x:f>
        <x:v>0</x:v>
      </x:c>
      <x:c r="L411" s="4" t="str">
        <x:v>New item proposal, October 15, 2026. Setting reference (source proposal): https://github.com/sleepyseamonster/Arc-Dust/blob/f6f98515c005dc3c73cccd9cbc031691745740c6/02-Arc-Dust-Worldbuilding/world/materials/industrial-material-palette.md</x:v>
      </x:c>
      <x:c r="M411" s="4" t="str">
        <x:v>Quantities, output yield, supporting inputs and compatibility remain undefined.</x:v>
      </x:c>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t="str">
        <x:v>design.collection.wire_strung_shell_lyre</x:v>
      </x:c>
      <x:c r="B428" s="4" t="str">
        <x:v>Wire-strung shell lyre candidate preparation</x:v>
      </x:c>
      <x:c r="C428" s="4" t="str">
        <x:v>Finished-item crafting</x:v>
      </x:c>
      <x:c r="D428" s="4" t="str">
        <x:v>Proposal</x:v>
      </x:c>
      <x:c r="E428" s="4" t="str">
        <x:v>Partial proposal</x:v>
      </x:c>
      <x:c r="F428" s="4" t="str">
        <x:v>Scarce conductive wire or steel strings on a shell frame</x:v>
      </x:c>
      <x:c r="G428" s="4" t="str">
        <x:v>Metalworking file and assembly/tuning fixtures; tension jigs and shears for listed biological membranes; controlled kiln for ceramic forms. No wood or ordinary cloth.</x:v>
      </x:c>
      <x:c r="H428" s="4" t="str">
        <x:f>IF(I428=0,"Unassigned",IF(SUMIFS('Material routes'!$Q$6:$Q$2205,'Material routes'!$B$6:$B$2205,A428)&gt;0,"Unassigned","T"&amp;_xlfn.MAXIFS('Material routes'!$P$6:$P$2205,'Material routes'!$B$6:$B$2205,A428)))</x:f>
        <x:v>T4</x:v>
      </x:c>
      <x:c r="I428" s="4" t="n">
        <x:f>SUM(COUNTIFS('Material routes'!$B$6:$B$2205,A428,'Material routes'!$C$6:$C$2205,"Ingredient candidate"),COUNTIFS('Material routes'!$B$6:$B$2205,A428,'Material routes'!$C$6:$C$2205,"Consumed input"),COUNTIFS('Material routes'!$B$6:$B$2205,A428,'Material routes'!$C$6:$C$2205,"Contained input"),COUNTIFS('Material routes'!$B$6:$B$2205,A428,'Material routes'!$C$6:$C$2205,"Transform input"))</x:f>
        <x:v>4</x:v>
      </x:c>
      <x:c r="J428" s="4" t="n">
        <x:f>COUNTIFS('Material routes'!$B$6:$B$2205,A428,'Material routes'!$C$6:$C$2205,"Output")</x:f>
        <x:v>1</x:v>
      </x:c>
      <x:c r="K428" s="4" t="n">
        <x:f>COUNTIFS('Material routes'!$B$6:$B$2205,A428,'Material routes'!$C$6:$C$2205,"Tool candidate")</x:f>
        <x:v>0</x:v>
      </x:c>
      <x:c r="L428" s="4" t="str">
        <x:v>New item proposal, October 15, 2026. Setting reference (source proposal): https://github.com/sleepyseamonster/Arc-Dust/blob/f6f98515c005dc3c73cccd9cbc031691745740c6/02-Arc-Dust-Worldbuilding/world/materials/industrial-material-palette.md</x:v>
      </x:c>
      <x:c r="M428" s="4" t="str">
        <x:v>Quantities, output yield, supporting inputs and compatibility remain undefined. October 15 audit: candidate inputs / reusable prerequisites clarified. Structural coverage is not a qualified manufacturing recipe.</x:v>
      </x:c>
    </x:row>
    <x:row r="429" ht="90" customHeight="1">
      <x:c r="A429" s="4" t="str">
        <x:v>design.collection.tendon_strung_metal_zither</x:v>
      </x:c>
      <x:c r="B429" s="4" t="str">
        <x:v>Tendon-strung metal zither candidate preparation</x:v>
      </x:c>
      <x:c r="C429" s="4" t="str">
        <x:v>Finished-item crafting</x:v>
      </x:c>
      <x:c r="D429" s="4" t="str">
        <x:v>Proposal</x:v>
      </x:c>
      <x:c r="E429" s="4" t="str">
        <x:v>Partial proposal</x:v>
      </x:c>
      <x:c r="F429" s="4" t="str">
        <x:v>Prepared tendon strings on a resonant metal tray</x:v>
      </x:c>
      <x:c r="G429" s="4" t="str">
        <x:v>Metalworking file and assembly/tuning fixtures; tension jigs and shears for listed biological membranes; controlled kiln for ceramic forms. No wood or ordinary cloth.</x:v>
      </x:c>
      <x:c r="H429" s="4" t="str">
        <x:f>IF(I429=0,"Unassigned",IF(SUMIFS('Material routes'!$Q$6:$Q$2205,'Material routes'!$B$6:$B$2205,A429)&gt;0,"Unassigned","T"&amp;_xlfn.MAXIFS('Material routes'!$P$6:$P$2205,'Material routes'!$B$6:$B$2205,A429)))</x:f>
        <x:v>T3</x:v>
      </x:c>
      <x:c r="I429" s="4" t="n">
        <x:f>SUM(COUNTIFS('Material routes'!$B$6:$B$2205,A429,'Material routes'!$C$6:$C$2205,"Ingredient candidate"),COUNTIFS('Material routes'!$B$6:$B$2205,A429,'Material routes'!$C$6:$C$2205,"Consumed input"),COUNTIFS('Material routes'!$B$6:$B$2205,A429,'Material routes'!$C$6:$C$2205,"Contained input"),COUNTIFS('Material routes'!$B$6:$B$2205,A429,'Material routes'!$C$6:$C$2205,"Transform input"))</x:f>
        <x:v>4</x:v>
      </x:c>
      <x:c r="J429" s="4" t="n">
        <x:f>COUNTIFS('Material routes'!$B$6:$B$2205,A429,'Material routes'!$C$6:$C$2205,"Output")</x:f>
        <x:v>1</x:v>
      </x:c>
      <x:c r="K429" s="4" t="n">
        <x:f>COUNTIFS('Material routes'!$B$6:$B$2205,A429,'Material routes'!$C$6:$C$2205,"Tool candidate")</x:f>
        <x:v>0</x:v>
      </x:c>
      <x:c r="L429" s="4" t="str">
        <x:v>New item proposal, October 15, 2026. Setting reference (source proposal): https://github.com/sleepyseamonster/Arc-Dust/blob/f6f98515c005dc3c73cccd9cbc031691745740c6/02-Arc-Dust-Worldbuilding/world/materials/industrial-material-palette.md</x:v>
      </x:c>
      <x:c r="M429" s="4" t="str">
        <x:v>Quantities, output yield, supporting inputs and compatibility remain undefined. October 15 audit: candidate inputs / reusable prerequisites clarified. Structural coverage is not a qualified manufacturing recipe.</x:v>
      </x:c>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T2</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T2</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T3</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t="str">
        <x:v>design.collection.ceramic_faced_shield</x:v>
      </x:c>
      <x:c r="B447" s="4" t="str">
        <x:v>Ceramic-faced shield candidate preparation</x:v>
      </x:c>
      <x:c r="C447" s="4" t="str">
        <x:v>Finished-item crafting</x:v>
      </x:c>
      <x:c r="D447" s="4" t="str">
        <x:v>Proposal</x:v>
      </x:c>
      <x:c r="E447" s="4" t="str">
        <x:v>Partial proposal</x:v>
      </x:c>
      <x:c r="F447" s="4" t="str">
        <x:v>Replaceable ceramic facing on a metal frame</x:v>
      </x:c>
      <x:c r="G447" s="4" t="str">
        <x:v>Controlled-heating firing kiln or specialist glass hot-work station; Ceramic firing tray / Ceramic casting mold as applicable. Qualified power, heat and atmosphere required.</x:v>
      </x:c>
      <x:c r="H447" s="4" t="str">
        <x:f>IF(I447=0,"Unassigned",IF(SUMIFS('Material routes'!$Q$6:$Q$2205,'Material routes'!$B$6:$B$2205,A447)&gt;0,"Unassigned","T"&amp;_xlfn.MAXIFS('Material routes'!$P$6:$P$2205,'Material routes'!$B$6:$B$2205,A447)))</x:f>
        <x:v>Unassigned</x:v>
      </x:c>
      <x:c r="I447" s="4" t="n">
        <x:f>SUM(COUNTIFS('Material routes'!$B$6:$B$2205,A447,'Material routes'!$C$6:$C$2205,"Ingredient candidate"),COUNTIFS('Material routes'!$B$6:$B$2205,A447,'Material routes'!$C$6:$C$2205,"Consumed input"),COUNTIFS('Material routes'!$B$6:$B$2205,A447,'Material routes'!$C$6:$C$2205,"Contained input"),COUNTIFS('Material routes'!$B$6:$B$2205,A447,'Material routes'!$C$6:$C$2205,"Transform input"))</x:f>
        <x:v>2</x:v>
      </x:c>
      <x:c r="J447" s="4" t="n">
        <x:f>COUNTIFS('Material routes'!$B$6:$B$2205,A447,'Material routes'!$C$6:$C$2205,"Output")</x:f>
        <x:v>1</x:v>
      </x:c>
      <x:c r="K447" s="4" t="n">
        <x:f>COUNTIFS('Material routes'!$B$6:$B$2205,A447,'Material routes'!$C$6:$C$2205,"Tool candidate")</x:f>
        <x:v>0</x:v>
      </x:c>
      <x:c r="L447" s="4" t="str">
        <x:v>New item proposal, October 15, 2026. Setting reference (source proposal): https://github.com/sleepyseamonster/Arc-Dust/blob/f6f98515c005dc3c73cccd9cbc031691745740c6/02-Arc-Dust-Worldbuilding/world/materials/industrial-material-palette.md</x:v>
      </x:c>
      <x:c r="M447" s="4" t="str">
        <x:v>Quantities, output yield, supporting inputs and compatibility remain undefined.</x:v>
      </x:c>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T3</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T3</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t="str">
        <x:v>design.collection.mica_slit_observation_shield</x:v>
      </x:c>
      <x:c r="B454" s="4" t="str">
        <x:v>Mica-slit observation shield candidate preparation</x:v>
      </x:c>
      <x:c r="C454" s="4" t="str">
        <x:v>Finished-item crafting</x:v>
      </x:c>
      <x:c r="D454" s="4" t="str">
        <x:v>Proposal</x:v>
      </x:c>
      <x:c r="E454" s="4" t="str">
        <x:v>Partial proposal</x:v>
      </x:c>
      <x:c r="F454" s="4" t="str">
        <x:v>Small mineral viewing slit in a metal face</x:v>
      </x:c>
      <x:c r="G454" s="4" t="str">
        <x:v>Forge hearth, Anvil, Forging hammer, Smithing tongs, Metalworking file and Hand-cranked metal drill as applicable. Existing workshop bootstrap and controlled heating/cooling required; no free-water quench assumed.</x:v>
      </x:c>
      <x:c r="H454" s="4" t="str">
        <x:f>IF(I454=0,"Unassigned",IF(SUMIFS('Material routes'!$Q$6:$Q$2205,'Material routes'!$B$6:$B$2205,A454)&gt;0,"Unassigned","T"&amp;_xlfn.MAXIFS('Material routes'!$P$6:$P$2205,'Material routes'!$B$6:$B$2205,A454)))</x:f>
        <x:v>T2</x:v>
      </x:c>
      <x:c r="I454" s="4" t="n">
        <x:f>SUM(COUNTIFS('Material routes'!$B$6:$B$2205,A454,'Material routes'!$C$6:$C$2205,"Ingredient candidate"),COUNTIFS('Material routes'!$B$6:$B$2205,A454,'Material routes'!$C$6:$C$2205,"Consumed input"),COUNTIFS('Material routes'!$B$6:$B$2205,A454,'Material routes'!$C$6:$C$2205,"Contained input"),COUNTIFS('Material routes'!$B$6:$B$2205,A454,'Material routes'!$C$6:$C$2205,"Transform input"))</x:f>
        <x:v>2</x:v>
      </x:c>
      <x:c r="J454" s="4" t="n">
        <x:f>COUNTIFS('Material routes'!$B$6:$B$2205,A454,'Material routes'!$C$6:$C$2205,"Output")</x:f>
        <x:v>1</x:v>
      </x:c>
      <x:c r="K454" s="4" t="n">
        <x:f>COUNTIFS('Material routes'!$B$6:$B$2205,A454,'Material routes'!$C$6:$C$2205,"Tool candidate")</x:f>
        <x:v>0</x:v>
      </x:c>
      <x:c r="L454" s="4" t="str">
        <x:v>New item proposal, October 15, 2026. Setting reference (source proposal): https://github.com/sleepyseamonster/Arc-Dust/blob/f6f98515c005dc3c73cccd9cbc031691745740c6/02-Arc-Dust-Worldbuilding/world/materials/industrial-material-palette.md</x:v>
      </x:c>
      <x:c r="M454" s="4" t="str">
        <x:v>Quantities, output yield, supporting inputs and compatibility remain undefined.</x:v>
      </x:c>
    </x:row>
    <x:row r="455" ht="90" customHeight="1">
      <x:c r="A455" s="4" t="str">
        <x:v>design.collection.grit_shedding_curved_shield</x:v>
      </x:c>
      <x:c r="B455" s="4" t="str">
        <x:v>Grit-shedding curved shield candidate preparation</x:v>
      </x:c>
      <x:c r="C455" s="4" t="str">
        <x:v>Finished-item crafting</x:v>
      </x:c>
      <x:c r="D455" s="4" t="str">
        <x:v>Proposal</x:v>
      </x:c>
      <x:c r="E455" s="4" t="str">
        <x:v>Partial proposal</x:v>
      </x:c>
      <x:c r="F455" s="4" t="str">
        <x:v>Curved shell face intended to shed loose grit</x:v>
      </x:c>
      <x:c r="G455" s="4" t="str">
        <x:v>Husk-sheet cutting shears, Hand-cranked metal drill and Ceramic abrasive disc as applicable; compatible contained biological preparation and low-yield material handling required.</x:v>
      </x:c>
      <x:c r="H455" s="4" t="str">
        <x:f>IF(I455=0,"Unassigned",IF(SUMIFS('Material routes'!$Q$6:$Q$2205,'Material routes'!$B$6:$B$2205,A455)&gt;0,"Unassigned","T"&amp;_xlfn.MAXIFS('Material routes'!$P$6:$P$2205,'Material routes'!$B$6:$B$2205,A455)))</x:f>
        <x:v>T1</x:v>
      </x:c>
      <x:c r="I455" s="4" t="n">
        <x:f>SUM(COUNTIFS('Material routes'!$B$6:$B$2205,A455,'Material routes'!$C$6:$C$2205,"Ingredient candidate"),COUNTIFS('Material routes'!$B$6:$B$2205,A455,'Material routes'!$C$6:$C$2205,"Consumed input"),COUNTIFS('Material routes'!$B$6:$B$2205,A455,'Material routes'!$C$6:$C$2205,"Contained input"),COUNTIFS('Material routes'!$B$6:$B$2205,A455,'Material routes'!$C$6:$C$2205,"Transform input"))</x:f>
        <x:v>2</x:v>
      </x:c>
      <x:c r="J455" s="4" t="n">
        <x:f>COUNTIFS('Material routes'!$B$6:$B$2205,A455,'Material routes'!$C$6:$C$2205,"Output")</x:f>
        <x:v>1</x:v>
      </x:c>
      <x:c r="K455" s="4" t="n">
        <x:f>COUNTIFS('Material routes'!$B$6:$B$2205,A455,'Material routes'!$C$6:$C$2205,"Tool candidate")</x:f>
        <x:v>0</x:v>
      </x:c>
      <x:c r="L455" s="4" t="str">
        <x:v>New item proposal, October 15, 2026. Setting reference (source proposal): https://github.com/sleepyseamonster/Arc-Dust/blob/f6f98515c005dc3c73cccd9cbc031691745740c6/02-Arc-Dust-Worldbuilding/world/materials/industrial-material-palette.md</x:v>
      </x:c>
      <x:c r="M455" s="4" t="str">
        <x:v>Quantities, output yield, supporting inputs and compatibility remain undefined.</x:v>
      </x:c>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T3</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Unassigned</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T3</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Unassigned</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Unassigned</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Unassigned</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T4</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t="str">
        <x:v>design.collection.loose_plate_skid_patch</x:v>
      </x:c>
      <x:c r="B464" s="4" t="str">
        <x:v>Loose-plate skid patch candidate preparation</x:v>
      </x:c>
      <x:c r="C464" s="4" t="str">
        <x:v>Finished-item crafting</x:v>
      </x:c>
      <x:c r="D464" s="4" t="str">
        <x:v>Proposal</x:v>
      </x:c>
      <x:c r="E464" s="4" t="str">
        <x:v>Partial proposal</x:v>
      </x:c>
      <x:c r="F464" s="4" t="str">
        <x:v>Unstable overlapping metal plates for a prepared obstacle</x:v>
      </x:c>
      <x:c r="G464" s="4" t="str">
        <x:v>Forge hearth, Anvil, Forging hammer, Smithing tongs, Metalworking file and Hand-cranked metal drill as applicable. Existing workshop bootstrap and controlled heating/cooling required; no free-water quench assumed.</x:v>
      </x:c>
      <x:c r="H464" s="4" t="str">
        <x:f>IF(I464=0,"Unassigned",IF(SUMIFS('Material routes'!$Q$6:$Q$2205,'Material routes'!$B$6:$B$2205,A464)&gt;0,"Unassigned","T"&amp;_xlfn.MAXIFS('Material routes'!$P$6:$P$2205,'Material routes'!$B$6:$B$2205,A464)))</x:f>
        <x:v>T3</x:v>
      </x:c>
      <x:c r="I464" s="4" t="n">
        <x:f>SUM(COUNTIFS('Material routes'!$B$6:$B$2205,A464,'Material routes'!$C$6:$C$2205,"Ingredient candidate"),COUNTIFS('Material routes'!$B$6:$B$2205,A464,'Material routes'!$C$6:$C$2205,"Consumed input"),COUNTIFS('Material routes'!$B$6:$B$2205,A464,'Material routes'!$C$6:$C$2205,"Contained input"),COUNTIFS('Material routes'!$B$6:$B$2205,A464,'Material routes'!$C$6:$C$2205,"Transform input"))</x:f>
        <x:v>1</x:v>
      </x:c>
      <x:c r="J464" s="4" t="n">
        <x:f>COUNTIFS('Material routes'!$B$6:$B$2205,A464,'Material routes'!$C$6:$C$2205,"Output")</x:f>
        <x:v>1</x:v>
      </x:c>
      <x:c r="K464" s="4" t="n">
        <x:f>COUNTIFS('Material routes'!$B$6:$B$2205,A464,'Material routes'!$C$6:$C$2205,"Tool candidate")</x:f>
        <x:v>0</x:v>
      </x:c>
      <x:c r="L464" s="4" t="str">
        <x:v>New item proposal, October 15, 2026. Setting reference (source proposal): https://github.com/sleepyseamonster/Arc-Dust/blob/f6f98515c005dc3c73cccd9cbc031691745740c6/02-Arc-Dust-Worldbuilding/world/materials/industrial-material-palette.md</x:v>
      </x:c>
      <x:c r="M464" s="4" t="str">
        <x:v>Quantities, output yield, supporting inputs and compatibility remain undefined.</x:v>
      </x:c>
    </x:row>
    <x:row r="465" ht="90" customHeight="1">
      <x:c r="A465" s="4" t="str">
        <x:v>design.collection.rolling_stone_scatter_pouch</x:v>
      </x:c>
      <x:c r="B465" s="4" t="str">
        <x:v>Rolling-stone scatter pouch candidate preparation</x:v>
      </x:c>
      <x:c r="C465" s="4" t="str">
        <x:v>Finished-item crafting</x:v>
      </x:c>
      <x:c r="D465" s="4" t="str">
        <x:v>Proposal</x:v>
      </x:c>
      <x:c r="E465" s="4" t="str">
        <x:v>Partial proposal</x:v>
      </x:c>
      <x:c r="F465" s="4" t="str">
        <x:v>Rounded stones deployed as a footing hazard</x:v>
      </x:c>
      <x:c r="G465" s="4" t="str">
        <x:v>Forge hearth, Anvil, Forging hammer, Smithing tongs, Metalworking file and Hand-cranked metal drill as applicable. Existing workshop bootstrap and controlled heating/cooling required; no free-water quench assumed.</x:v>
      </x:c>
      <x:c r="H465" s="4" t="str">
        <x:f>IF(I465=0,"Unassigned",IF(SUMIFS('Material routes'!$Q$6:$Q$2205,'Material routes'!$B$6:$B$2205,A465)&gt;0,"Unassigned","T"&amp;_xlfn.MAXIFS('Material routes'!$P$6:$P$2205,'Material routes'!$B$6:$B$2205,A465)))</x:f>
        <x:v>T1</x:v>
      </x:c>
      <x:c r="I465" s="4" t="n">
        <x:f>SUM(COUNTIFS('Material routes'!$B$6:$B$2205,A465,'Material routes'!$C$6:$C$2205,"Ingredient candidate"),COUNTIFS('Material routes'!$B$6:$B$2205,A465,'Material routes'!$C$6:$C$2205,"Consumed input"),COUNTIFS('Material routes'!$B$6:$B$2205,A465,'Material routes'!$C$6:$C$2205,"Contained input"),COUNTIFS('Material routes'!$B$6:$B$2205,A465,'Material routes'!$C$6:$C$2205,"Transform input"))</x:f>
        <x:v>2</x:v>
      </x:c>
      <x:c r="J465" s="4" t="n">
        <x:f>COUNTIFS('Material routes'!$B$6:$B$2205,A465,'Material routes'!$C$6:$C$2205,"Output")</x:f>
        <x:v>1</x:v>
      </x:c>
      <x:c r="K465" s="4" t="n">
        <x:f>COUNTIFS('Material routes'!$B$6:$B$2205,A465,'Material routes'!$C$6:$C$2205,"Tool candidate")</x:f>
        <x:v>0</x:v>
      </x:c>
      <x:c r="L465" s="4" t="str">
        <x:v>New item proposal, October 15, 2026. Setting reference (source proposal): https://github.com/sleepyseamonster/Arc-Dust/blob/f6f98515c005dc3c73cccd9cbc031691745740c6/02-Arc-Dust-Worldbuilding/world/materials/industrial-material-palette.md</x:v>
      </x:c>
      <x:c r="M465" s="4" t="str">
        <x:v>Quantities, output yield, supporting inputs and compatibility remain undefined.</x:v>
      </x:c>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T2</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T3</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T2</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t="str">
        <x:v>design.collection.weighted_tendon_snare</x:v>
      </x:c>
      <x:c r="B469" s="4" t="str">
        <x:v>Weighted tendon snare candidate preparation</x:v>
      </x:c>
      <x:c r="C469" s="4" t="str">
        <x:v>Finished-item crafting</x:v>
      </x:c>
      <x:c r="D469" s="4" t="str">
        <x:v>Proposal</x:v>
      </x:c>
      <x:c r="E469" s="4" t="str">
        <x:v>Partial proposal</x:v>
      </x:c>
      <x:c r="F469" s="4" t="str">
        <x:v>Proposed capture line using a weight and tendon, species unresolved</x:v>
      </x:c>
      <x:c r="G469" s="4" t="str">
        <x:v>Forge hearth, Anvil, Forging hammer, Smithing tongs, Metalworking file and Hand-cranked metal drill as applicable. Existing workshop bootstrap and controlled heating/cooling required; no free-water quench assumed.</x:v>
      </x:c>
      <x:c r="H469" s="4" t="str">
        <x:f>IF(I469=0,"Unassigned",IF(SUMIFS('Material routes'!$Q$6:$Q$2205,'Material routes'!$B$6:$B$2205,A469)&gt;0,"Unassigned","T"&amp;_xlfn.MAXIFS('Material routes'!$P$6:$P$2205,'Material routes'!$B$6:$B$2205,A469)))</x:f>
        <x:v>T4</x:v>
      </x:c>
      <x:c r="I469" s="4" t="n">
        <x:f>SUM(COUNTIFS('Material routes'!$B$6:$B$2205,A469,'Material routes'!$C$6:$C$2205,"Ingredient candidate"),COUNTIFS('Material routes'!$B$6:$B$2205,A469,'Material routes'!$C$6:$C$2205,"Consumed input"),COUNTIFS('Material routes'!$B$6:$B$2205,A469,'Material routes'!$C$6:$C$2205,"Contained input"),COUNTIFS('Material routes'!$B$6:$B$2205,A469,'Material routes'!$C$6:$C$2205,"Transform input"))</x:f>
        <x:v>3</x:v>
      </x:c>
      <x:c r="J469" s="4" t="n">
        <x:f>COUNTIFS('Material routes'!$B$6:$B$2205,A469,'Material routes'!$C$6:$C$2205,"Output")</x:f>
        <x:v>1</x:v>
      </x:c>
      <x:c r="K469" s="4" t="n">
        <x:f>COUNTIFS('Material routes'!$B$6:$B$2205,A469,'Material routes'!$C$6:$C$2205,"Tool candidate")</x:f>
        <x:v>0</x:v>
      </x:c>
      <x:c r="L469" s="4" t="str">
        <x:v>New item proposal, October 15, 2026. Setting reference (source proposal): https://github.com/sleepyseamonster/Arc-Dust/blob/f6f98515c005dc3c73cccd9cbc031691745740c6/02-Arc-Dust-Worldbuilding/world/materials/industrial-material-palette.md</x:v>
      </x:c>
      <x:c r="M469" s="4" t="str">
        <x:v>Quantities, output yield, supporting inputs and compatibility remain undefined. October 15 audit: candidate inputs / reusable prerequisites clarified. Structural coverage is not a qualified manufacturing recipe.</x:v>
      </x:c>
    </x:row>
    <x:row r="470" ht="90" customHeight="1">
      <x:c r="A470" s="4" t="str">
        <x:v>design.collection.hinged_shell_drop_cage</x:v>
      </x:c>
      <x:c r="B470" s="4" t="str">
        <x:v>Hinged shell-drop cage candidate preparation</x:v>
      </x:c>
      <x:c r="C470" s="4" t="str">
        <x:v>Finished-item crafting</x:v>
      </x:c>
      <x:c r="D470" s="4" t="str">
        <x:v>Proposal</x:v>
      </x:c>
      <x:c r="E470" s="4" t="str">
        <x:v>Partial proposal</x:v>
      </x:c>
      <x:c r="F470" s="4" t="str">
        <x:v>Small reusable capture enclosure for a species yet to be designed</x:v>
      </x:c>
      <x:c r="G470" s="4" t="str">
        <x:v>Forge hearth, Anvil, Forging hammer, Smithing tongs, Metalworking file and Hand-cranked metal drill as applicable. Existing workshop bootstrap and controlled heating/cooling required; no free-water quench assumed.</x:v>
      </x:c>
      <x:c r="H470" s="4" t="str">
        <x:f>IF(I470=0,"Unassigned",IF(SUMIFS('Material routes'!$Q$6:$Q$2205,'Material routes'!$B$6:$B$2205,A470)&gt;0,"Unassigned","T"&amp;_xlfn.MAXIFS('Material routes'!$P$6:$P$2205,'Material routes'!$B$6:$B$2205,A470)))</x:f>
        <x:v>T4</x:v>
      </x:c>
      <x:c r="I470" s="4" t="n">
        <x:f>SUM(COUNTIFS('Material routes'!$B$6:$B$2205,A470,'Material routes'!$C$6:$C$2205,"Ingredient candidate"),COUNTIFS('Material routes'!$B$6:$B$2205,A470,'Material routes'!$C$6:$C$2205,"Consumed input"),COUNTIFS('Material routes'!$B$6:$B$2205,A470,'Material routes'!$C$6:$C$2205,"Contained input"),COUNTIFS('Material routes'!$B$6:$B$2205,A470,'Material routes'!$C$6:$C$2205,"Transform input"))</x:f>
        <x:v>3</x:v>
      </x:c>
      <x:c r="J470" s="4" t="n">
        <x:f>COUNTIFS('Material routes'!$B$6:$B$2205,A470,'Material routes'!$C$6:$C$2205,"Output")</x:f>
        <x:v>1</x:v>
      </x:c>
      <x:c r="K470" s="4" t="n">
        <x:f>COUNTIFS('Material routes'!$B$6:$B$2205,A470,'Material routes'!$C$6:$C$2205,"Tool candidate")</x:f>
        <x:v>0</x:v>
      </x:c>
      <x:c r="L470" s="4" t="str">
        <x:v>New item proposal, October 15, 2026. Setting reference (source proposal): https://github.com/sleepyseamonster/Arc-Dust/blob/f6f98515c005dc3c73cccd9cbc031691745740c6/02-Arc-Dust-Worldbuilding/world/materials/industrial-material-palette.md</x:v>
      </x:c>
      <x:c r="M470" s="4" t="str">
        <x:v>Quantities, output yield, supporting inputs and compatibility remain undefined. October 15 audit: candidate inputs / reusable prerequisites clarified. Structural coverage is not a qualified manufacturing recipe.</x:v>
      </x:c>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Unassigned</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t="str">
        <x:v>design.collection.spring_latched_jaw_restraint</x:v>
      </x:c>
      <x:c r="B473" s="4" t="str">
        <x:v>Spring-latched jaw restraint candidate preparation</x:v>
      </x:c>
      <x:c r="C473" s="4" t="str">
        <x:v>Finished-item crafting</x:v>
      </x:c>
      <x:c r="D473" s="4" t="str">
        <x:v>Proposal</x:v>
      </x:c>
      <x:c r="E473" s="4" t="str">
        <x:v>Partial proposal</x:v>
      </x:c>
      <x:c r="F473" s="4" t="str">
        <x:v>Mechanical restraint concept with intended targets, fit and release unresolved</x:v>
      </x:c>
      <x:c r="G473" s="4" t="str">
        <x:v>Forge hearth, Anvil, Forging hammer, Smithing tongs, Metalworking file and Hand-cranked metal drill as applicable. Existing workshop bootstrap and controlled heating/cooling required; no free-water quench assumed.</x:v>
      </x:c>
      <x:c r="H473" s="4" t="str">
        <x:f>IF(I473=0,"Unassigned",IF(SUMIFS('Material routes'!$Q$6:$Q$2205,'Material routes'!$B$6:$B$2205,A473)&gt;0,"Unassigned","T"&amp;_xlfn.MAXIFS('Material routes'!$P$6:$P$2205,'Material routes'!$B$6:$B$2205,A473)))</x:f>
        <x:v>T4</x:v>
      </x:c>
      <x:c r="I473" s="4" t="n">
        <x:f>SUM(COUNTIFS('Material routes'!$B$6:$B$2205,A473,'Material routes'!$C$6:$C$2205,"Ingredient candidate"),COUNTIFS('Material routes'!$B$6:$B$2205,A473,'Material routes'!$C$6:$C$2205,"Consumed input"),COUNTIFS('Material routes'!$B$6:$B$2205,A473,'Material routes'!$C$6:$C$2205,"Contained input"),COUNTIFS('Material routes'!$B$6:$B$2205,A473,'Material routes'!$C$6:$C$2205,"Transform input"))</x:f>
        <x:v>4</x:v>
      </x:c>
      <x:c r="J473" s="4" t="n">
        <x:f>COUNTIFS('Material routes'!$B$6:$B$2205,A473,'Material routes'!$C$6:$C$2205,"Output")</x:f>
        <x:v>1</x:v>
      </x:c>
      <x:c r="K473" s="4" t="n">
        <x:f>COUNTIFS('Material routes'!$B$6:$B$2205,A473,'Material routes'!$C$6:$C$2205,"Tool candidate")</x:f>
        <x:v>0</x:v>
      </x:c>
      <x:c r="L473" s="4" t="str">
        <x:v>New item proposal, October 15, 2026. Setting reference (source proposal): https://github.com/sleepyseamonster/Arc-Dust/blob/f6f98515c005dc3c73cccd9cbc031691745740c6/02-Arc-Dust-Worldbuilding/world/materials/industrial-material-palette.md</x:v>
      </x:c>
      <x:c r="M473" s="4" t="str">
        <x:v>Quantities, output yield, supporting inputs and compatibility remain undefined. October 15 audit: candidate inputs / reusable prerequisites clarified. Structural coverage is not a qualified manufacturing recipe.</x:v>
      </x:c>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Unassigned</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Unassigned</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t="str">
        <x:v>design.collection.false_footing_shell_panel</x:v>
      </x:c>
      <x:c r="B477" s="4" t="str">
        <x:v>False-footing shell panel candidate preparation</x:v>
      </x:c>
      <x:c r="C477" s="4" t="str">
        <x:v>Finished-item crafting</x:v>
      </x:c>
      <x:c r="D477" s="4" t="str">
        <x:v>Proposal</x:v>
      </x:c>
      <x:c r="E477" s="4" t="str">
        <x:v>Partial proposal</x:v>
      </x:c>
      <x:c r="F477" s="4" t="str">
        <x:v>Breakaway shell surface for a controlled obstacle setup</x:v>
      </x:c>
      <x:c r="G477" s="4" t="str">
        <x:v>Husk-sheet cutting shears, Hand-cranked metal drill and Ceramic abrasive disc as applicable; compatible contained biological preparation and low-yield material handling required.</x:v>
      </x:c>
      <x:c r="H477" s="4" t="str">
        <x:f>IF(I477=0,"Unassigned",IF(SUMIFS('Material routes'!$Q$6:$Q$2205,'Material routes'!$B$6:$B$2205,A477)&gt;0,"Unassigned","T"&amp;_xlfn.MAXIFS('Material routes'!$P$6:$P$2205,'Material routes'!$B$6:$B$2205,A477)))</x:f>
        <x:v>T1</x:v>
      </x:c>
      <x:c r="I477" s="4" t="n">
        <x:f>SUM(COUNTIFS('Material routes'!$B$6:$B$2205,A477,'Material routes'!$C$6:$C$2205,"Ingredient candidate"),COUNTIFS('Material routes'!$B$6:$B$2205,A477,'Material routes'!$C$6:$C$2205,"Consumed input"),COUNTIFS('Material routes'!$B$6:$B$2205,A477,'Material routes'!$C$6:$C$2205,"Contained input"),COUNTIFS('Material routes'!$B$6:$B$2205,A477,'Material routes'!$C$6:$C$2205,"Transform input"))</x:f>
        <x:v>1</x:v>
      </x:c>
      <x:c r="J477" s="4" t="n">
        <x:f>COUNTIFS('Material routes'!$B$6:$B$2205,A477,'Material routes'!$C$6:$C$2205,"Output")</x:f>
        <x:v>1</x:v>
      </x:c>
      <x:c r="K477" s="4" t="n">
        <x:f>COUNTIFS('Material routes'!$B$6:$B$2205,A477,'Material routes'!$C$6:$C$2205,"Tool candidate")</x:f>
        <x:v>0</x:v>
      </x:c>
      <x:c r="L477" s="4" t="str">
        <x:v>New item proposal, October 15, 2026. Setting reference (source proposal): https://github.com/sleepyseamonster/Arc-Dust/blob/f6f98515c005dc3c73cccd9cbc031691745740c6/02-Arc-Dust-Worldbuilding/world/materials/industrial-material-palette.md</x:v>
      </x:c>
      <x:c r="M477" s="4" t="str">
        <x:v>Quantities, output yield, supporting inputs and compatibility remain undefined.</x:v>
      </x:c>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T1</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t="str">
        <x:v>design.collection.spring_projector_dart</x:v>
      </x:c>
      <x:c r="B482" s="4" t="str">
        <x:v>Spring-projector dart candidate preparation</x:v>
      </x:c>
      <x:c r="C482" s="4" t="str">
        <x:v>Finished-item crafting</x:v>
      </x:c>
      <x:c r="D482" s="4" t="str">
        <x:v>Proposal</x:v>
      </x:c>
      <x:c r="E482" s="4" t="str">
        <x:v>Partial proposal</x:v>
      </x:c>
      <x:c r="F482" s="4" t="str">
        <x:v>Fitted small dart for a mechanical launcher</x:v>
      </x:c>
      <x:c r="G482" s="4" t="str">
        <x:v>Forge hearth, Anvil, Forging hammer, Smithing tongs, Metalworking file and Hand-cranked metal drill as applicable. Existing workshop bootstrap and controlled heating/cooling required; no free-water quench assumed.</x:v>
      </x:c>
      <x:c r="H482" s="4" t="str">
        <x:f>IF(I482=0,"Unassigned",IF(SUMIFS('Material routes'!$Q$6:$Q$2205,'Material routes'!$B$6:$B$2205,A482)&gt;0,"Unassigned","T"&amp;_xlfn.MAXIFS('Material routes'!$P$6:$P$2205,'Material routes'!$B$6:$B$2205,A482)))</x:f>
        <x:v>T2</x:v>
      </x:c>
      <x:c r="I482" s="4" t="n">
        <x:f>SUM(COUNTIFS('Material routes'!$B$6:$B$2205,A482,'Material routes'!$C$6:$C$2205,"Ingredient candidate"),COUNTIFS('Material routes'!$B$6:$B$2205,A482,'Material routes'!$C$6:$C$2205,"Consumed input"),COUNTIFS('Material routes'!$B$6:$B$2205,A482,'Material routes'!$C$6:$C$2205,"Contained input"),COUNTIFS('Material routes'!$B$6:$B$2205,A482,'Material routes'!$C$6:$C$2205,"Transform input"))</x:f>
        <x:v>1</x:v>
      </x:c>
      <x:c r="J482" s="4" t="n">
        <x:f>COUNTIFS('Material routes'!$B$6:$B$2205,A482,'Material routes'!$C$6:$C$2205,"Output")</x:f>
        <x:v>1</x:v>
      </x:c>
      <x:c r="K482" s="4" t="n">
        <x:f>COUNTIFS('Material routes'!$B$6:$B$2205,A482,'Material routes'!$C$6:$C$2205,"Tool candidate")</x:f>
        <x:v>0</x:v>
      </x:c>
      <x:c r="L482" s="4" t="str">
        <x:v>New item proposal, October 15, 2026. Setting reference (source proposal): https://github.com/sleepyseamonster/Arc-Dust/blob/f6f98515c005dc3c73cccd9cbc031691745740c6/02-Arc-Dust-Worldbuilding/world/materials/industrial-material-palette.md</x:v>
      </x:c>
      <x:c r="M482" s="4" t="str">
        <x:v>Quantities, output yield, supporting inputs and compatibility remain undefined.</x:v>
      </x:c>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T2</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Unassigned</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T0</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T1</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T3</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t="str">
        <x:v>design.audit.proposal_audit_husk_paper_writing_pigment</x:v>
      </x:c>
      <x:c r="B492" s="4" t="str">
        <x:v>Husk-paper writing pigment candidate preparation</x:v>
      </x:c>
      <x:c r="C492" s="4" t="str">
        <x:v>Material refinement</x:v>
      </x:c>
      <x:c r="D492" s="4" t="str">
        <x:v>Proposal</x:v>
      </x:c>
      <x:c r="E492" s="4" t="str">
        <x:v>Partial proposal</x:v>
      </x:c>
      <x:c r="F492" s="4" t="str">
        <x:v>Candidate preparation of Husk-paper writing pigment</x:v>
      </x:c>
      <x:c r="G492" s="4" t="str">
        <x:v>Contained segregated vessels, Ceramic grinding mortar, Ceramic pestle and Glass transfer funnel. Process/carrier compatibility unresolved.</x:v>
      </x:c>
      <x:c r="H492" s="4" t="str">
        <x:f>IF(I492=0,"Unassigned",IF(SUMIFS('Material routes'!$Q$6:$Q$2205,'Material routes'!$B$6:$B$2205,A492)&gt;0,"Unassigned","T"&amp;_xlfn.MAXIFS('Material routes'!$P$6:$P$2205,'Material routes'!$B$6:$B$2205,A492)))</x:f>
        <x:v>T1</x:v>
      </x:c>
      <x:c r="I492" s="4" t="n">
        <x:f>SUM(COUNTIFS('Material routes'!$B$6:$B$2205,A492,'Material routes'!$C$6:$C$2205,"Ingredient candidate"),COUNTIFS('Material routes'!$B$6:$B$2205,A492,'Material routes'!$C$6:$C$2205,"Consumed input"),COUNTIFS('Material routes'!$B$6:$B$2205,A492,'Material routes'!$C$6:$C$2205,"Contained input"),COUNTIFS('Material routes'!$B$6:$B$2205,A492,'Material routes'!$C$6:$C$2205,"Transform input"))</x:f>
        <x:v>2</x:v>
      </x:c>
      <x:c r="J492" s="4" t="n">
        <x:f>COUNTIFS('Material routes'!$B$6:$B$2205,A492,'Material routes'!$C$6:$C$2205,"Output")</x:f>
        <x:v>1</x:v>
      </x:c>
      <x:c r="K492" s="4" t="n">
        <x:f>COUNTIFS('Material routes'!$B$6:$B$2205,A492,'Material routes'!$C$6:$C$2205,"Tool candidate")</x:f>
        <x:v>0</x:v>
      </x:c>
      <x:c r="L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2" s="4" t="str">
        <x:v>Husk-paper writing pigment October 15 audit: candidate inputs / reusable prerequisites clarified. Structural coverage is not a qualified manufacturing recipe.</x:v>
      </x:c>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T2</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T3</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T2</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T1</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T2</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t="str">
        <x:v>design.audit.proposal_audit_instrument_bridge_blank</x:v>
      </x:c>
      <x:c r="B500" s="4" t="str">
        <x:v>Instrument bridge blank candidate preparation</x:v>
      </x:c>
      <x:c r="C500" s="4" t="str">
        <x:v>Material refinement</x:v>
      </x:c>
      <x:c r="D500" s="4" t="str">
        <x:v>Proposal</x:v>
      </x:c>
      <x:c r="E500" s="4" t="str">
        <x:v>Partial proposal</x:v>
      </x:c>
      <x:c r="F500" s="4" t="str">
        <x:v>Candidate preparation of Instrument bridge blank</x:v>
      </x:c>
      <x:c r="G500" s="4" t="str">
        <x:v>Husk-sheet cutting shears, Hand-cranked metal drill and Ceramic abrasive disc as applicable; compatible contained biological preparation and low-yield material handling required.</x:v>
      </x:c>
      <x:c r="H500" s="4" t="str">
        <x:f>IF(I500=0,"Unassigned",IF(SUMIFS('Material routes'!$Q$6:$Q$2205,'Material routes'!$B$6:$B$2205,A500)&gt;0,"Unassigned","T"&amp;_xlfn.MAXIFS('Material routes'!$P$6:$P$2205,'Material routes'!$B$6:$B$2205,A500)))</x:f>
        <x:v>T1</x:v>
      </x:c>
      <x:c r="I500" s="4" t="n">
        <x:f>SUM(COUNTIFS('Material routes'!$B$6:$B$2205,A500,'Material routes'!$C$6:$C$2205,"Ingredient candidate"),COUNTIFS('Material routes'!$B$6:$B$2205,A500,'Material routes'!$C$6:$C$2205,"Consumed input"),COUNTIFS('Material routes'!$B$6:$B$2205,A500,'Material routes'!$C$6:$C$2205,"Contained input"),COUNTIFS('Material routes'!$B$6:$B$2205,A500,'Material routes'!$C$6:$C$2205,"Transform input"))</x:f>
        <x:v>1</x:v>
      </x:c>
      <x:c r="J500" s="4" t="n">
        <x:f>COUNTIFS('Material routes'!$B$6:$B$2205,A500,'Material routes'!$C$6:$C$2205,"Output")</x:f>
        <x:v>1</x:v>
      </x:c>
      <x:c r="K500" s="4" t="n">
        <x:f>COUNTIFS('Material routes'!$B$6:$B$2205,A500,'Material routes'!$C$6:$C$2205,"Tool candidate")</x:f>
        <x:v>0</x:v>
      </x:c>
      <x:c r="L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0" s="4" t="str">
        <x:v>Instrument bridge blank October 15 audit: candidate inputs / reusable prerequisites clarified. Structural coverage is not a qualified manufacturing recipe.</x:v>
      </x:c>
    </x:row>
    <x:row r="501" ht="115" customHeight="1">
      <x:c r="A501" s="4" t="str">
        <x:v>design.audit.proposal_audit_instrument_tuning_peg_set</x:v>
      </x:c>
      <x:c r="B501" s="4" t="str">
        <x:v>Instrument tuning peg set candidate preparation</x:v>
      </x:c>
      <x:c r="C501" s="4" t="str">
        <x:v>Material refinement</x:v>
      </x:c>
      <x:c r="D501" s="4" t="str">
        <x:v>Proposal</x:v>
      </x:c>
      <x:c r="E501" s="4" t="str">
        <x:v>Partial proposal</x:v>
      </x:c>
      <x:c r="F501" s="4" t="str">
        <x:v>Candidate preparation of Instrument tuning peg set</x:v>
      </x:c>
      <x:c r="G501" s="4" t="str">
        <x:v>Forge hearth, Anvil, Forging hammer, Smithing tongs, Metalworking file and Hand-cranked metal drill as applicable. Existing workshop bootstrap and controlled heating/cooling required; no free-water quench assumed.</x:v>
      </x:c>
      <x:c r="H501" s="4" t="str">
        <x:f>IF(I501=0,"Unassigned",IF(SUMIFS('Material routes'!$Q$6:$Q$2205,'Material routes'!$B$6:$B$2205,A501)&gt;0,"Unassigned","T"&amp;_xlfn.MAXIFS('Material routes'!$P$6:$P$2205,'Material routes'!$B$6:$B$2205,A501)))</x:f>
        <x:v>T2</x:v>
      </x:c>
      <x:c r="I501" s="4" t="n">
        <x:f>SUM(COUNTIFS('Material routes'!$B$6:$B$2205,A501,'Material routes'!$C$6:$C$2205,"Ingredient candidate"),COUNTIFS('Material routes'!$B$6:$B$2205,A501,'Material routes'!$C$6:$C$2205,"Consumed input"),COUNTIFS('Material routes'!$B$6:$B$2205,A501,'Material routes'!$C$6:$C$2205,"Contained input"),COUNTIFS('Material routes'!$B$6:$B$2205,A501,'Material routes'!$C$6:$C$2205,"Transform input"))</x:f>
        <x:v>1</x:v>
      </x:c>
      <x:c r="J501" s="4" t="n">
        <x:f>COUNTIFS('Material routes'!$B$6:$B$2205,A501,'Material routes'!$C$6:$C$2205,"Output")</x:f>
        <x:v>1</x:v>
      </x:c>
      <x:c r="K501" s="4" t="n">
        <x:f>COUNTIFS('Material routes'!$B$6:$B$2205,A501,'Material routes'!$C$6:$C$2205,"Tool candidate")</x:f>
        <x:v>0</x:v>
      </x:c>
      <x:c r="L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1" s="4" t="str">
        <x:v>Instrument tuning peg set October 15 audit: candidate inputs / reusable prerequisites clarified. Structural coverage is not a qualified manufacturing recipe.</x:v>
      </x:c>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T3</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T1</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T3</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T3</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T2</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T4</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Unassigned</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t="str">
        <x:v>design.audit.equipment_algae_canister</x:v>
      </x:c>
      <x:c r="B519" s="4" t="str">
        <x:v>Algae canister candidate preparation</x:v>
      </x:c>
      <x:c r="C519" s="4" t="str">
        <x:v>Finished-item crafting</x:v>
      </x:c>
      <x:c r="D519" s="4" t="str">
        <x:v>Proposal</x:v>
      </x:c>
      <x:c r="E519" s="4" t="str">
        <x:v>Partial proposal</x:v>
      </x:c>
      <x:c r="F519" s="4" t="str">
        <x:v>Candidate preparation of Algae canister</x:v>
      </x:c>
      <x:c r="G519" s="4" t="str">
        <x:v>Specialist engineering workshop; insulation, pressure or control qualification as applicable. Power/working medium and operating theory unresolved.</x:v>
      </x:c>
      <x:c r="H519" s="4" t="str">
        <x:f>IF(I519=0,"Unassigned",IF(SUMIFS('Material routes'!$Q$6:$Q$2205,'Material routes'!$B$6:$B$2205,A519)&gt;0,"Unassigned","T"&amp;_xlfn.MAXIFS('Material routes'!$P$6:$P$2205,'Material routes'!$B$6:$B$2205,A519)))</x:f>
        <x:v>T3</x:v>
      </x:c>
      <x:c r="I519" s="4" t="n">
        <x:f>SUM(COUNTIFS('Material routes'!$B$6:$B$2205,A519,'Material routes'!$C$6:$C$2205,"Ingredient candidate"),COUNTIFS('Material routes'!$B$6:$B$2205,A519,'Material routes'!$C$6:$C$2205,"Consumed input"),COUNTIFS('Material routes'!$B$6:$B$2205,A519,'Material routes'!$C$6:$C$2205,"Contained input"),COUNTIFS('Material routes'!$B$6:$B$2205,A519,'Material routes'!$C$6:$C$2205,"Transform input"))</x:f>
        <x:v>4</x:v>
      </x:c>
      <x:c r="J519" s="4" t="n">
        <x:f>COUNTIFS('Material routes'!$B$6:$B$2205,A519,'Material routes'!$C$6:$C$2205,"Output")</x:f>
        <x:v>1</x:v>
      </x:c>
      <x:c r="K519" s="4" t="n">
        <x:f>COUNTIFS('Material routes'!$B$6:$B$2205,A519,'Material routes'!$C$6:$C$2205,"Tool candidate")</x:f>
        <x:v>0</x:v>
      </x:c>
      <x:c r="L5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9"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T3</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T3</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t="str">
        <x:v>design.audit.equipment_jacket</x:v>
      </x:c>
      <x:c r="B524" s="4" t="str">
        <x:v>Jacket candidate preparation</x:v>
      </x:c>
      <x:c r="C524" s="4" t="str">
        <x:v>Finished-item crafting</x:v>
      </x:c>
      <x:c r="D524" s="4" t="str">
        <x:v>Proposal</x:v>
      </x:c>
      <x:c r="E524" s="4" t="str">
        <x:v>Partial proposal</x:v>
      </x:c>
      <x:c r="F524" s="4" t="str">
        <x:v>Candidate preparation of Jacket</x:v>
      </x:c>
      <x:c r="G524" s="4" t="str">
        <x:v>Forge hearth, Anvil, Forging hammer, Smithing tongs, Metalworking file and Hand-cranked metal drill as applicable. Existing workshop bootstrap and controlled heating/cooling required; no free-water quench assumed.</x:v>
      </x:c>
      <x:c r="H524" s="4" t="str">
        <x:f>IF(I524=0,"Unassigned",IF(SUMIFS('Material routes'!$Q$6:$Q$2205,'Material routes'!$B$6:$B$2205,A524)&gt;0,"Unassigned","T"&amp;_xlfn.MAXIFS('Material routes'!$P$6:$P$2205,'Material routes'!$B$6:$B$2205,A524)))</x:f>
        <x:v>T3</x:v>
      </x:c>
      <x:c r="I524" s="4" t="n">
        <x:f>SUM(COUNTIFS('Material routes'!$B$6:$B$2205,A524,'Material routes'!$C$6:$C$2205,"Ingredient candidate"),COUNTIFS('Material routes'!$B$6:$B$2205,A524,'Material routes'!$C$6:$C$2205,"Consumed input"),COUNTIFS('Material routes'!$B$6:$B$2205,A524,'Material routes'!$C$6:$C$2205,"Contained input"),COUNTIFS('Material routes'!$B$6:$B$2205,A524,'Material routes'!$C$6:$C$2205,"Transform input"))</x:f>
        <x:v>3</x:v>
      </x:c>
      <x:c r="J524" s="4" t="n">
        <x:f>COUNTIFS('Material routes'!$B$6:$B$2205,A524,'Material routes'!$C$6:$C$2205,"Output")</x:f>
        <x:v>1</x:v>
      </x:c>
      <x:c r="K524" s="4" t="n">
        <x:f>COUNTIFS('Material routes'!$B$6:$B$2205,A524,'Material routes'!$C$6:$C$2205,"Tool candidate")</x:f>
        <x:v>0</x:v>
      </x:c>
      <x:c r="L5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4" s="4" t="str">
        <x:v>Partial design only. Exact materials, joining, fit and qualification remain open. October 15 audit: candidate inputs / reusable prerequisites clarified. Structural coverage is not a qualified manufacturing recipe.</x:v>
      </x:c>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Unassigned</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T3</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t="str">
        <x:v>design.audit.proposal_gear_grounding_kit</x:v>
      </x:c>
      <x:c r="B527" s="4" t="str">
        <x:v>Static grounding kit candidate preparation</x:v>
      </x:c>
      <x:c r="C527" s="4" t="str">
        <x:v>Finished-item crafting</x:v>
      </x:c>
      <x:c r="D527" s="4" t="str">
        <x:v>Proposal</x:v>
      </x:c>
      <x:c r="E527" s="4" t="str">
        <x:v>Partial proposal</x:v>
      </x:c>
      <x:c r="F527" s="4" t="str">
        <x:v>Candidate preparation of Static grounding kit</x:v>
      </x:c>
      <x:c r="G527" s="4" t="str">
        <x:v>Forge hearth, Anvil, Forging hammer, Smithing tongs, Metalworking file and Hand-cranked metal drill as applicable. Existing workshop bootstrap and controlled heating/cooling required; no free-water quench assumed.</x:v>
      </x:c>
      <x:c r="H527" s="4" t="str">
        <x:f>IF(I527=0,"Unassigned",IF(SUMIFS('Material routes'!$Q$6:$Q$2205,'Material routes'!$B$6:$B$2205,A527)&gt;0,"Unassigned","T"&amp;_xlfn.MAXIFS('Material routes'!$P$6:$P$2205,'Material routes'!$B$6:$B$2205,A527)))</x:f>
        <x:v>Unassigned</x:v>
      </x:c>
      <x:c r="I527" s="4" t="n">
        <x:f>SUM(COUNTIFS('Material routes'!$B$6:$B$2205,A527,'Material routes'!$C$6:$C$2205,"Ingredient candidate"),COUNTIFS('Material routes'!$B$6:$B$2205,A527,'Material routes'!$C$6:$C$2205,"Consumed input"),COUNTIFS('Material routes'!$B$6:$B$2205,A527,'Material routes'!$C$6:$C$2205,"Contained input"),COUNTIFS('Material routes'!$B$6:$B$2205,A527,'Material routes'!$C$6:$C$2205,"Transform input"))</x:f>
        <x:v>3</x:v>
      </x:c>
      <x:c r="J527" s="4" t="n">
        <x:f>COUNTIFS('Material routes'!$B$6:$B$2205,A527,'Material routes'!$C$6:$C$2205,"Output")</x:f>
        <x:v>1</x:v>
      </x:c>
      <x:c r="K527" s="4" t="n">
        <x:f>COUNTIFS('Material routes'!$B$6:$B$2205,A527,'Material routes'!$C$6:$C$2205,"Tool candidate")</x:f>
        <x:v>0</x:v>
      </x:c>
      <x:c r="L5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7" s="4" t="str">
        <x:v>Partial design only. Exact materials, joining, fit and qualification remain open. October 15 audit: candidate inputs / reusable prerequisites clarified. Structural coverage is not a qualified manufacturing recipe.</x:v>
      </x:c>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str">
        <x:v>Proposal</x:v>
      </x:c>
      <x:c r="E529" s="4" t="str">
        <x:v>Partial proposal</x:v>
      </x:c>
      <x:c r="F529" s="4" t="str">
        <x:v>Candidate preparation of Opaque reagent bottle</x:v>
      </x:c>
      <x:c r="G529" s="4" t="str">
        <x:v>Controlled-heating firing kiln or specialist glass hot-work station; Ceramic firing tray / Ceramic casting mold as applicable. Qualified power, heat and atmosphere required.</x:v>
      </x:c>
      <x:c r="H529" s="4" t="str">
        <x:f>IF(I529=0,"Unassigned",IF(SUMIFS('Material routes'!$Q$6:$Q$2205,'Material routes'!$B$6:$B$2205,A529)&gt;0,"Unassigned","T"&amp;_xlfn.MAXIFS('Material routes'!$P$6:$P$2205,'Material routes'!$B$6:$B$2205,A529)))</x:f>
        <x:v>T2</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str">
        <x:v>Partial design only. Exact materials, joining, fit and qualification remain open. October 15 audit: candidate inputs / reusable prerequisites clarified. Structural coverage is not a qualified manufacturing recipe.</x:v>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str">
        <x:v>Proposal</x:v>
      </x:c>
      <x:c r="E534" s="4" t="str">
        <x:v>Partial proposal</x:v>
      </x:c>
      <x:c r="F534" s="4" t="str">
        <x:v>Candidate preparation of Glass-lined haul canister</x:v>
      </x:c>
      <x:c r="G534" s="4" t="str">
        <x:v>Controlled-heating firing kiln or specialist glass hot-work station; Ceramic firing tray / Ceramic casting mold as applicable. Qualified power, heat and atmosphere required.</x:v>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str">
        <x:v>Partial design only. Exact materials, joining, fit and qualification remain open. October 15 audit: candidate inputs / reusable prerequisites clarified. Structural coverage is not a qualified manufacturing recipe.</x:v>
      </x:c>
    </x:row>
    <x:row r="535" ht="115" customHeight="1">
      <x:c r="A535" s="4" t="str">
        <x:v>design.audit.proposal_container_ceramic_jar</x:v>
      </x:c>
      <x:c r="B535" s="4" t="str">
        <x:v>Glazed ceramic reagent jar candidate preparation</x:v>
      </x:c>
      <x:c r="C535" s="4" t="str">
        <x:v>Finished-item crafting</x:v>
      </x:c>
      <x:c r="D535" s="4" t="str">
        <x:v>Proposal</x:v>
      </x:c>
      <x:c r="E535" s="4" t="str">
        <x:v>Partial proposal</x:v>
      </x:c>
      <x:c r="F535" s="4" t="str">
        <x:v>Candidate preparation of Glazed ceramic reagent jar</x:v>
      </x:c>
      <x:c r="G535" s="4" t="str">
        <x:v>Controlled-heating firing kiln or specialist glass hot-work station; Ceramic firing tray / Ceramic casting mold as applicable. Qualified power, heat and atmosphere required.</x:v>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str">
        <x:v>Partial design only. Exact materials, joining, fit and qualification remain open. October 15 audit: candidate inputs / reusable prerequisites clarified. Structural coverage is not a qualified manufacturing recipe.</x:v>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T4</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str">
        <x:v>Proposal</x:v>
      </x:c>
      <x:c r="E541" s="4" t="str">
        <x:v>Partial proposal</x:v>
      </x:c>
      <x:c r="F541" s="4" t="str">
        <x:v>Candidate preparation of Glass draw tube</x:v>
      </x:c>
      <x:c r="G541" s="4" t="str">
        <x:v>Controlled-heating firing kiln or specialist glass hot-work station; Ceramic firing tray / Ceramic casting mold as applicable. Qualified power, heat and atmosphere required.</x:v>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str">
        <x:v>Partial design only. Exact materials, joining, fit and qualification remain open. October 15 audit: candidate inputs / reusable prerequisites clarified. Structural coverage is not a qualified manufacturing recipe.</x:v>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T3</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t="str">
        <x:v>design.audit.proposal_gear_boots</x:v>
      </x:c>
      <x:c r="B546" s="4" t="str">
        <x:v>Boots candidate preparation</x:v>
      </x:c>
      <x:c r="C546" s="4" t="str">
        <x:v>Finished-item crafting</x:v>
      </x:c>
      <x:c r="D546" s="4" t="str">
        <x:v>Proposal</x:v>
      </x:c>
      <x:c r="E546" s="4" t="str">
        <x:v>Partial proposal</x:v>
      </x:c>
      <x:c r="F546" s="4" t="str">
        <x:v>Candidate preparation of Boots</x:v>
      </x:c>
      <x:c r="G546" s="4" t="str">
        <x:v>Forge hearth, Anvil, Forging hammer, Smithing tongs, Metalworking file and Hand-cranked metal drill as applicable. Existing workshop bootstrap and controlled heating/cooling required; no free-water quench assumed.</x:v>
      </x:c>
      <x:c r="H546" s="4" t="str">
        <x:f>IF(I546=0,"Unassigned",IF(SUMIFS('Material routes'!$Q$6:$Q$2205,'Material routes'!$B$6:$B$2205,A546)&gt;0,"Unassigned","T"&amp;_xlfn.MAXIFS('Material routes'!$P$6:$P$2205,'Material routes'!$B$6:$B$2205,A546)))</x:f>
        <x:v>T3</x:v>
      </x:c>
      <x:c r="I546" s="4" t="n">
        <x:f>SUM(COUNTIFS('Material routes'!$B$6:$B$2205,A546,'Material routes'!$C$6:$C$2205,"Ingredient candidate"),COUNTIFS('Material routes'!$B$6:$B$2205,A546,'Material routes'!$C$6:$C$2205,"Consumed input"),COUNTIFS('Material routes'!$B$6:$B$2205,A546,'Material routes'!$C$6:$C$2205,"Contained input"),COUNTIFS('Material routes'!$B$6:$B$2205,A546,'Material routes'!$C$6:$C$2205,"Transform input"))</x:f>
        <x:v>3</x:v>
      </x:c>
      <x:c r="J546" s="4" t="n">
        <x:f>COUNTIFS('Material routes'!$B$6:$B$2205,A546,'Material routes'!$C$6:$C$2205,"Output")</x:f>
        <x:v>1</x:v>
      </x:c>
      <x:c r="K546" s="4" t="n">
        <x:f>COUNTIFS('Material routes'!$B$6:$B$2205,A546,'Material routes'!$C$6:$C$2205,"Tool candidate")</x:f>
        <x:v>0</x:v>
      </x:c>
      <x:c r="L5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6" s="4" t="str">
        <x:v>Partial design only. Exact materials, joining, fit and qualification remain open. October 15 audit: candidate inputs / reusable prerequisites clarified. Structural coverage is not a qualified manufacturing recipe.</x:v>
      </x:c>
    </x:row>
    <x:row r="547" ht="115" customHeight="1">
      <x:c r="A547" s="4" t="str">
        <x:v>design.audit.proposal_gear_gloves</x:v>
      </x:c>
      <x:c r="B547" s="4" t="str">
        <x:v>Gloves candidate preparation</x:v>
      </x:c>
      <x:c r="C547" s="4" t="str">
        <x:v>Finished-item crafting</x:v>
      </x:c>
      <x:c r="D547" s="4" t="str">
        <x:v>Proposal</x:v>
      </x:c>
      <x:c r="E547" s="4" t="str">
        <x:v>Partial proposal</x:v>
      </x:c>
      <x:c r="F547" s="4" t="str">
        <x:v>Candidate preparation of Gloves</x:v>
      </x:c>
      <x:c r="G547" s="4" t="str">
        <x:v>Forge hearth, Anvil, Forging hammer, Smithing tongs, Metalworking file and Hand-cranked metal drill as applicable. Existing workshop bootstrap and controlled heating/cooling required; no free-water quench assumed.</x:v>
      </x:c>
      <x:c r="H547" s="4" t="str">
        <x:f>IF(I547=0,"Unassigned",IF(SUMIFS('Material routes'!$Q$6:$Q$2205,'Material routes'!$B$6:$B$2205,A547)&gt;0,"Unassigned","T"&amp;_xlfn.MAXIFS('Material routes'!$P$6:$P$2205,'Material routes'!$B$6:$B$2205,A547)))</x:f>
        <x:v>T1</x:v>
      </x:c>
      <x:c r="I547" s="4" t="n">
        <x:f>SUM(COUNTIFS('Material routes'!$B$6:$B$2205,A547,'Material routes'!$C$6:$C$2205,"Ingredient candidate"),COUNTIFS('Material routes'!$B$6:$B$2205,A547,'Material routes'!$C$6:$C$2205,"Consumed input"),COUNTIFS('Material routes'!$B$6:$B$2205,A547,'Material routes'!$C$6:$C$2205,"Contained input"),COUNTIFS('Material routes'!$B$6:$B$2205,A547,'Material routes'!$C$6:$C$2205,"Transform input"))</x:f>
        <x:v>2</x:v>
      </x:c>
      <x:c r="J547" s="4" t="n">
        <x:f>COUNTIFS('Material routes'!$B$6:$B$2205,A547,'Material routes'!$C$6:$C$2205,"Output")</x:f>
        <x:v>1</x:v>
      </x:c>
      <x:c r="K547" s="4" t="n">
        <x:f>COUNTIFS('Material routes'!$B$6:$B$2205,A547,'Material routes'!$C$6:$C$2205,"Tool candidate")</x:f>
        <x:v>0</x:v>
      </x:c>
      <x:c r="L5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7" s="4" t="str">
        <x:v>Partial design only. Exact materials, joining, fit and qualification remain open. October 15 audit: candidate inputs / reusable prerequisites clarified. Structural coverage is not a qualified manufacturing recipe.</x:v>
      </x:c>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T4</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t="str">
        <x:v>design.audit.proposal_fashion_hat</x:v>
      </x:c>
      <x:c r="B554" s="4" t="str">
        <x:v>Hat candidate preparation</x:v>
      </x:c>
      <x:c r="C554" s="4" t="str">
        <x:v>Finished-item crafting</x:v>
      </x:c>
      <x:c r="D554" s="4" t="str">
        <x:v>Proposal</x:v>
      </x:c>
      <x:c r="E554" s="4" t="str">
        <x:v>Partial proposal</x:v>
      </x:c>
      <x:c r="F554" s="4" t="str">
        <x:v>Candidate preparation of Hat</x:v>
      </x:c>
      <x:c r="G554" s="4" t="str">
        <x:v>Forge hearth, Anvil, Forging hammer, Smithing tongs, Metalworking file and Hand-cranked metal drill as applicable. Existing workshop bootstrap and controlled heating/cooling required; no free-water quench assumed.</x:v>
      </x:c>
      <x:c r="H554" s="4" t="str">
        <x:f>IF(I554=0,"Unassigned",IF(SUMIFS('Material routes'!$Q$6:$Q$2205,'Material routes'!$B$6:$B$2205,A554)&gt;0,"Unassigned","T"&amp;_xlfn.MAXIFS('Material routes'!$P$6:$P$2205,'Material routes'!$B$6:$B$2205,A554)))</x:f>
        <x:v>T2</x:v>
      </x:c>
      <x:c r="I554" s="4" t="n">
        <x:f>SUM(COUNTIFS('Material routes'!$B$6:$B$2205,A554,'Material routes'!$C$6:$C$2205,"Ingredient candidate"),COUNTIFS('Material routes'!$B$6:$B$2205,A554,'Material routes'!$C$6:$C$2205,"Consumed input"),COUNTIFS('Material routes'!$B$6:$B$2205,A554,'Material routes'!$C$6:$C$2205,"Contained input"),COUNTIFS('Material routes'!$B$6:$B$2205,A554,'Material routes'!$C$6:$C$2205,"Transform input"))</x:f>
        <x:v>2</x:v>
      </x:c>
      <x:c r="J554" s="4" t="n">
        <x:f>COUNTIFS('Material routes'!$B$6:$B$2205,A554,'Material routes'!$C$6:$C$2205,"Output")</x:f>
        <x:v>1</x:v>
      </x:c>
      <x:c r="K554" s="4" t="n">
        <x:f>COUNTIFS('Material routes'!$B$6:$B$2205,A554,'Material routes'!$C$6:$C$2205,"Tool candidate")</x:f>
        <x:v>0</x:v>
      </x:c>
      <x:c r="L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4" s="4" t="str">
        <x:v>Partial design only. Exact materials, joining, fit and qualification remain open. October 15 audit: candidate inputs / reusable prerequisites clarified. Structural coverage is not a qualified manufacturing recipe.</x:v>
      </x:c>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T4</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T4</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Unassigned</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t="str">
        <x:v>design.audit.proposal_culture_register</x:v>
      </x:c>
      <x:c r="B569" s="4" t="str">
        <x:v>Civic register folio candidate preparation</x:v>
      </x:c>
      <x:c r="C569" s="4" t="str">
        <x:v>Finished-item crafting</x:v>
      </x:c>
      <x:c r="D569" s="4" t="str">
        <x:v>Proposal</x:v>
      </x:c>
      <x:c r="E569" s="4" t="str">
        <x:v>Partial proposal</x:v>
      </x:c>
      <x:c r="F569" s="4" t="str">
        <x:v>Candidate preparation of Civic register folio</x:v>
      </x:c>
      <x:c r="G569" s="4" t="str">
        <x:v>Marking stylus and food-excluded pigment applicator. Husk-paper preparation where applicable.</x:v>
      </x:c>
      <x:c r="H569" s="4" t="str">
        <x:f>IF(I569=0,"Unassigned",IF(SUMIFS('Material routes'!$Q$6:$Q$2205,'Material routes'!$B$6:$B$2205,A569)&gt;0,"Unassigned","T"&amp;_xlfn.MAXIFS('Material routes'!$P$6:$P$2205,'Material routes'!$B$6:$B$2205,A569)))</x:f>
        <x:v>T2</x:v>
      </x:c>
      <x:c r="I569" s="4" t="n">
        <x:f>SUM(COUNTIFS('Material routes'!$B$6:$B$2205,A569,'Material routes'!$C$6:$C$2205,"Ingredient candidate"),COUNTIFS('Material routes'!$B$6:$B$2205,A569,'Material routes'!$C$6:$C$2205,"Consumed input"),COUNTIFS('Material routes'!$B$6:$B$2205,A569,'Material routes'!$C$6:$C$2205,"Contained input"),COUNTIFS('Material routes'!$B$6:$B$2205,A569,'Material routes'!$C$6:$C$2205,"Transform input"))</x:f>
        <x:v>2</x:v>
      </x:c>
      <x:c r="J569" s="4" t="n">
        <x:f>COUNTIFS('Material routes'!$B$6:$B$2205,A569,'Material routes'!$C$6:$C$2205,"Output")</x:f>
        <x:v>1</x:v>
      </x:c>
      <x:c r="K569" s="4" t="n">
        <x:f>COUNTIFS('Material routes'!$B$6:$B$2205,A569,'Material routes'!$C$6:$C$2205,"Tool candidate")</x:f>
        <x:v>0</x:v>
      </x:c>
      <x:c r="L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9" s="4" t="str">
        <x:v>Partial design only. Exact materials, joining, fit and qualification remain open. October 15 audit: candidate inputs / reusable prerequisites clarified. Structural coverage is not a qualified manufacturing recipe.</x:v>
      </x:c>
    </x:row>
    <x:row r="570" ht="115" customHeight="1">
      <x:c r="A570" s="4" t="str">
        <x:v>design.audit.proposal_culture_notice</x:v>
      </x:c>
      <x:c r="B570" s="4" t="str">
        <x:v>Public notice plate candidate preparation</x:v>
      </x:c>
      <x:c r="C570" s="4" t="str">
        <x:v>Finished-item crafting</x:v>
      </x:c>
      <x:c r="D570" s="4" t="str">
        <x:v>Proposal</x:v>
      </x:c>
      <x:c r="E570" s="4" t="str">
        <x:v>Partial proposal</x:v>
      </x:c>
      <x:c r="F570" s="4" t="str">
        <x:v>Candidate preparation of Public notice plate</x:v>
      </x:c>
      <x:c r="G570" s="4" t="str">
        <x:v>Marking stylus and food-excluded pigment applicator. Husk-paper preparation where applicable.</x:v>
      </x:c>
      <x:c r="H570" s="4" t="str">
        <x:f>IF(I570=0,"Unassigned",IF(SUMIFS('Material routes'!$Q$6:$Q$2205,'Material routes'!$B$6:$B$2205,A570)&gt;0,"Unassigned","T"&amp;_xlfn.MAXIFS('Material routes'!$P$6:$P$2205,'Material routes'!$B$6:$B$2205,A570)))</x:f>
        <x:v>T3</x:v>
      </x:c>
      <x:c r="I570" s="4" t="n">
        <x:f>SUM(COUNTIFS('Material routes'!$B$6:$B$2205,A570,'Material routes'!$C$6:$C$2205,"Ingredient candidate"),COUNTIFS('Material routes'!$B$6:$B$2205,A570,'Material routes'!$C$6:$C$2205,"Consumed input"),COUNTIFS('Material routes'!$B$6:$B$2205,A570,'Material routes'!$C$6:$C$2205,"Contained input"),COUNTIFS('Material routes'!$B$6:$B$2205,A570,'Material routes'!$C$6:$C$2205,"Transform input"))</x:f>
        <x:v>2</x:v>
      </x:c>
      <x:c r="J570" s="4" t="n">
        <x:f>COUNTIFS('Material routes'!$B$6:$B$2205,A570,'Material routes'!$C$6:$C$2205,"Output")</x:f>
        <x:v>1</x:v>
      </x:c>
      <x:c r="K570" s="4" t="n">
        <x:f>COUNTIFS('Material routes'!$B$6:$B$2205,A570,'Material routes'!$C$6:$C$2205,"Tool candidate")</x:f>
        <x:v>0</x:v>
      </x:c>
      <x:c r="L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0" s="4" t="str">
        <x:v>Partial design only. Exact materials, joining, fit and qualification remain open. October 15 audit: candidate inputs / reusable prerequisites clarified. Structural coverage is not a qualified manufacturing recipe.</x:v>
      </x:c>
    </x:row>
    <x:row r="571" ht="115" customHeight="1">
      <x:c r="A571" s="4" t="str">
        <x:v>design.audit.proposal_culture_petition</x:v>
      </x:c>
      <x:c r="B571" s="4" t="str">
        <x:v>Petition leaf candidate preparation</x:v>
      </x:c>
      <x:c r="C571" s="4" t="str">
        <x:v>Finished-item crafting</x:v>
      </x:c>
      <x:c r="D571" s="4" t="str">
        <x:v>Proposal</x:v>
      </x:c>
      <x:c r="E571" s="4" t="str">
        <x:v>Partial proposal</x:v>
      </x:c>
      <x:c r="F571" s="4" t="str">
        <x:v>Candidate preparation of Petition leaf</x:v>
      </x:c>
      <x:c r="G571" s="4" t="str">
        <x:v>Marking stylus and food-excluded pigment applicator. Husk-paper preparation where applicable.</x:v>
      </x:c>
      <x:c r="H571" s="4" t="str">
        <x:f>IF(I571=0,"Unassigned",IF(SUMIFS('Material routes'!$Q$6:$Q$2205,'Material routes'!$B$6:$B$2205,A571)&gt;0,"Unassigned","T"&amp;_xlfn.MAXIFS('Material routes'!$P$6:$P$2205,'Material routes'!$B$6:$B$2205,A571)))</x:f>
        <x:v>T2</x:v>
      </x:c>
      <x:c r="I571" s="4" t="n">
        <x:f>SUM(COUNTIFS('Material routes'!$B$6:$B$2205,A571,'Material routes'!$C$6:$C$2205,"Ingredient candidate"),COUNTIFS('Material routes'!$B$6:$B$2205,A571,'Material routes'!$C$6:$C$2205,"Consumed input"),COUNTIFS('Material routes'!$B$6:$B$2205,A571,'Material routes'!$C$6:$C$2205,"Contained input"),COUNTIFS('Material routes'!$B$6:$B$2205,A571,'Material routes'!$C$6:$C$2205,"Transform input"))</x:f>
        <x:v>2</x:v>
      </x:c>
      <x:c r="J571" s="4" t="n">
        <x:f>COUNTIFS('Material routes'!$B$6:$B$2205,A571,'Material routes'!$C$6:$C$2205,"Output")</x:f>
        <x:v>1</x:v>
      </x:c>
      <x:c r="K571" s="4" t="n">
        <x:f>COUNTIFS('Material routes'!$B$6:$B$2205,A571,'Material routes'!$C$6:$C$2205,"Tool candidate")</x:f>
        <x:v>0</x:v>
      </x:c>
      <x:c r="L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1" s="4" t="str">
        <x:v>Partial design only. Exact materials, joining, fit and qualification remain open. October 15 audit: candidate inputs / reusable prerequisites clarified. Structural coverage is not a qualified manufacturing recipe.</x:v>
      </x:c>
    </x:row>
    <x:row r="572" ht="115" customHeight="1">
      <x:c r="A572" s="4" t="str">
        <x:v>design.audit.proposal_culture_commendation</x:v>
      </x:c>
      <x:c r="B572" s="4" t="str">
        <x:v>Community service medallion candidate preparation</x:v>
      </x:c>
      <x:c r="C572" s="4" t="str">
        <x:v>Finished-item crafting</x:v>
      </x:c>
      <x:c r="D572" s="4" t="str">
        <x:v>Proposal</x:v>
      </x:c>
      <x:c r="E572" s="4" t="str">
        <x:v>Partial proposal</x:v>
      </x:c>
      <x:c r="F572" s="4" t="str">
        <x:v>Candidate preparation of Community service medallion</x:v>
      </x:c>
      <x:c r="G572" s="4" t="str">
        <x:v>Forge hearth, Anvil, Forging hammer, Smithing tongs, Metalworking file and Hand-cranked metal drill as applicable. Existing workshop bootstrap and controlled heating/cooling required; no free-water quench assumed.</x:v>
      </x:c>
      <x:c r="H572" s="4" t="str">
        <x:f>IF(I572=0,"Unassigned",IF(SUMIFS('Material routes'!$Q$6:$Q$2205,'Material routes'!$B$6:$B$2205,A572)&gt;0,"Unassigned","T"&amp;_xlfn.MAXIFS('Material routes'!$P$6:$P$2205,'Material routes'!$B$6:$B$2205,A572)))</x:f>
        <x:v>T2</x:v>
      </x:c>
      <x:c r="I572" s="4" t="n">
        <x:f>SUM(COUNTIFS('Material routes'!$B$6:$B$2205,A572,'Material routes'!$C$6:$C$2205,"Ingredient candidate"),COUNTIFS('Material routes'!$B$6:$B$2205,A572,'Material routes'!$C$6:$C$2205,"Consumed input"),COUNTIFS('Material routes'!$B$6:$B$2205,A572,'Material routes'!$C$6:$C$2205,"Contained input"),COUNTIFS('Material routes'!$B$6:$B$2205,A572,'Material routes'!$C$6:$C$2205,"Transform input"))</x:f>
        <x:v>3</x:v>
      </x:c>
      <x:c r="J572" s="4" t="n">
        <x:f>COUNTIFS('Material routes'!$B$6:$B$2205,A572,'Material routes'!$C$6:$C$2205,"Output")</x:f>
        <x:v>1</x:v>
      </x:c>
      <x:c r="K572" s="4" t="n">
        <x:f>COUNTIFS('Material routes'!$B$6:$B$2205,A572,'Material routes'!$C$6:$C$2205,"Tool candidate")</x:f>
        <x:v>0</x:v>
      </x:c>
      <x:c r="L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2" s="4" t="str">
        <x:v>Partial design only. Exact materials, joining, fit and qualification remain open. October 15 audit: candidate inputs / reusable prerequisites clarified. Structural coverage is not a qualified manufacturing recipe.</x:v>
      </x:c>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t="str">
        <x:v>design.audit.proposal_culture_tablet</x:v>
      </x:c>
      <x:c r="B583" s="4" t="str">
        <x:v>Reusable tally tablet candidate preparation</x:v>
      </x:c>
      <x:c r="C583" s="4" t="str">
        <x:v>Finished-item crafting</x:v>
      </x:c>
      <x:c r="D583" s="4" t="str">
        <x:v>Proposal</x:v>
      </x:c>
      <x:c r="E583" s="4" t="str">
        <x:v>Partial proposal</x:v>
      </x:c>
      <x:c r="F583" s="4" t="str">
        <x:v>Candidate preparation of Reusable tally tablet</x:v>
      </x:c>
      <x:c r="G583" s="4" t="str">
        <x:v>Marking stylus and food-excluded pigment applicator. Husk-paper preparation where applicable.</x:v>
      </x:c>
      <x:c r="H583" s="4" t="str">
        <x:f>IF(I583=0,"Unassigned",IF(SUMIFS('Material routes'!$Q$6:$Q$2205,'Material routes'!$B$6:$B$2205,A583)&gt;0,"Unassigned","T"&amp;_xlfn.MAXIFS('Material routes'!$P$6:$P$2205,'Material routes'!$B$6:$B$2205,A583)))</x:f>
        <x:v>T0</x:v>
      </x:c>
      <x:c r="I583" s="4" t="n">
        <x:f>SUM(COUNTIFS('Material routes'!$B$6:$B$2205,A583,'Material routes'!$C$6:$C$2205,"Ingredient candidate"),COUNTIFS('Material routes'!$B$6:$B$2205,A583,'Material routes'!$C$6:$C$2205,"Consumed input"),COUNTIFS('Material routes'!$B$6:$B$2205,A583,'Material routes'!$C$6:$C$2205,"Contained input"),COUNTIFS('Material routes'!$B$6:$B$2205,A583,'Material routes'!$C$6:$C$2205,"Transform input"))</x:f>
        <x:v>1</x:v>
      </x:c>
      <x:c r="J583" s="4" t="n">
        <x:f>COUNTIFS('Material routes'!$B$6:$B$2205,A583,'Material routes'!$C$6:$C$2205,"Output")</x:f>
        <x:v>1</x:v>
      </x:c>
      <x:c r="K583" s="4" t="n">
        <x:f>COUNTIFS('Material routes'!$B$6:$B$2205,A583,'Material routes'!$C$6:$C$2205,"Tool candidate")</x:f>
        <x:v>0</x:v>
      </x:c>
      <x:c r="L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3" s="4" t="str">
        <x:v>Partial design only. Exact materials, joining, fit and qualification remain open. October 15 audit: candidate inputs / reusable prerequisites clarified. Structural coverage is not a qualified manufacturing recipe.</x:v>
      </x:c>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T3</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T3</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T3</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T3</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T3</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T3</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T3</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T3</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T3</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T3</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T2</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T1</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T1</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t="str">
        <x:v>design.audit.author_electrical_magnetic_disruptor</x:v>
      </x:c>
      <x:c r="B642" s="4" t="str">
        <x:v>Magnetic field disruptor candidate preparation</x:v>
      </x:c>
      <x:c r="C642" s="4" t="str">
        <x:v>Finished-item crafting</x:v>
      </x:c>
      <x:c r="D642" s="4" t="str">
        <x:v>Proposal</x:v>
      </x:c>
      <x:c r="E642" s="4" t="str">
        <x:v>Partial proposal</x:v>
      </x:c>
      <x:c r="F642" s="4" t="str">
        <x:v>Candidate preparation of Magnetic field disruptor</x:v>
      </x:c>
      <x:c r="G642" s="4" t="str">
        <x:v>Specialist engineering workshop; insulation, pressure or control qualification as applicable. Power/working medium and operating theory unresolved.</x:v>
      </x:c>
      <x:c r="H642" s="4" t="str">
        <x:f>IF(I642=0,"Unassigned",IF(SUMIFS('Material routes'!$Q$6:$Q$2205,'Material routes'!$B$6:$B$2205,A642)&gt;0,"Unassigned","T"&amp;_xlfn.MAXIFS('Material routes'!$P$6:$P$2205,'Material routes'!$B$6:$B$2205,A642)))</x:f>
        <x:v>Unassigned</x:v>
      </x:c>
      <x:c r="I642" s="4" t="n">
        <x:f>SUM(COUNTIFS('Material routes'!$B$6:$B$2205,A642,'Material routes'!$C$6:$C$2205,"Ingredient candidate"),COUNTIFS('Material routes'!$B$6:$B$2205,A642,'Material routes'!$C$6:$C$2205,"Consumed input"),COUNTIFS('Material routes'!$B$6:$B$2205,A642,'Material routes'!$C$6:$C$2205,"Contained input"),COUNTIFS('Material routes'!$B$6:$B$2205,A642,'Material routes'!$C$6:$C$2205,"Transform input"))</x:f>
        <x:v>5</x:v>
      </x:c>
      <x:c r="J642" s="4" t="n">
        <x:f>COUNTIFS('Material routes'!$B$6:$B$2205,A642,'Material routes'!$C$6:$C$2205,"Output")</x:f>
        <x:v>1</x:v>
      </x:c>
      <x:c r="K642" s="4" t="n">
        <x:f>COUNTIFS('Material routes'!$B$6:$B$2205,A642,'Material routes'!$C$6:$C$2205,"Tool candidate")</x:f>
        <x:v>0</x:v>
      </x:c>
      <x:c r="L6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2" s="4" t="str">
        <x:v>Partial design only. Exact materials, joining, fit and qualification remain open. October 15 audit: candidate inputs / reusable prerequisites clarified. Structural coverage is not a qualified manufacturing recipe.</x:v>
      </x:c>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Unassigned</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Unassigned</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Unassigned</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Unassigned</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Unassigned</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T0</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Iron-rich mineral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prerequisite",IF(K6="Raw entry preparation","Entry-resource preparation",IF(G6="Not applicable",IF(IFERROR(INDEX('Items'!$AI$6:$AI$1005,MATCH(T6,'Items'!$A$6:$A$1005,0)),"MISSING ID")="Finished item","Finished endpoint",IF(IFERROR(INDEX('Items'!$AI$6:$AI$1005,MATCH(T6,'Items'!$A$6:$A$1005,0)),"MISSING ID")="Currency","Currency / no refinement tier","Recovered output / tier not applicable")),IF(OR(IFERROR(INDEX('Crafting recipes'!$H$6:$H$1005,MATCH(J6,'Crafting recipes'!$A$6:$A$1005,0)),"Unassigned")="Unassigned",G6="Unassigned"),"Tier unresolved",IF(IFERROR(VALUE(RIGHT(G6,1))-VALUE(RIGHT(IFERROR(INDEX('Crafting recipes'!$H$6:$H$1005,MATCH(J6,'Crafting recipes'!$A$6:$A$1005,0)),"Unassigned"),1)),0)=1,IF(B6=IFERROR(INDEX('Crafting recipes'!$H$6:$H$1005,MATCH(J6,'Crafting recipes'!$A$6:$A$1005,0)),"Unassigned"),"Advances one material tier","Lower-tier ingredient; route advances one tier"),"Needs tier review"))))))</x:f>
        <x:v>Advances one material tier</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T0</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abrasive grit</x:v>
      </x:c>
      <x:c r="G7" s="4" t="str">
        <x:f>IFERROR(INDEX('Material routes'!$F$6:$F$2205,MATCH(V7,'Material routes'!$A$6:$A$2205,0)),"MISSING ID")</x:f>
        <x:v>T1</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prerequisite",IF(K7="Raw entry preparation","Entry-resource preparation",IF(G7="Not applicable",IF(IFERROR(INDEX('Items'!$AI$6:$AI$1005,MATCH(T7,'Items'!$A$6:$A$1005,0)),"MISSING ID")="Finished item","Finished endpoint",IF(IFERROR(INDEX('Items'!$AI$6:$AI$1005,MATCH(T7,'Items'!$A$6:$A$1005,0)),"MISSING ID")="Currency","Currency / no refinement tier","Recovered output / tier not applicable")),IF(OR(IFERROR(INDEX('Crafting recipes'!$H$6:$H$1005,MATCH(J7,'Crafting recipes'!$A$6:$A$1005,0)),"Unassigned")="Unassigned",G7="Unassigned"),"Tier unresolved",IF(IFERROR(VALUE(RIGHT(G7,1))-VALUE(RIGHT(IFERROR(INDEX('Crafting recipes'!$H$6:$H$1005,MATCH(J7,'Crafting recipes'!$A$6:$A$1005,0)),"Unassigned"),1)),0)=1,IF(B7=IFERROR(INDEX('Crafting recipes'!$H$6:$H$1005,MATCH(J7,'Crafting recipes'!$A$6:$A$1005,0)),"Unassigned"),"Advances one material tier","Lower-tier ingredient; route advances one tier"),"Needs tier review"))))))</x:f>
        <x:v>Advances one material tier</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T0</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flakes</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prerequisite",IF(K8="Raw entry preparation","Entry-resource preparation",IF(G8="Not applicable",IF(IFERROR(INDEX('Items'!$AI$6:$AI$1005,MATCH(T8,'Items'!$A$6:$A$1005,0)),"MISSING ID")="Finished item","Finished endpoint",IF(IFERROR(INDEX('Items'!$AI$6:$AI$1005,MATCH(T8,'Items'!$A$6:$A$1005,0)),"MISSING ID")="Currency","Currency / no refinement tier","Recovered output / tier not applicable")),IF(OR(IFERROR(INDEX('Crafting recipes'!$H$6:$H$1005,MATCH(J8,'Crafting recipes'!$A$6:$A$1005,0)),"Unassigned")="Unassigned",G8="Unassigned"),"Tier unresolved",IF(IFERROR(VALUE(RIGHT(G8,1))-VALUE(RIGHT(IFERROR(INDEX('Crafting recipes'!$H$6:$H$1005,MATCH(J8,'Crafting recipes'!$A$6:$A$1005,0)),"Unassigned"),1)),0)=1,IF(B8=IFERROR(INDEX('Crafting recipes'!$H$6:$H$1005,MATCH(J8,'Crafting recipes'!$A$6:$A$1005,0)),"Unassigned"),"Advances one material tier","Lower-tier ingredient; route advances one tier"),"Needs tier review"))))))</x:f>
        <x:v>Advances one material tier</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T0</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x:v>
      </x:c>
      <x:c r="G9" s="4" t="str">
        <x:f>IFERROR(INDEX('Material routes'!$F$6:$F$2205,MATCH(V9,'Material routes'!$A$6:$A$2205,0)),"MISSING ID")</x:f>
        <x:v>T1</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prerequisite",IF(K9="Raw entry preparation","Entry-resource preparation",IF(G9="Not applicable",IF(IFERROR(INDEX('Items'!$AI$6:$AI$1005,MATCH(T9,'Items'!$A$6:$A$1005,0)),"MISSING ID")="Finished item","Finished endpoint",IF(IFERROR(INDEX('Items'!$AI$6:$AI$1005,MATCH(T9,'Items'!$A$6:$A$1005,0)),"MISSING ID")="Currency","Currency / no refinement tier","Recovered output / tier not applicable")),IF(OR(IFERROR(INDEX('Crafting recipes'!$H$6:$H$1005,MATCH(J9,'Crafting recipes'!$A$6:$A$1005,0)),"Unassigned")="Unassigned",G9="Unassigned"),"Tier unresolved",IF(IFERROR(VALUE(RIGHT(G9,1))-VALUE(RIGHT(IFERROR(INDEX('Crafting recipes'!$H$6:$H$1005,MATCH(J9,'Crafting recipes'!$A$6:$A$1005,0)),"Unassigned"),1)),0)=1,IF(B9=IFERROR(INDEX('Crafting recipes'!$H$6:$H$1005,MATCH(J9,'Crafting recipes'!$A$6:$A$1005,0)),"Unassigned"),"Advances one material tier","Lower-tier ingredient; route advances one tier"),"Needs tier review"))))))</x:f>
        <x:v>Advances one material tier</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Crushed fired ceramic grit</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Advances one material tier</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t="str">
        <x:f>IFERROR(INDEX('Material routes'!$E$6:$E$2205,MATCH(U11,'Material routes'!$A$6:$A$2205,0)),"MISSING ID")</x:f>
        <x:v>Claystone</x:v>
      </x:c>
      <x:c r="B11" s="4" t="str">
        <x:f>IFERROR(INDEX('Material routes'!$F$6:$F$2205,MATCH(U11,'Material routes'!$A$6:$A$2205,0)),"MISSING ID")</x:f>
        <x:v>T0</x:v>
      </x:c>
      <x:c r="C11" s="4" t="str">
        <x:f>IFERROR(INDEX('Material routes'!$H$6:$H$2205,MATCH(U11,'Material routes'!$A$6:$A$2205,0)),"MISSING ID")</x:f>
        <x:v>Raw material</x:v>
      </x:c>
      <x:c r="D11" s="4" t="str">
        <x:f>IFERROR(INDEX('Material routes'!$G$6:$G$2205,MATCH(U11,'Material routes'!$A$6:$A$2205,0)),"MISSING ID")</x:f>
        <x:v>Mineral resources</x:v>
      </x:c>
      <x:c r="E11" s="4" t="str">
        <x:f>IFERROR(INDEX('Material routes'!$C$6:$C$2205,MATCH(U11,'Material routes'!$A$6:$A$2205,0)),"MISSING ID")</x:f>
        <x:v>Ingredient candidate</x:v>
      </x:c>
      <x:c r="F11" s="4" t="str">
        <x:f>IFERROR(INDEX('Material routes'!$E$6:$E$2205,MATCH(V11,'Material routes'!$A$6:$A$2205,0)),"MISSING ID")</x:f>
        <x:v>Prepared ceramic body feed</x:v>
      </x:c>
      <x:c r="G11" s="4" t="str">
        <x:f>IFERROR(INDEX('Material routes'!$F$6:$F$2205,MATCH(V11,'Material routes'!$A$6:$A$2205,0)),"MISSING ID")</x:f>
        <x:v>T1</x:v>
      </x:c>
      <x:c r="H11" s="4" t="str">
        <x:f>IFERROR(INDEX('Material routes'!$H$6:$H$2205,MATCH(V11,'Material routes'!$A$6:$A$2205,0)),"MISSING ID")</x:f>
        <x:v>Processed material</x:v>
      </x:c>
      <x:c r="I11" s="4" t="str">
        <x:f>IFERROR(INDEX('Material routes'!$G$6:$G$2205,MATCH(V11,'Material routes'!$A$6:$A$2205,0)),"MISSING ID")</x:f>
        <x:v>Manufactured stock</x:v>
      </x:c>
      <x:c r="J11" s="4" t="str">
        <x:f>IFERROR(INDEX('Material routes'!$B$6:$B$2205,MATCH(U11,'Material routes'!$A$6:$A$2205,0)),"MISSING ID")</x:f>
        <x:v>design.refine.ceramic.body_feed</x:v>
      </x:c>
      <x:c r="K11" s="4" t="str">
        <x:f>IFERROR(INDEX('Crafting recipes'!$C$6:$C$1005,MATCH(J11,'Crafting recipes'!$A$6:$A$1005,0)),"MISSING ID")</x:f>
        <x:v>Material refinement</x:v>
      </x:c>
      <x:c r="L11" s="4" t="str">
        <x:f>IFERROR(INDEX('Material routes'!$K$6:$K$2205,MATCH(U11,'Material routes'!$A$6:$A$2205,0)),"MISSING ID")</x:f>
        <x:v>Proposal</x:v>
      </x:c>
      <x:c r="M11" s="4" t="str">
        <x:f>IFERROR(INDEX('Material routes'!$M$6:$M$2205,MATCH(U11,'Material routes'!$A$6:$A$2205,0)),"MISSING ID")</x:f>
        <x:v>Partial proposal</x:v>
      </x:c>
      <x:c r="N11" s="4" t="str">
        <x:f>IF(IFERROR(INDEX('Material routes'!$I$6:$I$1005,MATCH(U11,'Material routes'!$A$6:$A$1005,0)),"MISSING ID")=0,"",IFERROR(INDEX('Material routes'!$I$6:$I$1005,MATCH(U11,'Material routes'!$A$6:$A$1005,0)),"MISSING ID"))</x:f>
      </x:c>
      <x:c r="O11" s="4" t="str">
        <x:f>IFERROR(INDEX('Material routes'!$J$6:$J$2205,MATCH(U11,'Material routes'!$A$6:$A$2205,0)),"MISSING ID")</x:f>
        <x:v>Unspecified</x:v>
      </x:c>
      <x:c r="P11" s="4" t="str">
        <x:f>IF(IFERROR(INDEX('Material routes'!$I$6:$I$1005,MATCH(V11,'Material routes'!$A$6:$A$1005,0)),"MISSING ID")=0,"",IFERROR(INDEX('Material routes'!$I$6:$I$1005,MATCH(V11,'Material routes'!$A$6:$A$1005,0)),"MISSING ID"))</x:f>
      </x:c>
      <x:c r="Q11" s="4" t="str">
        <x:f>IFERROR(INDEX('Material routes'!$J$6:$J$2205,MATCH(V11,'Material routes'!$A$6:$A$2205,0)),"MISSING ID")</x:f>
        <x:v>Unspecified</x:v>
      </x:c>
      <x:c r="R11" s="4" t="str">
        <x:f>IF(L11="Withheld","Withheld premise",IF(E11="Tool candidate","Reusable prerequisite",IF(K11="Raw entry preparation","Entry-resource preparation",IF(G11="Not applicable",IF(IFERROR(INDEX('Items'!$AI$6:$AI$1005,MATCH(T11,'Items'!$A$6:$A$1005,0)),"MISSING ID")="Finished item","Finished endpoint",IF(IFERROR(INDEX('Items'!$AI$6:$AI$1005,MATCH(T11,'Items'!$A$6:$A$1005,0)),"MISSING ID")="Currency","Currency / no refinement tier","Recovered output / tier not applicable")),IF(OR(IFERROR(INDEX('Crafting recipes'!$H$6:$H$1005,MATCH(J11,'Crafting recipes'!$A$6:$A$1005,0)),"Unassigned")="Unassigned",G11="Unassigned"),"Tier unresolved",IF(IFERROR(VALUE(RIGHT(G11,1))-VALUE(RIGHT(IFERROR(INDEX('Crafting recipes'!$H$6:$H$1005,MATCH(J11,'Crafting recipes'!$A$6:$A$1005,0)),"Unassigned"),1)),0)=1,IF(B11=IFERROR(INDEX('Crafting recipes'!$H$6:$H$1005,MATCH(J11,'Crafting recipes'!$A$6:$A$1005,0)),"Unassigned"),"Advances one material tier","Lower-tier ingredient; route advances one tier"),"Needs tier review"))))))</x:f>
        <x:v>Advances one material tier</x:v>
      </x:c>
      <x:c r="S11" s="4" t="str">
        <x:f>IFERROR(INDEX('Material routes'!$D$6:$D$2205,MATCH(U11,'Material routes'!$A$6:$A$2205,0)),"MISSING ID")</x:f>
        <x:v>proposal.natural.claystone</x:v>
      </x:c>
      <x:c r="T11" s="4" t="str">
        <x:f>IFERROR(INDEX('Material routes'!$D$6:$D$2205,MATCH(V11,'Material routes'!$A$6:$A$2205,0)),"MISSING ID")</x:f>
        <x:v>proposal.ceramic.body_feed</x:v>
      </x:c>
      <x:c r="U11" s="4" t="str">
        <x:v>material.route.007</x:v>
      </x:c>
      <x:c r="V11" s="4" t="str">
        <x:v>output.design.refine.ceramic.body_feed</x:v>
      </x:c>
    </x:row>
    <x:row r="12" ht="85" customHeight="1">
      <x:c r="A12" s="4" t="str">
        <x:f>IFERROR(INDEX('Material routes'!$E$6:$E$2205,MATCH(U12,'Material routes'!$A$6:$A$2205,0)),"MISSING ID")</x:f>
        <x:v>Raw borate minerals</x:v>
      </x:c>
      <x:c r="B12" s="4" t="str">
        <x:f>IFERROR(INDEX('Material routes'!$F$6:$F$2205,MATCH(U12,'Material routes'!$A$6:$A$2205,0)),"MISSING ID")</x:f>
        <x:v>T0</x:v>
      </x:c>
      <x:c r="C12" s="4" t="str">
        <x:f>IFERROR(INDEX('Material routes'!$H$6:$H$2205,MATCH(U12,'Material routes'!$A$6:$A$2205,0)),"MISSING ID")</x:f>
        <x:v>Raw material</x:v>
      </x:c>
      <x:c r="D12" s="4" t="str">
        <x:f>IFERROR(INDEX('Material routes'!$G$6:$G$2205,MATCH(U12,'Material routes'!$A$6:$A$2205,0)),"MISSING ID")</x:f>
        <x:v>Mineral resources</x:v>
      </x:c>
      <x:c r="E12" s="4" t="str">
        <x:f>IFERROR(INDEX('Material routes'!$C$6:$C$2205,MATCH(U12,'Material routes'!$A$6:$A$2205,0)),"MISSING ID")</x:f>
        <x:v>Ingredient candidate</x:v>
      </x:c>
      <x:c r="F12" s="4" t="str">
        <x:f>IFERROR(INDEX('Material routes'!$E$6:$E$2205,MATCH(V12,'Material routes'!$A$6:$A$2205,0)),"MISSING ID")</x:f>
        <x:v>Prepared glaze feed</x:v>
      </x:c>
      <x:c r="G12" s="4" t="str">
        <x:f>IFERROR(INDEX('Material routes'!$F$6:$F$2205,MATCH(V12,'Material routes'!$A$6:$A$2205,0)),"MISSING ID")</x:f>
        <x:v>T1</x:v>
      </x:c>
      <x:c r="H12" s="4" t="str">
        <x:f>IFERROR(INDEX('Material routes'!$H$6:$H$2205,MATCH(V12,'Material routes'!$A$6:$A$2205,0)),"MISSING ID")</x:f>
        <x:v>Processed material</x:v>
      </x:c>
      <x:c r="I12" s="4" t="str">
        <x:f>IFERROR(INDEX('Material routes'!$G$6:$G$2205,MATCH(V12,'Material routes'!$A$6:$A$2205,0)),"MISSING ID")</x:f>
        <x:v>Manufactured stock</x:v>
      </x:c>
      <x:c r="J12" s="4" t="str">
        <x:f>IFERROR(INDEX('Material routes'!$B$6:$B$2205,MATCH(U12,'Material routes'!$A$6:$A$2205,0)),"MISSING ID")</x:f>
        <x:v>design.refine.ceramic.glaze_feed</x:v>
      </x:c>
      <x:c r="K12" s="4" t="str">
        <x:f>IFERROR(INDEX('Crafting recipes'!$C$6:$C$1005,MATCH(J12,'Crafting recipes'!$A$6:$A$1005,0)),"MISSING ID")</x:f>
        <x:v>Material refinement</x:v>
      </x:c>
      <x:c r="L12" s="4" t="str">
        <x:f>IFERROR(INDEX('Material routes'!$K$6:$K$2205,MATCH(U12,'Material routes'!$A$6:$A$2205,0)),"MISSING ID")</x:f>
        <x:v>Proposal</x:v>
      </x:c>
      <x:c r="M12" s="4" t="str">
        <x:f>IFERROR(INDEX('Material routes'!$M$6:$M$2205,MATCH(U12,'Material routes'!$A$6:$A$2205,0)),"MISSING ID")</x:f>
        <x:v>Partial proposal</x:v>
      </x:c>
      <x:c r="N12" s="4" t="str">
        <x:f>IF(IFERROR(INDEX('Material routes'!$I$6:$I$1005,MATCH(U12,'Material routes'!$A$6:$A$1005,0)),"MISSING ID")=0,"",IFERROR(INDEX('Material routes'!$I$6:$I$1005,MATCH(U12,'Material routes'!$A$6:$A$1005,0)),"MISSING ID"))</x:f>
      </x:c>
      <x:c r="O12" s="4" t="str">
        <x:f>IFERROR(INDEX('Material routes'!$J$6:$J$2205,MATCH(U12,'Material routes'!$A$6:$A$2205,0)),"MISSING ID")</x:f>
        <x:v>Unspecified</x:v>
      </x:c>
      <x:c r="P12" s="4" t="str">
        <x:f>IF(IFERROR(INDEX('Material routes'!$I$6:$I$1005,MATCH(V12,'Material routes'!$A$6:$A$1005,0)),"MISSING ID")=0,"",IFERROR(INDEX('Material routes'!$I$6:$I$1005,MATCH(V12,'Material routes'!$A$6:$A$1005,0)),"MISSING ID"))</x:f>
      </x:c>
      <x:c r="Q12" s="4" t="str">
        <x:f>IFERROR(INDEX('Material routes'!$J$6:$J$2205,MATCH(V12,'Material routes'!$A$6:$A$2205,0)),"MISSING ID")</x:f>
        <x:v>Unspecified</x:v>
      </x:c>
      <x:c r="R12" s="4" t="str">
        <x:f>IF(L12="Withheld","Withheld premise",IF(E12="Tool candidate","Reusable prerequisite",IF(K12="Raw entry preparation","Entry-resource preparation",IF(G12="Not applicable",IF(IFERROR(INDEX('Items'!$AI$6:$AI$1005,MATCH(T12,'Items'!$A$6:$A$1005,0)),"MISSING ID")="Finished item","Finished endpoint",IF(IFERROR(INDEX('Items'!$AI$6:$AI$1005,MATCH(T12,'Items'!$A$6:$A$1005,0)),"MISSING ID")="Currency","Currency / no refinement tier","Recovered output / tier not applicable")),IF(OR(IFERROR(INDEX('Crafting recipes'!$H$6:$H$1005,MATCH(J12,'Crafting recipes'!$A$6:$A$1005,0)),"Unassigned")="Unassigned",G12="Unassigned"),"Tier unresolved",IF(IFERROR(VALUE(RIGHT(G12,1))-VALUE(RIGHT(IFERROR(INDEX('Crafting recipes'!$H$6:$H$1005,MATCH(J12,'Crafting recipes'!$A$6:$A$1005,0)),"Unassigned"),1)),0)=1,IF(B12=IFERROR(INDEX('Crafting recipes'!$H$6:$H$1005,MATCH(J12,'Crafting recipes'!$A$6:$A$1005,0)),"Unassigned"),"Advances one material tier","Lower-tier ingredient; route advances one tier"),"Needs tier review"))))))</x:f>
        <x:v>Advances one material tier</x:v>
      </x:c>
      <x:c r="S12" s="4" t="str">
        <x:f>IFERROR(INDEX('Material routes'!$D$6:$D$2205,MATCH(U12,'Material routes'!$A$6:$A$2205,0)),"MISSING ID")</x:f>
        <x:v>proposal.natural.borate</x:v>
      </x:c>
      <x:c r="T12" s="4" t="str">
        <x:f>IFERROR(INDEX('Material routes'!$D$6:$D$2205,MATCH(V12,'Material routes'!$A$6:$A$2205,0)),"MISSING ID")</x:f>
        <x:v>proposal.ceramic.glaze_feed</x:v>
      </x:c>
      <x:c r="U12" s="4" t="str">
        <x:v>material.route.008</x:v>
      </x:c>
      <x:c r="V12" s="4" t="str">
        <x:v>output.design.refine.ceramic.glaze_feed</x:v>
      </x:c>
    </x:row>
    <x:row r="13" ht="85" customHeight="1">
      <x:c r="A13" s="4" t="str">
        <x:f>IFERROR(INDEX('Material routes'!$E$6:$E$2205,MATCH(U13,'Material routes'!$A$6:$A$2205,0)),"MISSING ID")</x:f>
        <x:v>Raw hide</x:v>
      </x:c>
      <x:c r="B13" s="4" t="str">
        <x:f>IFERROR(INDEX('Material routes'!$F$6:$F$2205,MATCH(U13,'Material routes'!$A$6:$A$2205,0)),"MISSING ID")</x:f>
        <x:v>T0</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Processed hide material</x:v>
      </x:c>
      <x:c r="G13" s="4" t="str">
        <x:f>IFERROR(INDEX('Material routes'!$F$6:$F$2205,MATCH(V13,'Material routes'!$A$6:$A$2205,0)),"MISSING ID")</x:f>
        <x:v>T1</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prerequisite",IF(K13="Raw entry preparation","Entry-resource preparation",IF(G13="Not applicable",IF(IFERROR(INDEX('Items'!$AI$6:$AI$1005,MATCH(T13,'Items'!$A$6:$A$1005,0)),"MISSING ID")="Finished item","Finished endpoint",IF(IFERROR(INDEX('Items'!$AI$6:$AI$1005,MATCH(T13,'Items'!$A$6:$A$1005,0)),"MISSING ID")="Currency","Currency / no refinement tier","Recovered output / tier not applicable")),IF(OR(IFERROR(INDEX('Crafting recipes'!$H$6:$H$1005,MATCH(J13,'Crafting recipes'!$A$6:$A$1005,0)),"Unassigned")="Unassigned",G13="Unassigned"),"Tier unresolved",IF(IFERROR(VALUE(RIGHT(G13,1))-VALUE(RIGHT(IFERROR(INDEX('Crafting recipes'!$H$6:$H$1005,MATCH(J13,'Crafting recipes'!$A$6:$A$1005,0)),"Unassigned"),1)),0)=1,IF(B13=IFERROR(INDEX('Crafting recipes'!$H$6:$H$1005,MATCH(J13,'Crafting recipes'!$A$6:$A$1005,0)),"Unassigned"),"Advances one material tier","Lower-tier ingredient; route advances one tier"),"Needs tier review"))))))</x:f>
        <x:v>Advances one material tier</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T0</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material</x:v>
      </x:c>
      <x:c r="G14" s="4" t="str">
        <x:f>IFERROR(INDEX('Material routes'!$F$6:$F$2205,MATCH(V14,'Material routes'!$A$6:$A$2205,0)),"MISSING ID")</x:f>
        <x:v>T1</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prerequisite",IF(K14="Raw entry preparation","Entry-resource preparation",IF(G14="Not applicable",IF(IFERROR(INDEX('Items'!$AI$6:$AI$1005,MATCH(T14,'Items'!$A$6:$A$1005,0)),"MISSING ID")="Finished item","Finished endpoint",IF(IFERROR(INDEX('Items'!$AI$6:$AI$1005,MATCH(T14,'Items'!$A$6:$A$1005,0)),"MISSING ID")="Currency","Currency / no refinement tier","Recovered output / tier not applicable")),IF(OR(IFERROR(INDEX('Crafting recipes'!$H$6:$H$1005,MATCH(J14,'Crafting recipes'!$A$6:$A$1005,0)),"Unassigned")="Unassigned",G14="Unassigned"),"Tier unresolved",IF(IFERROR(VALUE(RIGHT(G14,1))-VALUE(RIGHT(IFERROR(INDEX('Crafting recipes'!$H$6:$H$1005,MATCH(J14,'Crafting recipes'!$A$6:$A$1005,0)),"Unassigned"),1)),0)=1,IF(B14=IFERROR(INDEX('Crafting recipes'!$H$6:$H$1005,MATCH(J14,'Crafting recipes'!$A$6:$A$1005,0)),"Unassigned"),"Advances one material tier","Lower-tier ingredient; route advances one tier"),"Needs tier review"))))))</x:f>
        <x:v>Advances one material tier</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T0</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prerequisite",IF(K15="Raw entry preparation","Entry-resource preparation",IF(G15="Not applicable",IF(IFERROR(INDEX('Items'!$AI$6:$AI$1005,MATCH(T15,'Items'!$A$6:$A$1005,0)),"MISSING ID")="Finished item","Finished endpoint",IF(IFERROR(INDEX('Items'!$AI$6:$AI$1005,MATCH(T15,'Items'!$A$6:$A$1005,0)),"MISSING ID")="Currency","Currency / no refinement tier","Recovered output / tier not applicable")),IF(OR(IFERROR(INDEX('Crafting recipes'!$H$6:$H$1005,MATCH(J15,'Crafting recipes'!$A$6:$A$1005,0)),"Unassigned")="Unassigned",G15="Unassigned"),"Tier unresolved",IF(IFERROR(VALUE(RIGHT(G15,1))-VALUE(RIGHT(IFERROR(INDEX('Crafting recipes'!$H$6:$H$1005,MATCH(J15,'Crafting recipes'!$A$6:$A$1005,0)),"Unassigned"),1)),0)=1,IF(B15=IFERROR(INDEX('Crafting recipes'!$H$6:$H$1005,MATCH(J15,'Crafting recipes'!$A$6:$A$1005,0)),"Unassigned"),"Advances one material tier","Lower-tier ingredient; route advances one tier"),"Needs tier review"))))))</x:f>
        <x:v>Advances one material tier</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T0</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prerequisite",IF(K16="Raw entry preparation","Entry-resource preparation",IF(G16="Not applicable",IF(IFERROR(INDEX('Items'!$AI$6:$AI$1005,MATCH(T16,'Items'!$A$6:$A$1005,0)),"MISSING ID")="Finished item","Finished endpoint",IF(IFERROR(INDEX('Items'!$AI$6:$AI$1005,MATCH(T16,'Items'!$A$6:$A$1005,0)),"MISSING ID")="Currency","Currency / no refinement tier","Recovered output / tier not applicable")),IF(OR(IFERROR(INDEX('Crafting recipes'!$H$6:$H$1005,MATCH(J16,'Crafting recipes'!$A$6:$A$1005,0)),"Unassigned")="Unassigned",G16="Unassigned"),"Tier unresolved",IF(IFERROR(VALUE(RIGHT(G16,1))-VALUE(RIGHT(IFERROR(INDEX('Crafting recipes'!$H$6:$H$1005,MATCH(J16,'Crafting recipes'!$A$6:$A$1005,0)),"Unassigned"),1)),0)=1,IF(B16=IFERROR(INDEX('Crafting recipes'!$H$6:$H$1005,MATCH(J16,'Crafting recipes'!$A$6:$A$1005,0)),"Unassigned"),"Advances one material tier","Lower-tier ingredient; route advances one tier"),"Needs tier review"))))))</x:f>
        <x:v>Advances one material tier</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textile material</x:v>
      </x:c>
      <x:c r="G17" s="4" t="str">
        <x:f>IFERROR(INDEX('Material routes'!$F$6:$F$2205,MATCH(V17,'Material routes'!$A$6:$A$2205,0)),"MISSING ID")</x:f>
        <x:v>T1</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prerequisite",IF(K17="Raw entry preparation","Entry-resource preparation",IF(G17="Not applicable",IF(IFERROR(INDEX('Items'!$AI$6:$AI$1005,MATCH(T17,'Items'!$A$6:$A$1005,0)),"MISSING ID")="Finished item","Finished endpoint",IF(IFERROR(INDEX('Items'!$AI$6:$AI$1005,MATCH(T17,'Items'!$A$6:$A$1005,0)),"MISSING ID")="Currency","Currency / no refinement tier","Recovered output / tier not applicable")),IF(OR(IFERROR(INDEX('Crafting recipes'!$H$6:$H$1005,MATCH(J17,'Crafting recipes'!$A$6:$A$1005,0)),"Unassigned")="Unassigned",G17="Unassigned"),"Tier unresolved",IF(IFERROR(VALUE(RIGHT(G17,1))-VALUE(RIGHT(IFERROR(INDEX('Crafting recipes'!$H$6:$H$1005,MATCH(J17,'Crafting recipes'!$A$6:$A$1005,0)),"Unassigned"),1)),0)=1,IF(B17=IFERROR(INDEX('Crafting recipes'!$H$6:$H$1005,MATCH(J17,'Crafting recipes'!$A$6:$A$1005,0)),"Unassigned"),"Advances one material tier","Lower-tier ingredient; route advances one tier"),"Needs tier review"))))))</x:f>
        <x:v>Advances one material tier</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T1</x:v>
      </x:c>
      <x:c r="H18" s="4" t="str">
        <x:f>IFERROR(INDEX('Material routes'!$H$6:$H$2205,MATCH(V18,'Material routes'!$A$6:$A$2205,0)),"MISSING ID")</x:f>
        <x:v>Crafting component</x:v>
      </x:c>
      <x:c r="I18" s="4" t="str">
        <x:f>IFERROR(INDEX('Material routes'!$G$6:$G$2205,MATCH(V18,'Material routes'!$A$6:$A$2205,0)),"MISSING ID")</x:f>
        <x:v>Crafting components</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Advances one material tier</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T1</x:v>
      </x:c>
      <x:c r="H19" s="4" t="str">
        <x:f>IFERROR(INDEX('Material routes'!$H$6:$H$2205,MATCH(V19,'Material routes'!$A$6:$A$2205,0)),"MISSING ID")</x:f>
        <x:v>Crafting component</x:v>
      </x:c>
      <x:c r="I19" s="4" t="str">
        <x:f>IFERROR(INDEX('Material routes'!$G$6:$G$2205,MATCH(V19,'Material routes'!$A$6:$A$2205,0)),"MISSING ID")</x:f>
        <x:v>Tools</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Advances one material tier</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T0</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Processing agents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prerequisite",IF(K20="Raw entry preparation","Entry-resource preparation",IF(G20="Not applicable",IF(IFERROR(INDEX('Items'!$AI$6:$AI$1005,MATCH(T20,'Items'!$A$6:$A$1005,0)),"MISSING ID")="Finished item","Finished endpoint",IF(IFERROR(INDEX('Items'!$AI$6:$AI$1005,MATCH(T20,'Items'!$A$6:$A$1005,0)),"MISSING ID")="Currency","Currency / no refinement tier","Recovered output / tier not applicable")),IF(OR(IFERROR(INDEX('Crafting recipes'!$H$6:$H$1005,MATCH(J20,'Crafting recipes'!$A$6:$A$1005,0)),"Unassigned")="Unassigned",G20="Unassigned"),"Tier unresolved",IF(IFERROR(VALUE(RIGHT(G20,1))-VALUE(RIGHT(IFERROR(INDEX('Crafting recipes'!$H$6:$H$1005,MATCH(J20,'Crafting recipes'!$A$6:$A$1005,0)),"Unassigned"),1)),0)=1,IF(B20=IFERROR(INDEX('Crafting recipes'!$H$6:$H$1005,MATCH(J20,'Crafting recipes'!$A$6:$A$1005,0)),"Unassigned"),"Advances one material tier","Lower-tier ingredient; route advances one tier"),"Needs tier review"))))))</x:f>
        <x:v>Advances one material tier</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Processing agents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prerequisite",IF(K21="Raw entry preparation","Entry-resource preparation",IF(G21="Not applicable",IF(IFERROR(INDEX('Items'!$AI$6:$AI$1005,MATCH(T21,'Items'!$A$6:$A$1005,0)),"MISSING ID")="Finished item","Finished endpoint",IF(IFERROR(INDEX('Items'!$AI$6:$AI$1005,MATCH(T21,'Items'!$A$6:$A$1005,0)),"MISSING ID")="Currency","Currency / no refinement tier","Recovered output / tier not applicable")),IF(OR(IFERROR(INDEX('Crafting recipes'!$H$6:$H$1005,MATCH(J21,'Crafting recipes'!$A$6:$A$1005,0)),"Unassigned")="Unassigned",G21="Unassigned"),"Tier unresolved",IF(IFERROR(VALUE(RIGHT(G21,1))-VALUE(RIGHT(IFERROR(INDEX('Crafting recipes'!$H$6:$H$1005,MATCH(J21,'Crafting recipes'!$A$6:$A$1005,0)),"Unassigned"),1)),0)=1,IF(B21=IFERROR(INDEX('Crafting recipes'!$H$6:$H$1005,MATCH(J21,'Crafting recipes'!$A$6:$A$1005,0)),"Unassigned"),"Advances one material tier","Lower-tier ingredient; route advances one tier"),"Needs tier review"))))))</x:f>
        <x:v>Advances one material tier</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Smelted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prerequisite",IF(K22="Raw entry preparation","Entry-resource preparation",IF(G22="Not applicable",IF(IFERROR(INDEX('Items'!$AI$6:$AI$1005,MATCH(T22,'Items'!$A$6:$A$1005,0)),"MISSING ID")="Finished item","Finished endpoint",IF(IFERROR(INDEX('Items'!$AI$6:$AI$1005,MATCH(T22,'Items'!$A$6:$A$1005,0)),"MISSING ID")="Currency","Currency / no refinement tier","Recovered output / tier not applicable")),IF(OR(IFERROR(INDEX('Crafting recipes'!$H$6:$H$1005,MATCH(J22,'Crafting recipes'!$A$6:$A$1005,0)),"Unassigned")="Unassigned",G22="Unassigned"),"Tier unresolved",IF(IFERROR(VALUE(RIGHT(G22,1))-VALUE(RIGHT(IFERROR(INDEX('Crafting recipes'!$H$6:$H$1005,MATCH(J22,'Crafting recipes'!$A$6:$A$1005,0)),"Unassigned"),1)),0)=1,IF(B22=IFERROR(INDEX('Crafting recipes'!$H$6:$H$1005,MATCH(J22,'Crafting recipes'!$A$6:$A$1005,0)),"Unassigned"),"Advances one material tier","Lower-tier ingredient; route advances one tier"),"Needs tier review"))))))</x:f>
        <x:v>Advances one material tier</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Raw copper lump</x:v>
      </x:c>
      <x:c r="B23" s="4" t="str">
        <x:f>IFERROR(INDEX('Material routes'!$F$6:$F$2205,MATCH(U23,'Material routes'!$A$6:$A$2205,0)),"MISSING ID")</x:f>
        <x:v>T0</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T1</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prerequisite",IF(K23="Raw entry preparation","Entry-resource preparation",IF(G23="Not applicable",IF(IFERROR(INDEX('Items'!$AI$6:$AI$1005,MATCH(T23,'Items'!$A$6:$A$1005,0)),"MISSING ID")="Finished item","Finished endpoint",IF(IFERROR(INDEX('Items'!$AI$6:$AI$1005,MATCH(T23,'Items'!$A$6:$A$1005,0)),"MISSING ID")="Currency","Currency / no refinement tier","Recovered output / tier not applicable")),IF(OR(IFERROR(INDEX('Crafting recipes'!$H$6:$H$1005,MATCH(J23,'Crafting recipes'!$A$6:$A$1005,0)),"Unassigned")="Unassigned",G23="Unassigned"),"Tier unresolved",IF(IFERROR(VALUE(RIGHT(G23,1))-VALUE(RIGHT(IFERROR(INDEX('Crafting recipes'!$H$6:$H$1005,MATCH(J23,'Crafting recipes'!$A$6:$A$1005,0)),"Unassigned"),1)),0)=1,IF(B23=IFERROR(INDEX('Crafting recipes'!$H$6:$H$1005,MATCH(J23,'Crafting recipes'!$A$6:$A$1005,0)),"Unassigned"),"Advances one material tier","Lower-tier ingredient; route advances one tier"),"Needs tier review"))))))</x:f>
        <x:v>Advances one material tier</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T0</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Advances one material tier</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T0</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Advances one material tier</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Opaque mineral-glass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prerequisite",IF(K26="Raw entry preparation","Entry-resource preparation",IF(G26="Not applicable",IF(IFERROR(INDEX('Items'!$AI$6:$AI$1005,MATCH(T26,'Items'!$A$6:$A$1005,0)),"MISSING ID")="Finished item","Finished endpoint",IF(IFERROR(INDEX('Items'!$AI$6:$AI$1005,MATCH(T26,'Items'!$A$6:$A$1005,0)),"MISSING ID")="Currency","Currency / no refinement tier","Recovered output / tier not applicable")),IF(OR(IFERROR(INDEX('Crafting recipes'!$H$6:$H$1005,MATCH(J26,'Crafting recipes'!$A$6:$A$1005,0)),"Unassigned")="Unassigned",G26="Unassigned"),"Tier unresolved",IF(IFERROR(VALUE(RIGHT(G26,1))-VALUE(RIGHT(IFERROR(INDEX('Crafting recipes'!$H$6:$H$1005,MATCH(J26,'Crafting recipes'!$A$6:$A$1005,0)),"Unassigned"),1)),0)=1,IF(B26=IFERROR(INDEX('Crafting recipes'!$H$6:$H$1005,MATCH(J26,'Crafting recipes'!$A$6:$A$1005,0)),"Unassigned"),"Advances one material tier","Lower-tier ingredient; route advances one tier"),"Needs tier review"))))))</x:f>
        <x:v>Advances one material tier</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clear-glass blank</x:v>
      </x:c>
      <x:c r="G27" s="4" t="str">
        <x:f>IFERROR(INDEX('Material routes'!$F$6:$F$2205,MATCH(V27,'Material routes'!$A$6:$A$2205,0)),"MISSING ID")</x:f>
        <x:v>T1</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prerequisite",IF(K27="Raw entry preparation","Entry-resource preparation",IF(G27="Not applicable",IF(IFERROR(INDEX('Items'!$AI$6:$AI$1005,MATCH(T27,'Items'!$A$6:$A$1005,0)),"MISSING ID")="Finished item","Finished endpoint",IF(IFERROR(INDEX('Items'!$AI$6:$AI$1005,MATCH(T27,'Items'!$A$6:$A$1005,0)),"MISSING ID")="Currency","Currency / no refinement tier","Recovered output / tier not applicable")),IF(OR(IFERROR(INDEX('Crafting recipes'!$H$6:$H$1005,MATCH(J27,'Crafting recipes'!$A$6:$A$1005,0)),"Unassigned")="Unassigned",G27="Unassigned"),"Tier unresolved",IF(IFERROR(VALUE(RIGHT(G27,1))-VALUE(RIGHT(IFERROR(INDEX('Crafting recipes'!$H$6:$H$1005,MATCH(J27,'Crafting recipes'!$A$6:$A$1005,0)),"Unassigned"),1)),0)=1,IF(B27=IFERROR(INDEX('Crafting recipes'!$H$6:$H$1005,MATCH(J27,'Crafting recipes'!$A$6:$A$1005,0)),"Unassigned"),"Advances one material tier","Lower-tier ingredient; route advances one tier"),"Needs tier review"))))))</x:f>
        <x:v>Advances one material tier</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t="str">
        <x:f>IFERROR(INDEX('Material routes'!$E$6:$E$2205,MATCH(U28,'Material routes'!$A$6:$A$2205,0)),"MISSING ID")</x:f>
        <x:v>Basalt blocks</x:v>
      </x:c>
      <x:c r="B28" s="4" t="str">
        <x:f>IFERROR(INDEX('Material routes'!$F$6:$F$2205,MATCH(U28,'Material routes'!$A$6:$A$2205,0)),"MISSING ID")</x:f>
        <x:v>T0</x:v>
      </x:c>
      <x:c r="C28" s="4" t="str">
        <x:f>IFERROR(INDEX('Material routes'!$H$6:$H$2205,MATCH(U28,'Material routes'!$A$6:$A$2205,0)),"MISSING ID")</x:f>
        <x:v>Raw material</x:v>
      </x:c>
      <x:c r="D28" s="4" t="str">
        <x:f>IFERROR(INDEX('Material routes'!$G$6:$G$2205,MATCH(U28,'Material routes'!$A$6:$A$2205,0)),"MISSING ID")</x:f>
        <x:v>Mineral resources</x:v>
      </x:c>
      <x:c r="E28" s="4" t="str">
        <x:f>IFERROR(INDEX('Material routes'!$C$6:$C$2205,MATCH(U28,'Material routes'!$A$6:$A$2205,0)),"MISSING ID")</x:f>
        <x:v>Ingredient candidate</x:v>
      </x:c>
      <x:c r="F28" s="4" t="str">
        <x:f>IFERROR(INDEX('Material routes'!$E$6:$E$2205,MATCH(V28,'Material routes'!$A$6:$A$2205,0)),"MISSING ID")</x:f>
        <x:v>Dressed building-stone stock</x:v>
      </x:c>
      <x:c r="G28" s="4" t="str">
        <x:f>IFERROR(INDEX('Material routes'!$F$6:$F$2205,MATCH(V28,'Material routes'!$A$6:$A$2205,0)),"MISSING ID")</x:f>
        <x:v>T1</x:v>
      </x:c>
      <x:c r="H28" s="4" t="str">
        <x:f>IFERROR(INDEX('Material routes'!$H$6:$H$2205,MATCH(V28,'Material routes'!$A$6:$A$2205,0)),"MISSING ID")</x:f>
        <x:v>Processed material</x:v>
      </x:c>
      <x:c r="I28" s="4" t="str">
        <x:f>IFERROR(INDEX('Material routes'!$G$6:$G$2205,MATCH(V28,'Material routes'!$A$6:$A$2205,0)),"MISSING ID")</x:f>
        <x:v>Manufactured stock</x:v>
      </x:c>
      <x:c r="J28" s="4" t="str">
        <x:f>IFERROR(INDEX('Material routes'!$B$6:$B$2205,MATCH(U28,'Material routes'!$A$6:$A$2205,0)),"MISSING ID")</x:f>
        <x:v>design.refine.t1.dressed_stone</x:v>
      </x:c>
      <x:c r="K28" s="4" t="str">
        <x:f>IFERROR(INDEX('Crafting recipes'!$C$6:$C$1005,MATCH(J28,'Crafting recipes'!$A$6:$A$1005,0)),"MISSING ID")</x:f>
        <x:v>Material refinement</x:v>
      </x:c>
      <x:c r="L28" s="4" t="str">
        <x:f>IFERROR(INDEX('Material routes'!$K$6:$K$2205,MATCH(U28,'Material routes'!$A$6:$A$2205,0)),"MISSING ID")</x:f>
        <x:v>Proposal</x:v>
      </x:c>
      <x:c r="M28" s="4" t="str">
        <x:f>IFERROR(INDEX('Material routes'!$M$6:$M$2205,MATCH(U28,'Material routes'!$A$6:$A$2205,0)),"MISSING ID")</x:f>
        <x:v>Partial proposal</x:v>
      </x:c>
      <x:c r="N28" s="4" t="str">
        <x:f>IF(IFERROR(INDEX('Material routes'!$I$6:$I$1005,MATCH(U28,'Material routes'!$A$6:$A$1005,0)),"MISSING ID")=0,"",IFERROR(INDEX('Material routes'!$I$6:$I$1005,MATCH(U28,'Material routes'!$A$6:$A$1005,0)),"MISSING ID"))</x:f>
      </x:c>
      <x:c r="O28" s="4" t="str">
        <x:f>IFERROR(INDEX('Material routes'!$J$6:$J$2205,MATCH(U28,'Material routes'!$A$6:$A$2205,0)),"MISSING ID")</x:f>
        <x:v>Unspecified</x:v>
      </x:c>
      <x:c r="P28" s="4" t="str">
        <x:f>IF(IFERROR(INDEX('Material routes'!$I$6:$I$1005,MATCH(V28,'Material routes'!$A$6:$A$1005,0)),"MISSING ID")=0,"",IFERROR(INDEX('Material routes'!$I$6:$I$1005,MATCH(V28,'Material routes'!$A$6:$A$1005,0)),"MISSING ID"))</x:f>
      </x:c>
      <x:c r="Q28" s="4" t="str">
        <x:f>IFERROR(INDEX('Material routes'!$J$6:$J$2205,MATCH(V28,'Material routes'!$A$6:$A$2205,0)),"MISSING ID")</x:f>
        <x:v>Unspecified</x:v>
      </x:c>
      <x:c r="R28" s="4" t="str">
        <x:f>IF(L28="Withheld","Withheld premise",IF(E28="Tool candidate","Reusable prerequisite",IF(K28="Raw entry preparation","Entry-resource preparation",IF(G28="Not applicable",IF(IFERROR(INDEX('Items'!$AI$6:$AI$1005,MATCH(T28,'Items'!$A$6:$A$1005,0)),"MISSING ID")="Finished item","Finished endpoint",IF(IFERROR(INDEX('Items'!$AI$6:$AI$1005,MATCH(T28,'Items'!$A$6:$A$1005,0)),"MISSING ID")="Currency","Currency / no refinement tier","Recovered output / tier not applicable")),IF(OR(IFERROR(INDEX('Crafting recipes'!$H$6:$H$1005,MATCH(J28,'Crafting recipes'!$A$6:$A$1005,0)),"Unassigned")="Unassigned",G28="Unassigned"),"Tier unresolved",IF(IFERROR(VALUE(RIGHT(G28,1))-VALUE(RIGHT(IFERROR(INDEX('Crafting recipes'!$H$6:$H$1005,MATCH(J28,'Crafting recipes'!$A$6:$A$1005,0)),"Unassigned"),1)),0)=1,IF(B28=IFERROR(INDEX('Crafting recipes'!$H$6:$H$1005,MATCH(J28,'Crafting recipes'!$A$6:$A$1005,0)),"Unassigned"),"Advances one material tier","Lower-tier ingredient; route advances one tier"),"Needs tier review"))))))</x:f>
        <x:v>Advances one material tier</x:v>
      </x:c>
      <x:c r="S28" s="4" t="str">
        <x:f>IFERROR(INDEX('Material routes'!$D$6:$D$2205,MATCH(U28,'Material routes'!$A$6:$A$2205,0)),"MISSING ID")</x:f>
        <x:v>proposal.raw.basalt</x:v>
      </x:c>
      <x:c r="T28" s="4" t="str">
        <x:f>IFERROR(INDEX('Material routes'!$D$6:$D$2205,MATCH(V28,'Material routes'!$A$6:$A$2205,0)),"MISSING ID")</x:f>
        <x:v>proposal.t1.dressed_stone</x:v>
      </x:c>
      <x:c r="U28" s="4" t="str">
        <x:v>material.route.024</x:v>
      </x:c>
      <x:c r="V28" s="4" t="str">
        <x:v>output.design.refine.t1.dressed_stone</x:v>
      </x:c>
    </x:row>
    <x:row r="29" ht="85" customHeight="1">
      <x:c r="A29" s="4" t="str">
        <x:f>IFERROR(INDEX('Material routes'!$E$6:$E$2205,MATCH(U29,'Material routes'!$A$6:$A$2205,0)),"MISSING ID")</x:f>
        <x:v>Slate plates</x:v>
      </x:c>
      <x:c r="B29" s="4" t="str">
        <x:f>IFERROR(INDEX('Material routes'!$F$6:$F$2205,MATCH(U29,'Material routes'!$A$6:$A$2205,0)),"MISSING ID")</x:f>
        <x:v>T0</x:v>
      </x:c>
      <x:c r="C29" s="4" t="str">
        <x:f>IFERROR(INDEX('Material routes'!$H$6:$H$2205,MATCH(U29,'Material routes'!$A$6:$A$2205,0)),"MISSING ID")</x:f>
        <x:v>Raw material</x:v>
      </x:c>
      <x:c r="D29" s="4" t="str">
        <x:f>IFERROR(INDEX('Material routes'!$G$6:$G$2205,MATCH(U29,'Material routes'!$A$6:$A$2205,0)),"MISSING ID")</x:f>
        <x:v>Mineral resources</x:v>
      </x:c>
      <x:c r="E29" s="4" t="str">
        <x:f>IFERROR(INDEX('Material routes'!$C$6:$C$2205,MATCH(U29,'Material routes'!$A$6:$A$2205,0)),"MISSING ID")</x:f>
        <x:v>Ingredient candidate</x:v>
      </x:c>
      <x:c r="F29" s="4" t="str">
        <x:f>IFERROR(INDEX('Material routes'!$E$6:$E$2205,MATCH(V29,'Material routes'!$A$6:$A$2205,0)),"MISSING ID")</x:f>
        <x:v>Selected resonant-stone blank</x:v>
      </x:c>
      <x:c r="G29" s="4" t="str">
        <x:f>IFERROR(INDEX('Material routes'!$F$6:$F$2205,MATCH(V29,'Material routes'!$A$6:$A$2205,0)),"MISSING ID")</x:f>
        <x:v>T1</x:v>
      </x:c>
      <x:c r="H29" s="4" t="str">
        <x:f>IFERROR(INDEX('Material routes'!$H$6:$H$2205,MATCH(V29,'Material routes'!$A$6:$A$2205,0)),"MISSING ID")</x:f>
        <x:v>Processed material</x:v>
      </x:c>
      <x:c r="I29" s="4" t="str">
        <x:f>IFERROR(INDEX('Material routes'!$G$6:$G$2205,MATCH(V29,'Material routes'!$A$6:$A$2205,0)),"MISSING ID")</x:f>
        <x:v>Manufactured stock</x:v>
      </x:c>
      <x:c r="J29" s="4" t="str">
        <x:f>IFERROR(INDEX('Material routes'!$B$6:$B$2205,MATCH(U29,'Material routes'!$A$6:$A$2205,0)),"MISSING ID")</x:f>
        <x:v>design.refine.t1.resonant_blank</x:v>
      </x:c>
      <x:c r="K29" s="4" t="str">
        <x:f>IFERROR(INDEX('Crafting recipes'!$C$6:$C$1005,MATCH(J29,'Crafting recipes'!$A$6:$A$1005,0)),"MISSING ID")</x:f>
        <x:v>Material refinement</x:v>
      </x:c>
      <x:c r="L29" s="4" t="str">
        <x:f>IFERROR(INDEX('Material routes'!$K$6:$K$2205,MATCH(U29,'Material routes'!$A$6:$A$2205,0)),"MISSING ID")</x:f>
        <x:v>Proposal</x:v>
      </x:c>
      <x:c r="M29" s="4" t="str">
        <x:f>IFERROR(INDEX('Material routes'!$M$6:$M$2205,MATCH(U29,'Material routes'!$A$6:$A$2205,0)),"MISSING ID")</x:f>
        <x:v>Partial proposal</x:v>
      </x:c>
      <x:c r="N29" s="4" t="str">
        <x:f>IF(IFERROR(INDEX('Material routes'!$I$6:$I$1005,MATCH(U29,'Material routes'!$A$6:$A$1005,0)),"MISSING ID")=0,"",IFERROR(INDEX('Material routes'!$I$6:$I$1005,MATCH(U29,'Material routes'!$A$6:$A$1005,0)),"MISSING ID"))</x:f>
      </x:c>
      <x:c r="O29" s="4" t="str">
        <x:f>IFERROR(INDEX('Material routes'!$J$6:$J$2205,MATCH(U29,'Material routes'!$A$6:$A$2205,0)),"MISSING ID")</x:f>
        <x:v>Unspecified</x:v>
      </x:c>
      <x:c r="P29" s="4" t="str">
        <x:f>IF(IFERROR(INDEX('Material routes'!$I$6:$I$1005,MATCH(V29,'Material routes'!$A$6:$A$1005,0)),"MISSING ID")=0,"",IFERROR(INDEX('Material routes'!$I$6:$I$1005,MATCH(V29,'Material routes'!$A$6:$A$1005,0)),"MISSING ID"))</x:f>
      </x:c>
      <x:c r="Q29" s="4" t="str">
        <x:f>IFERROR(INDEX('Material routes'!$J$6:$J$2205,MATCH(V29,'Material routes'!$A$6:$A$2205,0)),"MISSING ID")</x:f>
        <x:v>Unspecified</x:v>
      </x:c>
      <x:c r="R29" s="4" t="str">
        <x:f>IF(L29="Withheld","Withheld premise",IF(E29="Tool candidate","Reusable prerequisite",IF(K29="Raw entry preparation","Entry-resource preparation",IF(G29="Not applicable",IF(IFERROR(INDEX('Items'!$AI$6:$AI$1005,MATCH(T29,'Items'!$A$6:$A$1005,0)),"MISSING ID")="Finished item","Finished endpoint",IF(IFERROR(INDEX('Items'!$AI$6:$AI$1005,MATCH(T29,'Items'!$A$6:$A$1005,0)),"MISSING ID")="Currency","Currency / no refinement tier","Recovered output / tier not applicable")),IF(OR(IFERROR(INDEX('Crafting recipes'!$H$6:$H$1005,MATCH(J29,'Crafting recipes'!$A$6:$A$1005,0)),"Unassigned")="Unassigned",G29="Unassigned"),"Tier unresolved",IF(IFERROR(VALUE(RIGHT(G29,1))-VALUE(RIGHT(IFERROR(INDEX('Crafting recipes'!$H$6:$H$1005,MATCH(J29,'Crafting recipes'!$A$6:$A$1005,0)),"Unassigned"),1)),0)=1,IF(B29=IFERROR(INDEX('Crafting recipes'!$H$6:$H$1005,MATCH(J29,'Crafting recipes'!$A$6:$A$1005,0)),"Unassigned"),"Advances one material tier","Lower-tier ingredient; route advances one tier"),"Needs tier review"))))))</x:f>
        <x:v>Advances one material tier</x:v>
      </x:c>
      <x:c r="S29" s="4" t="str">
        <x:f>IFERROR(INDEX('Material routes'!$D$6:$D$2205,MATCH(U29,'Material routes'!$A$6:$A$2205,0)),"MISSING ID")</x:f>
        <x:v>proposal.raw.slate</x:v>
      </x:c>
      <x:c r="T29" s="4" t="str">
        <x:f>IFERROR(INDEX('Material routes'!$D$6:$D$2205,MATCH(V29,'Material routes'!$A$6:$A$2205,0)),"MISSING ID")</x:f>
        <x:v>proposal.t1.resonant_blank</x:v>
      </x:c>
      <x:c r="U29" s="4" t="str">
        <x:v>material.route.025</x:v>
      </x:c>
      <x:c r="V29" s="4" t="str">
        <x:v>output.design.refine.t1.resonant_blank</x:v>
      </x:c>
    </x:row>
    <x:row r="30" ht="85" customHeight="1">
      <x:c r="A30" s="4" t="str">
        <x:f>IFERROR(INDEX('Material routes'!$E$6:$E$2205,MATCH(U30,'Material routes'!$A$6:$A$2205,0)),"MISSING ID")</x:f>
        <x:v>Yellow ochre clods</x:v>
      </x:c>
      <x:c r="B30" s="4" t="str">
        <x:f>IFERROR(INDEX('Material routes'!$F$6:$F$2205,MATCH(U30,'Material routes'!$A$6:$A$2205,0)),"MISSING ID")</x:f>
        <x:v>T0</x:v>
      </x:c>
      <x:c r="C30" s="4" t="str">
        <x:f>IFERROR(INDEX('Material routes'!$H$6:$H$2205,MATCH(U30,'Material routes'!$A$6:$A$2205,0)),"MISSING ID")</x:f>
        <x:v>Raw material</x:v>
      </x:c>
      <x:c r="D30" s="4" t="str">
        <x:f>IFERROR(INDEX('Material routes'!$G$6:$G$2205,MATCH(U30,'Material routes'!$A$6:$A$2205,0)),"MISSING ID")</x:f>
        <x:v>Mineral resources</x:v>
      </x:c>
      <x:c r="E30" s="4" t="str">
        <x:f>IFERROR(INDEX('Material routes'!$C$6:$C$2205,MATCH(U30,'Material routes'!$A$6:$A$2205,0)),"MISSING ID")</x:f>
        <x:v>Ingredient candidate</x:v>
      </x:c>
      <x:c r="F30" s="4" t="str">
        <x:f>IFERROR(INDEX('Material routes'!$E$6:$E$2205,MATCH(V30,'Material routes'!$A$6:$A$2205,0)),"MISSING ID")</x:f>
        <x:v>Prepared mineral pigment powder</x:v>
      </x:c>
      <x:c r="G30" s="4" t="str">
        <x:f>IFERROR(INDEX('Material routes'!$F$6:$F$2205,MATCH(V30,'Material routes'!$A$6:$A$2205,0)),"MISSING ID")</x:f>
        <x:v>T1</x:v>
      </x:c>
      <x:c r="H30" s="4" t="str">
        <x:f>IFERROR(INDEX('Material routes'!$H$6:$H$2205,MATCH(V30,'Material routes'!$A$6:$A$2205,0)),"MISSING ID")</x:f>
        <x:v>Processed material</x:v>
      </x:c>
      <x:c r="I30" s="4" t="str">
        <x:f>IFERROR(INDEX('Material routes'!$G$6:$G$2205,MATCH(V30,'Material routes'!$A$6:$A$2205,0)),"MISSING ID")</x:f>
        <x:v>Manufactured stock</x:v>
      </x:c>
      <x:c r="J30" s="4" t="str">
        <x:f>IFERROR(INDEX('Material routes'!$B$6:$B$2205,MATCH(U30,'Material routes'!$A$6:$A$2205,0)),"MISSING ID")</x:f>
        <x:v>design.refine.t1.pigment_powder</x:v>
      </x:c>
      <x:c r="K30" s="4" t="str">
        <x:f>IFERROR(INDEX('Crafting recipes'!$C$6:$C$1005,MATCH(J30,'Crafting recipes'!$A$6:$A$1005,0)),"MISSING ID")</x:f>
        <x:v>Material refinement</x:v>
      </x:c>
      <x:c r="L30" s="4" t="str">
        <x:f>IFERROR(INDEX('Material routes'!$K$6:$K$2205,MATCH(U30,'Material routes'!$A$6:$A$2205,0)),"MISSING ID")</x:f>
        <x:v>Proposal</x:v>
      </x:c>
      <x:c r="M30" s="4" t="str">
        <x:f>IFERROR(INDEX('Material routes'!$M$6:$M$2205,MATCH(U30,'Material routes'!$A$6:$A$2205,0)),"MISSING ID")</x:f>
        <x:v>Partial proposal</x:v>
      </x:c>
      <x:c r="N30" s="4" t="str">
        <x:f>IF(IFERROR(INDEX('Material routes'!$I$6:$I$1005,MATCH(U30,'Material routes'!$A$6:$A$1005,0)),"MISSING ID")=0,"",IFERROR(INDEX('Material routes'!$I$6:$I$1005,MATCH(U30,'Material routes'!$A$6:$A$1005,0)),"MISSING ID"))</x:f>
      </x:c>
      <x:c r="O30" s="4" t="str">
        <x:f>IFERROR(INDEX('Material routes'!$J$6:$J$2205,MATCH(U30,'Material routes'!$A$6:$A$2205,0)),"MISSING ID")</x:f>
        <x:v>Unspecified</x:v>
      </x:c>
      <x:c r="P30" s="4" t="str">
        <x:f>IF(IFERROR(INDEX('Material routes'!$I$6:$I$1005,MATCH(V30,'Material routes'!$A$6:$A$1005,0)),"MISSING ID")=0,"",IFERROR(INDEX('Material routes'!$I$6:$I$1005,MATCH(V30,'Material routes'!$A$6:$A$1005,0)),"MISSING ID"))</x:f>
      </x:c>
      <x:c r="Q30" s="4" t="str">
        <x:f>IFERROR(INDEX('Material routes'!$J$6:$J$2205,MATCH(V30,'Material routes'!$A$6:$A$2205,0)),"MISSING ID")</x:f>
        <x:v>Unspecified</x:v>
      </x:c>
      <x:c r="R30" s="4" t="str">
        <x:f>IF(L30="Withheld","Withheld premise",IF(E30="Tool candidate","Reusable prerequisite",IF(K30="Raw entry preparation","Entry-resource preparation",IF(G30="Not applicable",IF(IFERROR(INDEX('Items'!$AI$6:$AI$1005,MATCH(T30,'Items'!$A$6:$A$1005,0)),"MISSING ID")="Finished item","Finished endpoint",IF(IFERROR(INDEX('Items'!$AI$6:$AI$1005,MATCH(T30,'Items'!$A$6:$A$1005,0)),"MISSING ID")="Currency","Currency / no refinement tier","Recovered output / tier not applicable")),IF(OR(IFERROR(INDEX('Crafting recipes'!$H$6:$H$1005,MATCH(J30,'Crafting recipes'!$A$6:$A$1005,0)),"Unassigned")="Unassigned",G30="Unassigned"),"Tier unresolved",IF(IFERROR(VALUE(RIGHT(G30,1))-VALUE(RIGHT(IFERROR(INDEX('Crafting recipes'!$H$6:$H$1005,MATCH(J30,'Crafting recipes'!$A$6:$A$1005,0)),"Unassigned"),1)),0)=1,IF(B30=IFERROR(INDEX('Crafting recipes'!$H$6:$H$1005,MATCH(J30,'Crafting recipes'!$A$6:$A$1005,0)),"Unassigned"),"Advances one material tier","Lower-tier ingredient; route advances one tier"),"Needs tier review"))))))</x:f>
        <x:v>Advances one material tier</x:v>
      </x:c>
      <x:c r="S30" s="4" t="str">
        <x:f>IFERROR(INDEX('Material routes'!$D$6:$D$2205,MATCH(U30,'Material routes'!$A$6:$A$2205,0)),"MISSING ID")</x:f>
        <x:v>proposal.raw.ochre</x:v>
      </x:c>
      <x:c r="T30" s="4" t="str">
        <x:f>IFERROR(INDEX('Material routes'!$D$6:$D$2205,MATCH(V30,'Material routes'!$A$6:$A$2205,0)),"MISSING ID")</x:f>
        <x:v>proposal.t1.pigment_powder</x:v>
      </x:c>
      <x:c r="U30" s="4" t="str">
        <x:v>material.route.026</x:v>
      </x:c>
      <x:c r="V30" s="4" t="str">
        <x:v>output.design.refine.t1.pigment_powder</x:v>
      </x:c>
    </x:row>
    <x:row r="31" ht="85" customHeight="1">
      <x:c r="A31" s="4" t="str">
        <x:f>IFERROR(INDEX('Material routes'!$E$6:$E$2205,MATCH(U31,'Material routes'!$A$6:$A$2205,0)),"MISSING ID")</x:f>
        <x:v>Dense barite lumps</x:v>
      </x:c>
      <x:c r="B31" s="4" t="str">
        <x:f>IFERROR(INDEX('Material routes'!$F$6:$F$2205,MATCH(U31,'Material routes'!$A$6:$A$2205,0)),"MISSING ID")</x:f>
        <x:v>T0</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x:v>
      </x:c>
      <x:c r="G31" s="4" t="str">
        <x:f>IFERROR(INDEX('Material routes'!$F$6:$F$2205,MATCH(V31,'Material routes'!$A$6:$A$2205,0)),"MISSING ID")</x:f>
        <x:v>T1</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prerequisite",IF(K31="Raw entry preparation","Entry-resource preparation",IF(G31="Not applicable",IF(IFERROR(INDEX('Items'!$AI$6:$AI$1005,MATCH(T31,'Items'!$A$6:$A$1005,0)),"MISSING ID")="Finished item","Finished endpoint",IF(IFERROR(INDEX('Items'!$AI$6:$AI$1005,MATCH(T31,'Items'!$A$6:$A$1005,0)),"MISSING ID")="Currency","Currency / no refinement tier","Recovered output / tier not applicable")),IF(OR(IFERROR(INDEX('Crafting recipes'!$H$6:$H$1005,MATCH(J31,'Crafting recipes'!$A$6:$A$1005,0)),"Unassigned")="Unassigned",G31="Unassigned"),"Tier unresolved",IF(IFERROR(VALUE(RIGHT(G31,1))-VALUE(RIGHT(IFERROR(INDEX('Crafting recipes'!$H$6:$H$1005,MATCH(J31,'Crafting recipes'!$A$6:$A$1005,0)),"Unassigned"),1)),0)=1,IF(B31=IFERROR(INDEX('Crafting recipes'!$H$6:$H$1005,MATCH(J31,'Crafting recipes'!$A$6:$A$1005,0)),"Unassigned"),"Advances one material tier","Lower-tier ingredient; route advances one tier"),"Needs tier review"))))))</x:f>
        <x:v>Advances one material tier</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remelt feed</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Advances one material tier</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T0</x:v>
      </x:c>
      <x:c r="C33" s="4" t="str">
        <x:f>IFERROR(INDEX('Material routes'!$H$6:$H$2205,MATCH(U33,'Material routes'!$A$6:$A$2205,0)),"MISSING ID")</x:f>
        <x:v>Raw material</x:v>
      </x:c>
      <x:c r="D33" s="4" t="str">
        <x:f>IFERROR(INDEX('Material routes'!$G$6:$G$2205,MATCH(U33,'Material routes'!$A$6:$A$2205,0)),"MISSING ID")</x:f>
        <x:v>Mineral resources</x:v>
      </x:c>
      <x:c r="E33" s="4" t="str">
        <x:f>IFERROR(INDEX('Material routes'!$C$6:$C$2205,MATCH(U33,'Material routes'!$A$6:$A$2205,0)),"MISSING ID")</x:f>
        <x:v>Ingredient candidate</x:v>
      </x:c>
      <x:c r="F33" s="4" t="str">
        <x:f>IFERROR(INDEX('Material routes'!$E$6:$E$2205,MATCH(V33,'Material routes'!$A$6:$A$2205,0)),"MISSING ID")</x:f>
        <x:v>Separated mica flake grade</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Advances one material tier</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pulp</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prerequisite",IF(K34="Raw entry preparation","Entry-resource preparation",IF(G34="Not applicable",IF(IFERROR(INDEX('Items'!$AI$6:$AI$1005,MATCH(T34,'Items'!$A$6:$A$1005,0)),"MISSING ID")="Finished item","Finished endpoint",IF(IFERROR(INDEX('Items'!$AI$6:$AI$1005,MATCH(T34,'Items'!$A$6:$A$1005,0)),"MISSING ID")="Currency","Currency / no refinement tier","Recovered output / tier not applicable")),IF(OR(IFERROR(INDEX('Crafting recipes'!$H$6:$H$1005,MATCH(J34,'Crafting recipes'!$A$6:$A$1005,0)),"Unassigned")="Unassigned",G34="Unassigned"),"Tier unresolved",IF(IFERROR(VALUE(RIGHT(G34,1))-VALUE(RIGHT(IFERROR(INDEX('Crafting recipes'!$H$6:$H$1005,MATCH(J34,'Crafting recipes'!$A$6:$A$1005,0)),"Unassigned"),1)),0)=1,IF(B34=IFERROR(INDEX('Crafting recipes'!$H$6:$H$1005,MATCH(J34,'Crafting recipes'!$A$6:$A$1005,0)),"Unassigned"),"Advances one material tier","Lower-tier ingredient; route advances one tier"),"Needs tier review"))))))</x:f>
        <x:v>Advances one material tier</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 graded bristle bundles</x:v>
      </x:c>
      <x:c r="G35" s="4" t="str">
        <x:f>IFERROR(INDEX('Material routes'!$F$6:$F$2205,MATCH(V35,'Material routes'!$A$6:$A$2205,0)),"MISSING ID")</x:f>
        <x:v>T1</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prerequisite",IF(K35="Raw entry preparation","Entry-resource preparation",IF(G35="Not applicable",IF(IFERROR(INDEX('Items'!$AI$6:$AI$1005,MATCH(T35,'Items'!$A$6:$A$1005,0)),"MISSING ID")="Finished item","Finished endpoint",IF(IFERROR(INDEX('Items'!$AI$6:$AI$1005,MATCH(T35,'Items'!$A$6:$A$1005,0)),"MISSING ID")="Currency","Currency / no refinement tier","Recovered output / tier not applicable")),IF(OR(IFERROR(INDEX('Crafting recipes'!$H$6:$H$1005,MATCH(J35,'Crafting recipes'!$A$6:$A$1005,0)),"Unassigned")="Unassigned",G35="Unassigned"),"Tier unresolved",IF(IFERROR(VALUE(RIGHT(G35,1))-VALUE(RIGHT(IFERROR(INDEX('Crafting recipes'!$H$6:$H$1005,MATCH(J35,'Crafting recipes'!$A$6:$A$1005,0)),"Unassigned"),1)),0)=1,IF(B35=IFERROR(INDEX('Crafting recipes'!$H$6:$H$1005,MATCH(J35,'Crafting recipes'!$A$6:$A$1005,0)),"Unassigned"),"Advances one material tier","Lower-tier ingredient; route advances one tier"),"Needs tier review"))))))</x:f>
        <x:v>Advances one material tier</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stock</x:v>
      </x:c>
      <x:c r="G36" s="4" t="str">
        <x:f>IFERROR(INDEX('Material routes'!$F$6:$F$2205,MATCH(V36,'Material routes'!$A$6:$A$2205,0)),"MISSING ID")</x:f>
        <x:v>T1</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prerequisite",IF(K36="Raw entry preparation","Entry-resource preparation",IF(G36="Not applicable",IF(IFERROR(INDEX('Items'!$AI$6:$AI$1005,MATCH(T36,'Items'!$A$6:$A$1005,0)),"MISSING ID")="Finished item","Finished endpoint",IF(IFERROR(INDEX('Items'!$AI$6:$AI$1005,MATCH(T36,'Items'!$A$6:$A$1005,0)),"MISSING ID")="Currency","Currency / no refinement tier","Recovered output / tier not applicable")),IF(OR(IFERROR(INDEX('Crafting recipes'!$H$6:$H$1005,MATCH(J36,'Crafting recipes'!$A$6:$A$1005,0)),"Unassigned")="Unassigned",G36="Unassigned"),"Tier unresolved",IF(IFERROR(VALUE(RIGHT(G36,1))-VALUE(RIGHT(IFERROR(INDEX('Crafting recipes'!$H$6:$H$1005,MATCH(J36,'Crafting recipes'!$A$6:$A$1005,0)),"Unassigned"),1)),0)=1,IF(B36=IFERROR(INDEX('Crafting recipes'!$H$6:$H$1005,MATCH(J36,'Crafting recipes'!$A$6:$A$1005,0)),"Unassigned"),"Advances one material tier","Lower-tier ingredient; route advances one tier"),"Needs tier review"))))))</x:f>
        <x:v>Advances one material tier</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 hard-part blanks</x:v>
      </x:c>
      <x:c r="G37" s="4" t="str">
        <x:f>IFERROR(INDEX('Material routes'!$F$6:$F$2205,MATCH(V37,'Material routes'!$A$6:$A$2205,0)),"MISSING ID")</x:f>
        <x:v>T1</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prerequisite",IF(K37="Raw entry preparation","Entry-resource preparation",IF(G37="Not applicable",IF(IFERROR(INDEX('Items'!$AI$6:$AI$1005,MATCH(T37,'Items'!$A$6:$A$1005,0)),"MISSING ID")="Finished item","Finished endpoint",IF(IFERROR(INDEX('Items'!$AI$6:$AI$1005,MATCH(T37,'Items'!$A$6:$A$1005,0)),"MISSING ID")="Currency","Currency / no refinement tier","Recovered output / tier not applicable")),IF(OR(IFERROR(INDEX('Crafting recipes'!$H$6:$H$1005,MATCH(J37,'Crafting recipes'!$A$6:$A$1005,0)),"Unassigned")="Unassigned",G37="Unassigned"),"Tier unresolved",IF(IFERROR(VALUE(RIGHT(G37,1))-VALUE(RIGHT(IFERROR(INDEX('Crafting recipes'!$H$6:$H$1005,MATCH(J37,'Crafting recipes'!$A$6:$A$1005,0)),"Unassigned"),1)),0)=1,IF(B37=IFERROR(INDEX('Crafting recipes'!$H$6:$H$1005,MATCH(J37,'Crafting recipes'!$A$6:$A$1005,0)),"Unassigned"),"Advances one material tier","Lower-tier ingredient; route advances one tier"),"Needs tier review"))))))</x:f>
        <x:v>Advances one material tier</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T0</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process salts</x:v>
      </x:c>
      <x:c r="G38" s="4" t="str">
        <x:f>IFERROR(INDEX('Material routes'!$F$6:$F$2205,MATCH(V38,'Material routes'!$A$6:$A$2205,0)),"MISSING ID")</x:f>
        <x:v>T1</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prerequisite",IF(K38="Raw entry preparation","Entry-resource preparation",IF(G38="Not applicable",IF(IFERROR(INDEX('Items'!$AI$6:$AI$1005,MATCH(T38,'Items'!$A$6:$A$1005,0)),"MISSING ID")="Finished item","Finished endpoint",IF(IFERROR(INDEX('Items'!$AI$6:$AI$1005,MATCH(T38,'Items'!$A$6:$A$1005,0)),"MISSING ID")="Currency","Currency / no refinement tier","Recovered output / tier not applicable")),IF(OR(IFERROR(INDEX('Crafting recipes'!$H$6:$H$1005,MATCH(J38,'Crafting recipes'!$A$6:$A$1005,0)),"Unassigned")="Unassigned",G38="Unassigned"),"Tier unresolved",IF(IFERROR(VALUE(RIGHT(G38,1))-VALUE(RIGHT(IFERROR(INDEX('Crafting recipes'!$H$6:$H$1005,MATCH(J38,'Crafting recipes'!$A$6:$A$1005,0)),"Unassigned"),1)),0)=1,IF(B38=IFERROR(INDEX('Crafting recipes'!$H$6:$H$1005,MATCH(J38,'Crafting recipes'!$A$6:$A$1005,0)),"Unassigned"),"Advances one material tier","Lower-tier ingredient; route advances one tier"),"Needs tier review"))))))</x:f>
        <x:v>Advances one material tier</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fraction</x:v>
      </x:c>
      <x:c r="G39" s="4" t="str">
        <x:f>IFERROR(INDEX('Material routes'!$F$6:$F$2205,MATCH(V39,'Material routes'!$A$6:$A$2205,0)),"MISSING ID")</x:f>
        <x:v>T1</x:v>
      </x:c>
      <x:c r="H39" s="4" t="str">
        <x:f>IFERROR(INDEX('Material routes'!$H$6:$H$2205,MATCH(V39,'Material routes'!$A$6:$A$2205,0)),"MISSING ID")</x:f>
        <x:v>Chemical material</x:v>
      </x:c>
      <x:c r="I39" s="4" t="str">
        <x:f>IFERROR(INDEX('Material routes'!$G$6:$G$2205,MATCH(V39,'Material routes'!$A$6:$A$2205,0)),"MISSING ID")</x:f>
        <x:v>Processing agents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prerequisite",IF(K39="Raw entry preparation","Entry-resource preparation",IF(G39="Not applicable",IF(IFERROR(INDEX('Items'!$AI$6:$AI$1005,MATCH(T39,'Items'!$A$6:$A$1005,0)),"MISSING ID")="Finished item","Finished endpoint",IF(IFERROR(INDEX('Items'!$AI$6:$AI$1005,MATCH(T39,'Items'!$A$6:$A$1005,0)),"MISSING ID")="Currency","Currency / no refinement tier","Recovered output / tier not applicable")),IF(OR(IFERROR(INDEX('Crafting recipes'!$H$6:$H$1005,MATCH(J39,'Crafting recipes'!$A$6:$A$1005,0)),"Unassigned")="Unassigned",G39="Unassigned"),"Tier unresolved",IF(IFERROR(VALUE(RIGHT(G39,1))-VALUE(RIGHT(IFERROR(INDEX('Crafting recipes'!$H$6:$H$1005,MATCH(J39,'Crafting recipes'!$A$6:$A$1005,0)),"Unassigned"),1)),0)=1,IF(B39=IFERROR(INDEX('Crafting recipes'!$H$6:$H$1005,MATCH(J39,'Crafting recipes'!$A$6:$A$1005,0)),"Unassigned"),"Advances one material tier","Lower-tier ingredient; route advances one tier"),"Needs tier review"))))))</x:f>
        <x:v>Advances one material tier</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T0</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T1</x:v>
      </x:c>
      <x:c r="H40" s="4" t="str">
        <x:f>IFERROR(INDEX('Material routes'!$H$6:$H$2205,MATCH(V40,'Material routes'!$A$6:$A$2205,0)),"MISSING ID")</x:f>
        <x:v>Chemical material</x:v>
      </x:c>
      <x:c r="I40" s="4" t="str">
        <x:f>IFERROR(INDEX('Material routes'!$G$6:$G$2205,MATCH(V40,'Material routes'!$A$6:$A$2205,0)),"MISSING ID")</x:f>
        <x:v>Processing agents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prerequisite",IF(K40="Raw entry preparation","Entry-resource preparation",IF(G40="Not applicable",IF(IFERROR(INDEX('Items'!$AI$6:$AI$1005,MATCH(T40,'Items'!$A$6:$A$1005,0)),"MISSING ID")="Finished item","Finished endpoint",IF(IFERROR(INDEX('Items'!$AI$6:$AI$1005,MATCH(T40,'Items'!$A$6:$A$1005,0)),"MISSING ID")="Currency","Currency / no refinement tier","Recovered output / tier not applicable")),IF(OR(IFERROR(INDEX('Crafting recipes'!$H$6:$H$1005,MATCH(J40,'Crafting recipes'!$A$6:$A$1005,0)),"Unassigned")="Unassigned",G40="Unassigned"),"Tier unresolved",IF(IFERROR(VALUE(RIGHT(G40,1))-VALUE(RIGHT(IFERROR(INDEX('Crafting recipes'!$H$6:$H$1005,MATCH(J40,'Crafting recipes'!$A$6:$A$1005,0)),"Unassigned"),1)),0)=1,IF(B40=IFERROR(INDEX('Crafting recipes'!$H$6:$H$1005,MATCH(J40,'Crafting recipes'!$A$6:$A$1005,0)),"Unassigned"),"Advances one material tier","Lower-tier ingredient; route advances one tier"),"Needs tier review"))))))</x:f>
        <x:v>Advances one material tier</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T0</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T1</x:v>
      </x:c>
      <x:c r="H41" s="4" t="str">
        <x:f>IFERROR(INDEX('Material routes'!$H$6:$H$2205,MATCH(V41,'Material routes'!$A$6:$A$2205,0)),"MISSING ID")</x:f>
        <x:v>Chemical material</x:v>
      </x:c>
      <x:c r="I41" s="4" t="str">
        <x:f>IFERROR(INDEX('Material routes'!$G$6:$G$2205,MATCH(V41,'Material routes'!$A$6:$A$2205,0)),"MISSING ID")</x:f>
        <x:v>Processing agents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prerequisite",IF(K41="Raw entry preparation","Entry-resource preparation",IF(G41="Not applicable",IF(IFERROR(INDEX('Items'!$AI$6:$AI$1005,MATCH(T41,'Items'!$A$6:$A$1005,0)),"MISSING ID")="Finished item","Finished endpoint",IF(IFERROR(INDEX('Items'!$AI$6:$AI$1005,MATCH(T41,'Items'!$A$6:$A$1005,0)),"MISSING ID")="Currency","Currency / no refinement tier","Recovered output / tier not applicable")),IF(OR(IFERROR(INDEX('Crafting recipes'!$H$6:$H$1005,MATCH(J41,'Crafting recipes'!$A$6:$A$1005,0)),"Unassigned")="Unassigned",G41="Unassigned"),"Tier unresolved",IF(IFERROR(VALUE(RIGHT(G41,1))-VALUE(RIGHT(IFERROR(INDEX('Crafting recipes'!$H$6:$H$1005,MATCH(J41,'Crafting recipes'!$A$6:$A$1005,0)),"Unassigned"),1)),0)=1,IF(B41=IFERROR(INDEX('Crafting recipes'!$H$6:$H$1005,MATCH(J41,'Crafting recipes'!$A$6:$A$1005,0)),"Unassigned"),"Advances one material tier","Lower-tier ingredient; route advances one tier"),"Needs tier review"))))))</x:f>
        <x:v>Advances one material tier</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T0</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Cut gemstone preform</x:v>
      </x:c>
      <x:c r="G42" s="4" t="str">
        <x:f>IFERROR(INDEX('Material routes'!$F$6:$F$2205,MATCH(V42,'Material routes'!$A$6:$A$2205,0)),"MISSING ID")</x:f>
        <x:v>T1</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prerequisite",IF(K42="Raw entry preparation","Entry-resource preparation",IF(G42="Not applicable",IF(IFERROR(INDEX('Items'!$AI$6:$AI$1005,MATCH(T42,'Items'!$A$6:$A$1005,0)),"MISSING ID")="Finished item","Finished endpoint",IF(IFERROR(INDEX('Items'!$AI$6:$AI$1005,MATCH(T42,'Items'!$A$6:$A$1005,0)),"MISSING ID")="Currency","Currency / no refinement tier","Recovered output / tier not applicable")),IF(OR(IFERROR(INDEX('Crafting recipes'!$H$6:$H$1005,MATCH(J42,'Crafting recipes'!$A$6:$A$1005,0)),"Unassigned")="Unassigned",G42="Unassigned"),"Tier unresolved",IF(IFERROR(VALUE(RIGHT(G42,1))-VALUE(RIGHT(IFERROR(INDEX('Crafting recipes'!$H$6:$H$1005,MATCH(J42,'Crafting recipes'!$A$6:$A$1005,0)),"Unassigned"),1)),0)=1,IF(B42=IFERROR(INDEX('Crafting recipes'!$H$6:$H$1005,MATCH(J42,'Crafting recipes'!$A$6:$A$1005,0)),"Unassigned"),"Advances one material tier","Lower-tier ingredient; route advances one tier"),"Needs tier review"))))))</x:f>
        <x:v>Advances one material tier</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T0</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prerequisite",IF(K43="Raw entry preparation","Entry-resource preparation",IF(G43="Not applicable",IF(IFERROR(INDEX('Items'!$AI$6:$AI$1005,MATCH(T43,'Items'!$A$6:$A$1005,0)),"MISSING ID")="Finished item","Finished endpoint",IF(IFERROR(INDEX('Items'!$AI$6:$AI$1005,MATCH(T43,'Items'!$A$6:$A$1005,0)),"MISSING ID")="Currency","Currency / no refinement tier","Recovered output / tier not applicable")),IF(OR(IFERROR(INDEX('Crafting recipes'!$H$6:$H$1005,MATCH(J43,'Crafting recipes'!$A$6:$A$1005,0)),"Unassigned")="Unassigned",G43="Unassigned"),"Tier unresolved",IF(IFERROR(VALUE(RIGHT(G43,1))-VALUE(RIGHT(IFERROR(INDEX('Crafting recipes'!$H$6:$H$1005,MATCH(J43,'Crafting recipes'!$A$6:$A$1005,0)),"Unassigned"),1)),0)=1,IF(B43=IFERROR(INDEX('Crafting recipes'!$H$6:$H$1005,MATCH(J43,'Crafting recipes'!$A$6:$A$1005,0)),"Unassigned"),"Advances one material tier","Lower-tier ingredient; route advances one tier"),"Needs tier review"))))))</x:f>
        <x:v>Advances one material tier</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scales</x:v>
      </x:c>
      <x:c r="G44" s="4" t="str">
        <x:f>IFERROR(INDEX('Material routes'!$F$6:$F$2205,MATCH(V44,'Material routes'!$A$6:$A$2205,0)),"MISSING ID")</x:f>
        <x:v>T1</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prerequisite",IF(K44="Raw entry preparation","Entry-resource preparation",IF(G44="Not applicable",IF(IFERROR(INDEX('Items'!$AI$6:$AI$1005,MATCH(T44,'Items'!$A$6:$A$1005,0)),"MISSING ID")="Finished item","Finished endpoint",IF(IFERROR(INDEX('Items'!$AI$6:$AI$1005,MATCH(T44,'Items'!$A$6:$A$1005,0)),"MISSING ID")="Currency","Currency / no refinement tier","Recovered output / tier not applicable")),IF(OR(IFERROR(INDEX('Crafting recipes'!$H$6:$H$1005,MATCH(J44,'Crafting recipes'!$A$6:$A$1005,0)),"Unassigned")="Unassigned",G44="Unassigned"),"Tier unresolved",IF(IFERROR(VALUE(RIGHT(G44,1))-VALUE(RIGHT(IFERROR(INDEX('Crafting recipes'!$H$6:$H$1005,MATCH(J44,'Crafting recipes'!$A$6:$A$1005,0)),"Unassigned"),1)),0)=1,IF(B44=IFERROR(INDEX('Crafting recipes'!$H$6:$H$1005,MATCH(J44,'Crafting recipes'!$A$6:$A$1005,0)),"Unassigned"),"Advances one material tier","Lower-tier ingredient; route advances one tier"),"Needs tier review"))))))</x:f>
        <x:v>Advances one material tier</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T0</x:v>
      </x:c>
      <x:c r="C45" s="4" t="str">
        <x:f>IFERROR(INDEX('Material routes'!$H$6:$H$2205,MATCH(U45,'Material routes'!$A$6:$A$2205,0)),"MISSING ID")</x:f>
        <x:v>Raw material</x:v>
      </x:c>
      <x:c r="D45" s="4" t="str">
        <x:f>IFERROR(INDEX('Material routes'!$G$6:$G$2205,MATCH(U45,'Material routes'!$A$6:$A$2205,0)),"MISSING ID")</x:f>
        <x:v>Mineral resources</x:v>
      </x:c>
      <x:c r="E45" s="4" t="str">
        <x:f>IFERROR(INDEX('Material routes'!$C$6:$C$2205,MATCH(U45,'Material routes'!$A$6:$A$2205,0)),"MISSING ID")</x:f>
        <x:v>Ingredient candidate</x:v>
      </x:c>
      <x:c r="F45" s="4" t="str">
        <x:f>IFERROR(INDEX('Material routes'!$E$6:$E$2205,MATCH(V45,'Material routes'!$A$6:$A$2205,0)),"MISSING ID")</x:f>
        <x:v>Sized mica viewing sheet</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Advances one material tier</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t="str">
        <x:f>IFERROR(INDEX('Material routes'!$E$6:$E$2205,MATCH(U46,'Material routes'!$A$6:$A$2205,0)),"MISSING ID")</x:f>
        <x:v>Prepared husk-fiber pulp</x:v>
      </x:c>
      <x:c r="B46" s="4" t="str">
        <x:f>IFERROR(INDEX('Material routes'!$F$6:$F$2205,MATCH(U46,'Material routes'!$A$6:$A$2205,0)),"MISSING ID")</x:f>
        <x:v>T1</x:v>
      </x:c>
      <x:c r="C46" s="4" t="str">
        <x:f>IFERROR(INDEX('Material routes'!$H$6:$H$2205,MATCH(U46,'Material routes'!$A$6:$A$2205,0)),"MISSING ID")</x:f>
        <x:v>Processed material</x:v>
      </x:c>
      <x:c r="D46" s="4" t="str">
        <x:f>IFERROR(INDEX('Material routes'!$G$6:$G$2205,MATCH(U46,'Material routes'!$A$6:$A$2205,0)),"MISSING ID")</x:f>
        <x:v>Manufactured stock</x:v>
      </x:c>
      <x:c r="E46" s="4" t="str">
        <x:f>IFERROR(INDEX('Material routes'!$C$6:$C$2205,MATCH(U46,'Material routes'!$A$6:$A$2205,0)),"MISSING ID")</x:f>
        <x:v>Ingredient candidate</x:v>
      </x:c>
      <x:c r="F46" s="4" t="str">
        <x:f>IFERROR(INDEX('Material routes'!$E$6:$E$2205,MATCH(V46,'Material routes'!$A$6:$A$2205,0)),"MISSING ID")</x:f>
        <x:v>Husk-fiber paper</x:v>
      </x:c>
      <x:c r="G46" s="4" t="str">
        <x:f>IFERROR(INDEX('Material routes'!$F$6:$F$2205,MATCH(V46,'Material routes'!$A$6:$A$2205,0)),"MISSING ID")</x:f>
        <x:v>T2</x:v>
      </x:c>
      <x:c r="H46" s="4" t="str">
        <x:f>IFERROR(INDEX('Material routes'!$H$6:$H$2205,MATCH(V46,'Material routes'!$A$6:$A$2205,0)),"MISSING ID")</x:f>
        <x:v>Processed material</x:v>
      </x:c>
      <x:c r="I46" s="4" t="str">
        <x:f>IFERROR(INDEX('Material routes'!$G$6:$G$2205,MATCH(V46,'Material routes'!$A$6:$A$2205,0)),"MISSING ID")</x:f>
        <x:v>Crafting components</x:v>
      </x:c>
      <x:c r="J46" s="4" t="str">
        <x:f>IFERROR(INDEX('Material routes'!$B$6:$B$2205,MATCH(U46,'Material routes'!$A$6:$A$2205,0)),"MISSING ID")</x:f>
        <x:v>design.refine.bio.husk_paper</x:v>
      </x:c>
      <x:c r="K46" s="4" t="str">
        <x:f>IFERROR(INDEX('Crafting recipes'!$C$6:$C$1005,MATCH(J46,'Crafting recipes'!$A$6:$A$1005,0)),"MISSING ID")</x:f>
        <x:v>Material refinement</x:v>
      </x:c>
      <x:c r="L46" s="4" t="str">
        <x:f>IFERROR(INDEX('Material routes'!$K$6:$K$2205,MATCH(U46,'Material routes'!$A$6:$A$2205,0)),"MISSING ID")</x:f>
        <x:v>Proposal</x:v>
      </x:c>
      <x:c r="M46" s="4" t="str">
        <x:f>IFERROR(INDEX('Material routes'!$M$6:$M$2205,MATCH(U46,'Material routes'!$A$6:$A$2205,0)),"MISSING ID")</x:f>
        <x:v>Partial proposal</x:v>
      </x:c>
      <x:c r="N46" s="4" t="str">
        <x:f>IF(IFERROR(INDEX('Material routes'!$I$6:$I$1005,MATCH(U46,'Material routes'!$A$6:$A$1005,0)),"MISSING ID")=0,"",IFERROR(INDEX('Material routes'!$I$6:$I$1005,MATCH(U46,'Material routes'!$A$6:$A$1005,0)),"MISSING ID"))</x:f>
      </x:c>
      <x:c r="O46" s="4" t="str">
        <x:f>IFERROR(INDEX('Material routes'!$J$6:$J$2205,MATCH(U46,'Material routes'!$A$6:$A$2205,0)),"MISSING ID")</x:f>
        <x:v>Unspecified</x:v>
      </x:c>
      <x:c r="P46" s="4" t="str">
        <x:f>IF(IFERROR(INDEX('Material routes'!$I$6:$I$1005,MATCH(V46,'Material routes'!$A$6:$A$1005,0)),"MISSING ID")=0,"",IFERROR(INDEX('Material routes'!$I$6:$I$1005,MATCH(V46,'Material routes'!$A$6:$A$1005,0)),"MISSING ID"))</x:f>
      </x:c>
      <x:c r="Q46" s="4" t="str">
        <x:f>IFERROR(INDEX('Material routes'!$J$6:$J$2205,MATCH(V46,'Material routes'!$A$6:$A$2205,0)),"MISSING ID")</x:f>
        <x:v>Unspecified</x:v>
      </x:c>
      <x:c r="R46" s="4" t="str">
        <x:f>IF(L46="Withheld","Withheld premise",IF(E46="Tool candidate","Reusable prerequisite",IF(K46="Raw entry preparation","Entry-resource preparation",IF(G46="Not applicable",IF(IFERROR(INDEX('Items'!$AI$6:$AI$1005,MATCH(T46,'Items'!$A$6:$A$1005,0)),"MISSING ID")="Finished item","Finished endpoint",IF(IFERROR(INDEX('Items'!$AI$6:$AI$1005,MATCH(T46,'Items'!$A$6:$A$1005,0)),"MISSING ID")="Currency","Currency / no refinement tier","Recovered output / tier not applicable")),IF(OR(IFERROR(INDEX('Crafting recipes'!$H$6:$H$1005,MATCH(J46,'Crafting recipes'!$A$6:$A$1005,0)),"Unassigned")="Unassigned",G46="Unassigned"),"Tier unresolved",IF(IFERROR(VALUE(RIGHT(G46,1))-VALUE(RIGHT(IFERROR(INDEX('Crafting recipes'!$H$6:$H$1005,MATCH(J46,'Crafting recipes'!$A$6:$A$1005,0)),"Unassigned"),1)),0)=1,IF(B46=IFERROR(INDEX('Crafting recipes'!$H$6:$H$1005,MATCH(J46,'Crafting recipes'!$A$6:$A$1005,0)),"Unassigned"),"Advances one material tier","Lower-tier ingredient; route advances one tier"),"Needs tier review"))))))</x:f>
        <x:v>Advances one material tier</x:v>
      </x:c>
      <x:c r="S46" s="4" t="str">
        <x:f>IFERROR(INDEX('Material routes'!$D$6:$D$2205,MATCH(U46,'Material routes'!$A$6:$A$2205,0)),"MISSING ID")</x:f>
        <x:v>proposal.t1.husk_pulp</x:v>
      </x:c>
      <x:c r="T46" s="4" t="str">
        <x:f>IFERROR(INDEX('Material routes'!$D$6:$D$2205,MATCH(V46,'Material routes'!$A$6:$A$2205,0)),"MISSING ID")</x:f>
        <x:v>proposal.bio.husk_paper</x:v>
      </x:c>
      <x:c r="U46" s="4" t="str">
        <x:v>material.route.042</x:v>
      </x:c>
      <x:c r="V46" s="4" t="str">
        <x:v>output.design.refine.bio.husk_paper</x:v>
      </x:c>
    </x:row>
    <x:row r="47" ht="85" customHeight="1">
      <x:c r="A47" s="4" t="str">
        <x:f>IFERROR(INDEX('Material routes'!$E$6:$E$2205,MATCH(U47,'Material routes'!$A$6:$A$2205,0)),"MISSING ID")</x:f>
        <x:v>Smelted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Worked iron stock</x:v>
      </x:c>
      <x:c r="G47" s="4" t="str">
        <x:f>IFERROR(INDEX('Material routes'!$F$6:$F$2205,MATCH(V47,'Material routes'!$A$6:$A$2205,0)),"MISSING ID")</x:f>
        <x:v>T2</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prerequisite",IF(K47="Raw entry preparation","Entry-resource preparation",IF(G47="Not applicable",IF(IFERROR(INDEX('Items'!$AI$6:$AI$1005,MATCH(T47,'Items'!$A$6:$A$1005,0)),"MISSING ID")="Finished item","Finished endpoint",IF(IFERROR(INDEX('Items'!$AI$6:$AI$1005,MATCH(T47,'Items'!$A$6:$A$1005,0)),"MISSING ID")="Currency","Currency / no refinement tier","Recovered output / tier not applicable")),IF(OR(IFERROR(INDEX('Crafting recipes'!$H$6:$H$1005,MATCH(J47,'Crafting recipes'!$A$6:$A$1005,0)),"Unassigned")="Unassigned",G47="Unassigned"),"Tier unresolved",IF(IFERROR(VALUE(RIGHT(G47,1))-VALUE(RIGHT(IFERROR(INDEX('Crafting recipes'!$H$6:$H$1005,MATCH(J47,'Crafting recipes'!$A$6:$A$1005,0)),"Unassigned"),1)),0)=1,IF(B47=IFERROR(INDEX('Crafting recipes'!$H$6:$H$1005,MATCH(J47,'Crafting recipes'!$A$6:$A$1005,0)),"Unassigned"),"Advances one material tier","Lower-tier ingredient; route advances one tier"),"Needs tier review"))))))</x:f>
        <x:v>Advances one material tier</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stock</x:v>
      </x:c>
      <x:c r="B48" s="4" t="str">
        <x:f>IFERROR(INDEX('Material routes'!$F$6:$F$2205,MATCH(U48,'Material routes'!$A$6:$A$2205,0)),"MISSING ID")</x:f>
        <x:v>T1</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T2</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prerequisite",IF(K48="Raw entry preparation","Entry-resource preparation",IF(G48="Not applicable",IF(IFERROR(INDEX('Items'!$AI$6:$AI$1005,MATCH(T48,'Items'!$A$6:$A$1005,0)),"MISSING ID")="Finished item","Finished endpoint",IF(IFERROR(INDEX('Items'!$AI$6:$AI$1005,MATCH(T48,'Items'!$A$6:$A$1005,0)),"MISSING ID")="Currency","Currency / no refinement tier","Recovered output / tier not applicable")),IF(OR(IFERROR(INDEX('Crafting recipes'!$H$6:$H$1005,MATCH(J48,'Crafting recipes'!$A$6:$A$1005,0)),"Unassigned")="Unassigned",G48="Unassigned"),"Tier unresolved",IF(IFERROR(VALUE(RIGHT(G48,1))-VALUE(RIGHT(IFERROR(INDEX('Crafting recipes'!$H$6:$H$1005,MATCH(J48,'Crafting recipes'!$A$6:$A$1005,0)),"Unassigned"),1)),0)=1,IF(B48=IFERROR(INDEX('Crafting recipes'!$H$6:$H$1005,MATCH(J48,'Crafting recipes'!$A$6:$A$1005,0)),"Unassigned"),"Advances one material tier","Lower-tier ingredient; route advances one tier"),"Needs tier review"))))))</x:f>
        <x:v>Advances one material tier</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T1</x:v>
      </x:c>
      <x:c r="C49" s="4" t="str">
        <x:f>IFERROR(INDEX('Material routes'!$H$6:$H$2205,MATCH(U49,'Material routes'!$A$6:$A$2205,0)),"MISSING ID")</x:f>
        <x:v>Chemical material</x:v>
      </x:c>
      <x:c r="D49" s="4" t="str">
        <x:f>IFERROR(INDEX('Material routes'!$G$6:$G$2205,MATCH(U49,'Material routes'!$A$6:$A$2205,0)),"MISSING ID")</x:f>
        <x:v>Processing agents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T2</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prerequisite",IF(K49="Raw entry preparation","Entry-resource preparation",IF(G49="Not applicable",IF(IFERROR(INDEX('Items'!$AI$6:$AI$1005,MATCH(T49,'Items'!$A$6:$A$1005,0)),"MISSING ID")="Finished item","Finished endpoint",IF(IFERROR(INDEX('Items'!$AI$6:$AI$1005,MATCH(T49,'Items'!$A$6:$A$1005,0)),"MISSING ID")="Currency","Currency / no refinement tier","Recovered output / tier not applicable")),IF(OR(IFERROR(INDEX('Crafting recipes'!$H$6:$H$1005,MATCH(J49,'Crafting recipes'!$A$6:$A$1005,0)),"Unassigned")="Unassigned",G49="Unassigned"),"Tier unresolved",IF(IFERROR(VALUE(RIGHT(G49,1))-VALUE(RIGHT(IFERROR(INDEX('Crafting recipes'!$H$6:$H$1005,MATCH(J49,'Crafting recipes'!$A$6:$A$1005,0)),"Unassigned"),1)),0)=1,IF(B49=IFERROR(INDEX('Crafting recipes'!$H$6:$H$1005,MATCH(J49,'Crafting recipes'!$A$6:$A$1005,0)),"Unassigned"),"Advances one material tier","Lower-tier ingredient; route advances one tier"),"Needs tier review"))))))</x:f>
        <x:v>Advances one material tier</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Processing agents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T2</x:v>
      </x:c>
      <x:c r="H50" s="4" t="str">
        <x:f>IFERROR(INDEX('Material routes'!$H$6:$H$2205,MATCH(V50,'Material routes'!$A$6:$A$2205,0)),"MISSING ID")</x:f>
        <x:v>Chemical material</x:v>
      </x:c>
      <x:c r="I50" s="4" t="str">
        <x:f>IFERROR(INDEX('Material routes'!$G$6:$G$2205,MATCH(V50,'Material routes'!$A$6:$A$2205,0)),"MISSING ID")</x:f>
        <x:v>Processing agents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prerequisite",IF(K50="Raw entry preparation","Entry-resource preparation",IF(G50="Not applicable",IF(IFERROR(INDEX('Items'!$AI$6:$AI$1005,MATCH(T50,'Items'!$A$6:$A$1005,0)),"MISSING ID")="Finished item","Finished endpoint",IF(IFERROR(INDEX('Items'!$AI$6:$AI$1005,MATCH(T50,'Items'!$A$6:$A$1005,0)),"MISSING ID")="Currency","Currency / no refinement tier","Recovered output / tier not applicable")),IF(OR(IFERROR(INDEX('Crafting recipes'!$H$6:$H$1005,MATCH(J50,'Crafting recipes'!$A$6:$A$1005,0)),"Unassigned")="Unassigned",G50="Unassigned"),"Tier unresolved",IF(IFERROR(VALUE(RIGHT(G50,1))-VALUE(RIGHT(IFERROR(INDEX('Crafting recipes'!$H$6:$H$1005,MATCH(J50,'Crafting recipes'!$A$6:$A$1005,0)),"Unassigned"),1)),0)=1,IF(B50=IFERROR(INDEX('Crafting recipes'!$H$6:$H$1005,MATCH(J50,'Crafting recipes'!$A$6:$A$1005,0)),"Unassigned"),"Advances one material tier","Lower-tier ingredient; route advances one tier"),"Needs tier review"))))))</x:f>
        <x:v>Advances one material tier</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Processing agents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T2</x:v>
      </x:c>
      <x:c r="H51" s="4" t="str">
        <x:f>IFERROR(INDEX('Material routes'!$H$6:$H$2205,MATCH(V51,'Material routes'!$A$6:$A$2205,0)),"MISSING ID")</x:f>
        <x:v>Chemical material</x:v>
      </x:c>
      <x:c r="I51" s="4" t="str">
        <x:f>IFERROR(INDEX('Material routes'!$G$6:$G$2205,MATCH(V51,'Material routes'!$A$6:$A$2205,0)),"MISSING ID")</x:f>
        <x:v>Processing agents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prerequisite",IF(K51="Raw entry preparation","Entry-resource preparation",IF(G51="Not applicable",IF(IFERROR(INDEX('Items'!$AI$6:$AI$1005,MATCH(T51,'Items'!$A$6:$A$1005,0)),"MISSING ID")="Finished item","Finished endpoint",IF(IFERROR(INDEX('Items'!$AI$6:$AI$1005,MATCH(T51,'Items'!$A$6:$A$1005,0)),"MISSING ID")="Currency","Currency / no refinement tier","Recovered output / tier not applicable")),IF(OR(IFERROR(INDEX('Crafting recipes'!$H$6:$H$1005,MATCH(J51,'Crafting recipes'!$A$6:$A$1005,0)),"Unassigned")="Unassigned",G51="Unassigned"),"Tier unresolved",IF(IFERROR(VALUE(RIGHT(G51,1))-VALUE(RIGHT(IFERROR(INDEX('Crafting recipes'!$H$6:$H$1005,MATCH(J51,'Crafting recipes'!$A$6:$A$1005,0)),"Unassigned"),1)),0)=1,IF(B51=IFERROR(INDEX('Crafting recipes'!$H$6:$H$1005,MATCH(J51,'Crafting recipes'!$A$6:$A$1005,0)),"Unassigned"),"Advances one material tier","Lower-tier ingredient; route advances one tier"),"Needs tier review"))))))</x:f>
        <x:v>Advances one material tier</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Not applicable</x:v>
      </x:c>
      <x:c r="H52" s="4" t="str">
        <x:f>IFERROR(INDEX('Material routes'!$H$6:$H$2205,MATCH(V52,'Material routes'!$A$6:$A$2205,0)),"MISSING ID")</x:f>
        <x:v>Energy storage</x:v>
      </x:c>
      <x:c r="I52" s="4" t="str">
        <x:f>IFERROR(INDEX('Material routes'!$G$6:$G$2205,MATCH(V52,'Material routes'!$A$6:$A$2205,0)),"MISSING ID")</x:f>
        <x:v>Field supplies</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Finished endpoint</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Coarse Aggregate</x:v>
      </x:c>
      <x:c r="G53" s="4" t="str">
        <x:f>IFERROR(INDEX('Material routes'!$F$6:$F$2205,MATCH(V53,'Material routes'!$A$6:$A$2205,0)),"MISSING ID")</x:f>
        <x:v>T1</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prerequisite",IF(K53="Raw entry preparation","Entry-resource preparation",IF(G53="Not applicable",IF(IFERROR(INDEX('Items'!$AI$6:$AI$1005,MATCH(T53,'Items'!$A$6:$A$1005,0)),"MISSING ID")="Finished item","Finished endpoint",IF(IFERROR(INDEX('Items'!$AI$6:$AI$1005,MATCH(T53,'Items'!$A$6:$A$1005,0)),"MISSING ID")="Currency","Currency / no refinement tier","Recovered output / tier not applicable")),IF(OR(IFERROR(INDEX('Crafting recipes'!$H$6:$H$1005,MATCH(J53,'Crafting recipes'!$A$6:$A$1005,0)),"Unassigned")="Unassigned",G53="Unassigned"),"Tier unresolved",IF(IFERROR(VALUE(RIGHT(G53,1))-VALUE(RIGHT(IFERROR(INDEX('Crafting recipes'!$H$6:$H$1005,MATCH(J53,'Crafting recipes'!$A$6:$A$1005,0)),"Unassigned"),1)),0)=1,IF(B53=IFERROR(INDEX('Crafting recipes'!$H$6:$H$1005,MATCH(J53,'Crafting recipes'!$A$6:$A$1005,0)),"Unassigned"),"Advances one material tier","Lower-tier ingredient; route advances one tier"),"Needs tier review"))))))</x:f>
        <x:v>Advances one material tier</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Iron-rich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prerequisite",IF(K54="Raw entry preparation","Entry-resource preparation",IF(G54="Not applicable",IF(IFERROR(INDEX('Items'!$AI$6:$AI$1005,MATCH(T54,'Items'!$A$6:$A$1005,0)),"MISSING ID")="Finished item","Finished endpoint",IF(IFERROR(INDEX('Items'!$AI$6:$AI$1005,MATCH(T54,'Items'!$A$6:$A$1005,0)),"MISSING ID")="Currency","Currency / no refinement tier","Recovered output / tier not applicable")),IF(OR(IFERROR(INDEX('Crafting recipes'!$H$6:$H$1005,MATCH(J54,'Crafting recipes'!$A$6:$A$1005,0)),"Unassigned")="Unassigned",G54="Unassigned"),"Tier unresolved",IF(IFERROR(VALUE(RIGHT(G54,1))-VALUE(RIGHT(IFERROR(INDEX('Crafting recipes'!$H$6:$H$1005,MATCH(J54,'Crafting recipes'!$A$6:$A$1005,0)),"Unassigned"),1)),0)=1,IF(B54=IFERROR(INDEX('Crafting recipes'!$H$6:$H$1005,MATCH(J54,'Crafting recipes'!$A$6:$A$1005,0)),"Unassigned"),"Advances one material tier","Lower-tier ingredient; route advances one tier"),"Needs tier review"))))))</x:f>
        <x:v>Advances one material tier</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Mineral Sand</x:v>
      </x:c>
      <x:c r="G55" s="4" t="str">
        <x:f>IFERROR(INDEX('Material routes'!$F$6:$F$2205,MATCH(V55,'Material routes'!$A$6:$A$2205,0)),"MISSING ID")</x:f>
        <x:v>T1</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prerequisite",IF(K55="Raw entry preparation","Entry-resource preparation",IF(G55="Not applicable",IF(IFERROR(INDEX('Items'!$AI$6:$AI$1005,MATCH(T55,'Items'!$A$6:$A$1005,0)),"MISSING ID")="Finished item","Finished endpoint",IF(IFERROR(INDEX('Items'!$AI$6:$AI$1005,MATCH(T55,'Items'!$A$6:$A$1005,0)),"MISSING ID")="Currency","Currency / no refinement tier","Recovered output / tier not applicable")),IF(OR(IFERROR(INDEX('Crafting recipes'!$H$6:$H$1005,MATCH(J55,'Crafting recipes'!$A$6:$A$1005,0)),"Unassigned")="Unassigned",G55="Unassigned"),"Tier unresolved",IF(IFERROR(VALUE(RIGHT(G55,1))-VALUE(RIGHT(IFERROR(INDEX('Crafting recipes'!$H$6:$H$1005,MATCH(J55,'Crafting recipes'!$A$6:$A$1005,0)),"Unassigned"),1)),0)=1,IF(B55=IFERROR(INDEX('Crafting recipes'!$H$6:$H$1005,MATCH(J55,'Crafting recipes'!$A$6:$A$1005,0)),"Unassigned"),"Advances one material tier","Lower-tier ingredient; route advances one tier"),"Needs tier review"))))))</x:f>
        <x:v>Advances one material tier</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Mineral Dust</x:v>
      </x:c>
      <x:c r="G56" s="4" t="str">
        <x:f>IFERROR(INDEX('Material routes'!$F$6:$F$2205,MATCH(V56,'Material routes'!$A$6:$A$2205,0)),"MISSING ID")</x:f>
        <x:v>T1</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prerequisite",IF(K56="Raw entry preparation","Entry-resource preparation",IF(G56="Not applicable",IF(IFERROR(INDEX('Items'!$AI$6:$AI$1005,MATCH(T56,'Items'!$A$6:$A$1005,0)),"MISSING ID")="Finished item","Finished endpoint",IF(IFERROR(INDEX('Items'!$AI$6:$AI$1005,MATCH(T56,'Items'!$A$6:$A$1005,0)),"MISSING ID")="Currency","Currency / no refinement tier","Recovered output / tier not applicable")),IF(OR(IFERROR(INDEX('Crafting recipes'!$H$6:$H$1005,MATCH(J56,'Crafting recipes'!$A$6:$A$1005,0)),"Unassigned")="Unassigned",G56="Unassigned"),"Tier unresolved",IF(IFERROR(VALUE(RIGHT(G56,1))-VALUE(RIGHT(IFERROR(INDEX('Crafting recipes'!$H$6:$H$1005,MATCH(J56,'Crafting recipes'!$A$6:$A$1005,0)),"Unassigned"),1)),0)=1,IF(B56=IFERROR(INDEX('Crafting recipes'!$H$6:$H$1005,MATCH(J56,'Crafting recipes'!$A$6:$A$1005,0)),"Unassigned"),"Advances one material tier","Lower-tier ingredient; route advances one tier"),"Needs tier review"))))))</x:f>
        <x:v>Advances one material tier</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Not applicable</x:v>
      </x:c>
      <x:c r="C57" s="4" t="str">
        <x:f>IFERROR(INDEX('Material routes'!$H$6:$H$2205,MATCH(U57,'Material routes'!$A$6:$A$2205,0)),"MISSING ID")</x:f>
        <x:v>Energy storage</x:v>
      </x:c>
      <x:c r="D57" s="4" t="str">
        <x:f>IFERROR(INDEX('Material routes'!$G$6:$G$2205,MATCH(U57,'Material routes'!$A$6:$A$2205,0)),"MISSING ID")</x:f>
        <x:v>Field supplies</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Field supplies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Finished endpoint</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Not applicable</x:v>
      </x:c>
      <x:c r="H58" s="4" t="str">
        <x:f>IFERROR(INDEX('Material routes'!$H$6:$H$2205,MATCH(V58,'Material routes'!$A$6:$A$2205,0)),"MISSING ID")</x:f>
        <x:v>Energy storage</x:v>
      </x:c>
      <x:c r="I58" s="4" t="str">
        <x:f>IFERROR(INDEX('Material routes'!$G$6:$G$2205,MATCH(V58,'Material routes'!$A$6:$A$2205,0)),"MISSING ID")</x:f>
        <x:v>Field supplies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prerequisite",IF(K58="Raw entry preparation","Entry-resource preparation",IF(G58="Not applicable",IF(IFERROR(INDEX('Items'!$AI$6:$AI$1005,MATCH(T58,'Items'!$A$6:$A$1005,0)),"MISSING ID")="Finished item","Finished endpoint",IF(IFERROR(INDEX('Items'!$AI$6:$AI$1005,MATCH(T58,'Items'!$A$6:$A$1005,0)),"MISSING ID")="Currency","Currency / no refinement tier","Recovered output / tier not applicable")),IF(OR(IFERROR(INDEX('Crafting recipes'!$H$6:$H$1005,MATCH(J58,'Crafting recipes'!$A$6:$A$1005,0)),"Unassigned")="Unassigned",G58="Unassigned"),"Tier unresolved",IF(IFERROR(VALUE(RIGHT(G58,1))-VALUE(RIGHT(IFERROR(INDEX('Crafting recipes'!$H$6:$H$1005,MATCH(J58,'Crafting recipes'!$A$6:$A$1005,0)),"Unassigned"),1)),0)=1,IF(B58=IFERROR(INDEX('Crafting recipes'!$H$6:$H$1005,MATCH(J58,'Crafting recipes'!$A$6:$A$1005,0)),"Unassigned"),"Advances one material tier","Lower-tier ingredient; route advances one tier"),"Needs tier review"))))))</x:f>
        <x:v>Finished endpoint</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Iron-rich mineral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Worked iron stock</x:v>
      </x:c>
      <x:c r="G59" s="4" t="str">
        <x:f>IFERROR(INDEX('Material routes'!$F$6:$F$2205,MATCH(V59,'Material routes'!$A$6:$A$2205,0)),"MISSING ID")</x:f>
        <x:v>T2</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prerequisite",IF(K59="Raw entry preparation","Entry-resource preparation",IF(G59="Not applicable",IF(IFERROR(INDEX('Items'!$AI$6:$AI$1005,MATCH(T59,'Items'!$A$6:$A$1005,0)),"MISSING ID")="Finished item","Finished endpoint",IF(IFERROR(INDEX('Items'!$AI$6:$AI$1005,MATCH(T59,'Items'!$A$6:$A$1005,0)),"MISSING ID")="Currency","Currency / no refinement tier","Recovered output / tier not applicable")),IF(OR(IFERROR(INDEX('Crafting recipes'!$H$6:$H$1005,MATCH(J59,'Crafting recipes'!$A$6:$A$1005,0)),"Unassigned")="Unassigned",G59="Unassigned"),"Tier unresolved",IF(IFERROR(VALUE(RIGHT(G59,1))-VALUE(RIGHT(IFERROR(INDEX('Crafting recipes'!$H$6:$H$1005,MATCH(J59,'Crafting recipes'!$A$6:$A$1005,0)),"Unassigned"),1)),0)=1,IF(B59=IFERROR(INDEX('Crafting recipes'!$H$6:$H$1005,MATCH(J59,'Crafting recipes'!$A$6:$A$1005,0)),"Unassigned"),"Advances one material tier","Lower-tier ingredient; route advances one tier"),"Needs tier review"))))))</x:f>
        <x:v>Advances one material tier</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abrasive grit</x:v>
      </x:c>
      <x:c r="G60" s="4" t="str">
        <x:f>IFERROR(INDEX('Material routes'!$F$6:$F$2205,MATCH(V60,'Material routes'!$A$6:$A$2205,0)),"MISSING ID")</x:f>
        <x:v>T1</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prerequisite",IF(K60="Raw entry preparation","Entry-resource preparation",IF(G60="Not applicable",IF(IFERROR(INDEX('Items'!$AI$6:$AI$1005,MATCH(T60,'Items'!$A$6:$A$1005,0)),"MISSING ID")="Finished item","Finished endpoint",IF(IFERROR(INDEX('Items'!$AI$6:$AI$1005,MATCH(T60,'Items'!$A$6:$A$1005,0)),"MISSING ID")="Currency","Currency / no refinement tier","Recovered output / tier not applicable")),IF(OR(IFERROR(INDEX('Crafting recipes'!$H$6:$H$1005,MATCH(J60,'Crafting recipes'!$A$6:$A$1005,0)),"Unassigned")="Unassigned",G60="Unassigned"),"Tier unresolved",IF(IFERROR(VALUE(RIGHT(G60,1))-VALUE(RIGHT(IFERROR(INDEX('Crafting recipes'!$H$6:$H$1005,MATCH(J60,'Crafting recipes'!$A$6:$A$1005,0)),"Unassigned"),1)),0)=1,IF(B60=IFERROR(INDEX('Crafting recipes'!$H$6:$H$1005,MATCH(J60,'Crafting recipes'!$A$6:$A$1005,0)),"Unassigned"),"Advances one material tier","Lower-tier ingredient; route advances one tier"),"Needs tier review"))))))</x:f>
        <x:v>Advances one material tier</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T0</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prerequisite",IF(K61="Raw entry preparation","Entry-resource preparation",IF(G61="Not applicable",IF(IFERROR(INDEX('Items'!$AI$6:$AI$1005,MATCH(T61,'Items'!$A$6:$A$1005,0)),"MISSING ID")="Finished item","Finished endpoint",IF(IFERROR(INDEX('Items'!$AI$6:$AI$1005,MATCH(T61,'Items'!$A$6:$A$1005,0)),"MISSING ID")="Currency","Currency / no refinement tier","Recovered output / tier not applicable")),IF(OR(IFERROR(INDEX('Crafting recipes'!$H$6:$H$1005,MATCH(J61,'Crafting recipes'!$A$6:$A$1005,0)),"Unassigned")="Unassigned",G61="Unassigned"),"Tier unresolved",IF(IFERROR(VALUE(RIGHT(G61,1))-VALUE(RIGHT(IFERROR(INDEX('Crafting recipes'!$H$6:$H$1005,MATCH(J61,'Crafting recipes'!$A$6:$A$1005,0)),"Unassigned"),1)),0)=1,IF(B61=IFERROR(INDEX('Crafting recipes'!$H$6:$H$1005,MATCH(J61,'Crafting recipes'!$A$6:$A$1005,0)),"Unassigned"),"Advances one material tier","Lower-tier ingredient; route advances one tier"),"Needs tier review"))))))</x:f>
        <x:v>Needs tier review</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T2</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prerequisite",IF(K62="Raw entry preparation","Entry-resource preparation",IF(G62="Not applicable",IF(IFERROR(INDEX('Items'!$AI$6:$AI$1005,MATCH(T62,'Items'!$A$6:$A$1005,0)),"MISSING ID")="Finished item","Finished endpoint",IF(IFERROR(INDEX('Items'!$AI$6:$AI$1005,MATCH(T62,'Items'!$A$6:$A$1005,0)),"MISSING ID")="Currency","Currency / no refinement tier","Recovered output / tier not applicable")),IF(OR(IFERROR(INDEX('Crafting recipes'!$H$6:$H$1005,MATCH(J62,'Crafting recipes'!$A$6:$A$1005,0)),"Unassigned")="Unassigned",G62="Unassigned"),"Tier unresolved",IF(IFERROR(VALUE(RIGHT(G62,1))-VALUE(RIGHT(IFERROR(INDEX('Crafting recipes'!$H$6:$H$1005,MATCH(J62,'Crafting recipes'!$A$6:$A$1005,0)),"Unassigned"),1)),0)=1,IF(B62=IFERROR(INDEX('Crafting recipes'!$H$6:$H$1005,MATCH(J62,'Crafting recipes'!$A$6:$A$1005,0)),"Unassigned"),"Advances one material tier","Lower-tier ingredient; route advances one tier"),"Needs tier review"))))))</x:f>
        <x:v>Needs tier review</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T2</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prerequisite",IF(K63="Raw entry preparation","Entry-resource preparation",IF(G63="Not applicable",IF(IFERROR(INDEX('Items'!$AI$6:$AI$1005,MATCH(T63,'Items'!$A$6:$A$1005,0)),"MISSING ID")="Finished item","Finished endpoint",IF(IFERROR(INDEX('Items'!$AI$6:$AI$1005,MATCH(T63,'Items'!$A$6:$A$1005,0)),"MISSING ID")="Currency","Currency / no refinement tier","Recovered output / tier not applicable")),IF(OR(IFERROR(INDEX('Crafting recipes'!$H$6:$H$1005,MATCH(J63,'Crafting recipes'!$A$6:$A$1005,0)),"Unassigned")="Unassigned",G63="Unassigned"),"Tier unresolved",IF(IFERROR(VALUE(RIGHT(G63,1))-VALUE(RIGHT(IFERROR(INDEX('Crafting recipes'!$H$6:$H$1005,MATCH(J63,'Crafting recipes'!$A$6:$A$1005,0)),"Unassigned"),1)),0)=1,IF(B63=IFERROR(INDEX('Crafting recipes'!$H$6:$H$1005,MATCH(J63,'Crafting recipes'!$A$6:$A$1005,0)),"Unassigned"),"Advances one material tier","Lower-tier ingredient; route advances one tier"),"Needs tier review"))))))</x:f>
        <x:v>Needs tier review</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T2</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prerequisite",IF(K64="Raw entry preparation","Entry-resource preparation",IF(G64="Not applicable",IF(IFERROR(INDEX('Items'!$AI$6:$AI$1005,MATCH(T64,'Items'!$A$6:$A$1005,0)),"MISSING ID")="Finished item","Finished endpoint",IF(IFERROR(INDEX('Items'!$AI$6:$AI$1005,MATCH(T64,'Items'!$A$6:$A$1005,0)),"MISSING ID")="Currency","Currency / no refinement tier","Recovered output / tier not applicable")),IF(OR(IFERROR(INDEX('Crafting recipes'!$H$6:$H$1005,MATCH(J64,'Crafting recipes'!$A$6:$A$1005,0)),"Unassigned")="Unassigned",G64="Unassigned"),"Tier unresolved",IF(IFERROR(VALUE(RIGHT(G64,1))-VALUE(RIGHT(IFERROR(INDEX('Crafting recipes'!$H$6:$H$1005,MATCH(J64,'Crafting recipes'!$A$6:$A$1005,0)),"Unassigned"),1)),0)=1,IF(B64=IFERROR(INDEX('Crafting recipes'!$H$6:$H$1005,MATCH(J64,'Crafting recipes'!$A$6:$A$1005,0)),"Unassigned"),"Advances one material tier","Lower-tier ingredient; route advances one tier"),"Needs tier review"))))))</x:f>
        <x:v>Needs tier review</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fat-like tissue concept</x:v>
      </x:c>
      <x:c r="B65" s="4" t="str">
        <x:f>IFERROR(INDEX('Material routes'!$F$6:$F$2205,MATCH(U65,'Material routes'!$A$6:$A$2205,0)),"MISSING ID")</x:f>
        <x:v>Unassigned</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Solid biological wax</x:v>
      </x:c>
      <x:c r="G65" s="4" t="str">
        <x:f>IFERROR(INDEX('Material routes'!$F$6:$F$2205,MATCH(V65,'Material routes'!$A$6:$A$2205,0)),"MISSING ID")</x:f>
        <x:v>Unassigned</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prerequisite",IF(K65="Raw entry preparation","Entry-resource preparation",IF(G65="Not applicable",IF(IFERROR(INDEX('Items'!$AI$6:$AI$1005,MATCH(T65,'Items'!$A$6:$A$1005,0)),"MISSING ID")="Finished item","Finished endpoint",IF(IFERROR(INDEX('Items'!$AI$6:$AI$1005,MATCH(T65,'Items'!$A$6:$A$1005,0)),"MISSING ID")="Currency","Currency / no refinement tier","Recovered output / tier not applicable")),IF(OR(IFERROR(INDEX('Crafting recipes'!$H$6:$H$1005,MATCH(J65,'Crafting recipes'!$A$6:$A$1005,0)),"Unassigned")="Unassigned",G65="Unassigned"),"Tier unresolved",IF(IFERROR(VALUE(RIGHT(G65,1))-VALUE(RIGHT(IFERROR(INDEX('Crafting recipes'!$H$6:$H$1005,MATCH(J65,'Crafting recipes'!$A$6:$A$1005,0)),"Unassigned"),1)),0)=1,IF(B65=IFERROR(INDEX('Crafting recipes'!$H$6:$H$1005,MATCH(J65,'Crafting recipes'!$A$6:$A$1005,0)),"Unassigned"),"Advances one material tier","Lower-tier ingredient; route advances one tier"),"Needs tier review"))))))</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T0</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prerequisite",IF(K66="Raw entry preparation","Entry-resource preparation",IF(G66="Not applicable",IF(IFERROR(INDEX('Items'!$AI$6:$AI$1005,MATCH(T66,'Items'!$A$6:$A$1005,0)),"MISSING ID")="Finished item","Finished endpoint",IF(IFERROR(INDEX('Items'!$AI$6:$AI$1005,MATCH(T66,'Items'!$A$6:$A$1005,0)),"MISSING ID")="Currency","Currency / no refinement tier","Recovered output / tier not applicable")),IF(OR(IFERROR(INDEX('Crafting recipes'!$H$6:$H$1005,MATCH(J66,'Crafting recipes'!$A$6:$A$1005,0)),"Unassigned")="Unassigned",G66="Unassigned"),"Tier unresolved",IF(IFERROR(VALUE(RIGHT(G66,1))-VALUE(RIGHT(IFERROR(INDEX('Crafting recipes'!$H$6:$H$1005,MATCH(J66,'Crafting recipes'!$A$6:$A$1005,0)),"Unassigned"),1)),0)=1,IF(B66=IFERROR(INDEX('Crafting recipes'!$H$6:$H$1005,MATCH(J66,'Crafting recipes'!$A$6:$A$1005,0)),"Unassigned"),"Advances one material tier","Lower-tier ingredient; route advances one tier"),"Needs tier review"))))))</x:f>
        <x:v>Advances one material tier</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t="str">
        <x:f>IFERROR(INDEX('Material routes'!$E$6:$E$2205,MATCH(U67,'Material routes'!$A$6:$A$2205,0)),"MISSING ID")</x:f>
        <x:v>Mica sheets</x:v>
      </x:c>
      <x:c r="B67" s="4" t="str">
        <x:f>IFERROR(INDEX('Material routes'!$F$6:$F$2205,MATCH(U67,'Material routes'!$A$6:$A$2205,0)),"MISSING ID")</x:f>
        <x:v>T0</x:v>
      </x:c>
      <x:c r="C67" s="4" t="str">
        <x:f>IFERROR(INDEX('Material routes'!$H$6:$H$2205,MATCH(U67,'Material routes'!$A$6:$A$2205,0)),"MISSING ID")</x:f>
        <x:v>Raw material</x:v>
      </x:c>
      <x:c r="D67" s="4" t="str">
        <x:f>IFERROR(INDEX('Material routes'!$G$6:$G$2205,MATCH(U67,'Material routes'!$A$6:$A$2205,0)),"MISSING ID")</x:f>
        <x:v>Mineral resources</x:v>
      </x:c>
      <x:c r="E67" s="4" t="str">
        <x:f>IFERROR(INDEX('Material routes'!$C$6:$C$2205,MATCH(U67,'Material routes'!$A$6:$A$2205,0)),"MISSING ID")</x:f>
        <x:v>Ingredient candidate</x:v>
      </x:c>
      <x:c r="F67" s="4" t="str">
        <x:f>IFERROR(INDEX('Material routes'!$E$6:$E$2205,MATCH(V67,'Material routes'!$A$6:$A$2205,0)),"MISSING ID")</x:f>
        <x:v>Static grounding kit</x:v>
      </x:c>
      <x:c r="G67" s="4" t="str">
        <x:f>IFERROR(INDEX('Material routes'!$F$6:$F$2205,MATCH(V67,'Material routes'!$A$6:$A$2205,0)),"MISSING ID")</x:f>
        <x:v>Not applicable</x:v>
      </x:c>
      <x:c r="H67" s="4" t="str">
        <x:f>IFERROR(INDEX('Material routes'!$H$6:$H$2205,MATCH(V67,'Material routes'!$A$6:$A$2205,0)),"MISSING ID")</x:f>
        <x:v>Tool</x:v>
      </x:c>
      <x:c r="I67" s="4" t="str">
        <x:f>IFERROR(INDEX('Material routes'!$G$6:$G$2205,MATCH(V67,'Material routes'!$A$6:$A$2205,0)),"MISSING ID")</x:f>
        <x:v>Accessories</x:v>
      </x:c>
      <x:c r="J67" s="4" t="str">
        <x:f>IFERROR(INDEX('Material routes'!$B$6:$B$2205,MATCH(U67,'Material routes'!$A$6:$A$2205,0)),"MISSING ID")</x:f>
        <x:v>outline.resource_chain.20</x:v>
      </x:c>
      <x:c r="K67" s="4" t="str">
        <x:f>IFERROR(INDEX('Crafting recipes'!$C$6:$C$1005,MATCH(J67,'Crafting recipes'!$A$6:$A$1005,0)),"MISSING ID")</x:f>
        <x:v>Finished-item crafting</x:v>
      </x:c>
      <x:c r="L67" s="4" t="str">
        <x:f>IFERROR(INDEX('Material routes'!$K$6:$K$2205,MATCH(U67,'Material routes'!$A$6:$A$2205,0)),"MISSING ID")</x:f>
        <x:v>Concept outline</x:v>
      </x:c>
      <x:c r="M67" s="4" t="str">
        <x:f>IFERROR(INDEX('Material routes'!$M$6:$M$2205,MATCH(U67,'Material routes'!$A$6:$A$2205,0)),"MISSING ID")</x:f>
        <x:v>Concept outline</x:v>
      </x:c>
      <x:c r="N67" s="4" t="str">
        <x:f>IF(IFERROR(INDEX('Material routes'!$I$6:$I$1005,MATCH(U67,'Material routes'!$A$6:$A$1005,0)),"MISSING ID")=0,"",IFERROR(INDEX('Material routes'!$I$6:$I$1005,MATCH(U67,'Material routes'!$A$6:$A$1005,0)),"MISSING ID"))</x:f>
      </x:c>
      <x:c r="O67" s="4" t="str">
        <x:f>IFERROR(INDEX('Material routes'!$J$6:$J$2205,MATCH(U67,'Material routes'!$A$6:$A$2205,0)),"MISSING ID")</x:f>
        <x:v>Unspecified</x:v>
      </x:c>
      <x:c r="P67" s="4" t="str">
        <x:f>IF(IFERROR(INDEX('Material routes'!$I$6:$I$1005,MATCH(V67,'Material routes'!$A$6:$A$1005,0)),"MISSING ID")=0,"",IFERROR(INDEX('Material routes'!$I$6:$I$1005,MATCH(V67,'Material routes'!$A$6:$A$1005,0)),"MISSING ID"))</x:f>
      </x:c>
      <x:c r="Q67" s="4" t="str">
        <x:f>IFERROR(INDEX('Material routes'!$J$6:$J$2205,MATCH(V67,'Material routes'!$A$6:$A$2205,0)),"MISSING ID")</x:f>
        <x:v>Unspecified</x:v>
      </x:c>
      <x:c r="R67" s="4" t="str">
        <x:f>IF(L67="Withheld","Withheld premise",IF(E67="Tool candidate","Reusable prerequisite",IF(K67="Raw entry preparation","Entry-resource preparation",IF(G67="Not applicable",IF(IFERROR(INDEX('Items'!$AI$6:$AI$1005,MATCH(T67,'Items'!$A$6:$A$1005,0)),"MISSING ID")="Finished item","Finished endpoint",IF(IFERROR(INDEX('Items'!$AI$6:$AI$1005,MATCH(T67,'Items'!$A$6:$A$1005,0)),"MISSING ID")="Currency","Currency / no refinement tier","Recovered output / tier not applicable")),IF(OR(IFERROR(INDEX('Crafting recipes'!$H$6:$H$1005,MATCH(J67,'Crafting recipes'!$A$6:$A$1005,0)),"Unassigned")="Unassigned",G67="Unassigned"),"Tier unresolved",IF(IFERROR(VALUE(RIGHT(G67,1))-VALUE(RIGHT(IFERROR(INDEX('Crafting recipes'!$H$6:$H$1005,MATCH(J67,'Crafting recipes'!$A$6:$A$1005,0)),"Unassigned"),1)),0)=1,IF(B67=IFERROR(INDEX('Crafting recipes'!$H$6:$H$1005,MATCH(J67,'Crafting recipes'!$A$6:$A$1005,0)),"Unassigned"),"Advances one material tier","Lower-tier ingredient; route advances one tier"),"Needs tier review"))))))</x:f>
        <x:v>Finished endpoint</x:v>
      </x:c>
      <x:c r="S67" s="4" t="str">
        <x:f>IFERROR(INDEX('Material routes'!$D$6:$D$2205,MATCH(U67,'Material routes'!$A$6:$A$2205,0)),"MISSING ID")</x:f>
        <x:v>proposal.natural.mica</x:v>
      </x:c>
      <x:c r="T67" s="4" t="str">
        <x:f>IFERROR(INDEX('Material routes'!$D$6:$D$2205,MATCH(V67,'Material routes'!$A$6:$A$2205,0)),"MISSING ID")</x:f>
        <x:v>proposal.gear.grounding_kit</x:v>
      </x:c>
      <x:c r="U67" s="4" t="str">
        <x:v>outline.input.20</x:v>
      </x:c>
      <x:c r="V67" s="4" t="str">
        <x:v>outline.output.20</x:v>
      </x:c>
    </x:row>
    <x:row r="68" ht="85" customHeight="1">
      <x:c r="A68" s="4" t="str">
        <x:f>IFERROR(INDEX('Material routes'!$E$6:$E$2205,MATCH(U68,'Material routes'!$A$6:$A$2205,0)),"MISSING ID")</x:f>
        <x:v>Graded graphite flakes</x:v>
      </x:c>
      <x:c r="B68" s="4" t="str">
        <x:f>IFERROR(INDEX('Material routes'!$F$6:$F$2205,MATCH(U68,'Material routes'!$A$6:$A$2205,0)),"MISSING ID")</x:f>
        <x:v>T1</x:v>
      </x:c>
      <x:c r="C68" s="4" t="str">
        <x:f>IFERROR(INDEX('Material routes'!$H$6:$H$2205,MATCH(U68,'Material routes'!$A$6:$A$2205,0)),"MISSING ID")</x:f>
        <x:v>Processed material</x:v>
      </x:c>
      <x:c r="D68" s="4" t="str">
        <x:f>IFERROR(INDEX('Material routes'!$G$6:$G$2205,MATCH(U68,'Material routes'!$A$6:$A$2205,0)),"MISSING ID")</x:f>
        <x:v>Manufactured stock</x:v>
      </x:c>
      <x:c r="E68" s="4" t="str">
        <x:f>IFERROR(INDEX('Material routes'!$C$6:$C$2205,MATCH(U68,'Material routes'!$A$6:$A$2205,0)),"MISSING ID")</x:f>
        <x:v>Ingredient candidate</x:v>
      </x:c>
      <x:c r="F68" s="4" t="str">
        <x:f>IFERROR(INDEX('Material routes'!$E$6:$E$2205,MATCH(V68,'Material routes'!$A$6:$A$2205,0)),"MISSING ID")</x:f>
        <x:v>Static grounding kit</x:v>
      </x:c>
      <x:c r="G68" s="4" t="str">
        <x:f>IFERROR(INDEX('Material routes'!$F$6:$F$2205,MATCH(V68,'Material routes'!$A$6:$A$2205,0)),"MISSING ID")</x:f>
        <x:v>Not applicable</x:v>
      </x:c>
      <x:c r="H68" s="4" t="str">
        <x:f>IFERROR(INDEX('Material routes'!$H$6:$H$2205,MATCH(V68,'Material routes'!$A$6:$A$2205,0)),"MISSING ID")</x:f>
        <x:v>Tool</x:v>
      </x:c>
      <x:c r="I68" s="4" t="str">
        <x:f>IFERROR(INDEX('Material routes'!$G$6:$G$2205,MATCH(V68,'Material routes'!$A$6:$A$2205,0)),"MISSING ID")</x:f>
        <x:v>Accessories</x:v>
      </x:c>
      <x:c r="J68" s="4" t="str">
        <x:f>IFERROR(INDEX('Material routes'!$B$6:$B$2205,MATCH(U68,'Material routes'!$A$6:$A$2205,0)),"MISSING ID")</x:f>
        <x:v>outline.resource_chain.21</x:v>
      </x:c>
      <x:c r="K68" s="4" t="str">
        <x:f>IFERROR(INDEX('Crafting recipes'!$C$6:$C$1005,MATCH(J68,'Crafting recipes'!$A$6:$A$1005,0)),"MISSING ID")</x:f>
        <x:v>Finished-item crafting</x:v>
      </x:c>
      <x:c r="L68" s="4" t="str">
        <x:f>IFERROR(INDEX('Material routes'!$K$6:$K$2205,MATCH(U68,'Material routes'!$A$6:$A$2205,0)),"MISSING ID")</x:f>
        <x:v>Concept outline</x:v>
      </x:c>
      <x:c r="M68" s="4" t="str">
        <x:f>IFERROR(INDEX('Material routes'!$M$6:$M$2205,MATCH(U68,'Material routes'!$A$6:$A$2205,0)),"MISSING ID")</x:f>
        <x:v>Concept outline</x:v>
      </x:c>
      <x:c r="N68" s="4" t="str">
        <x:f>IF(IFERROR(INDEX('Material routes'!$I$6:$I$1005,MATCH(U68,'Material routes'!$A$6:$A$1005,0)),"MISSING ID")=0,"",IFERROR(INDEX('Material routes'!$I$6:$I$1005,MATCH(U68,'Material routes'!$A$6:$A$1005,0)),"MISSING ID"))</x:f>
      </x:c>
      <x:c r="O68" s="4" t="str">
        <x:f>IFERROR(INDEX('Material routes'!$J$6:$J$2205,MATCH(U68,'Material routes'!$A$6:$A$2205,0)),"MISSING ID")</x:f>
        <x:v>Unspecified</x:v>
      </x:c>
      <x:c r="P68" s="4" t="str">
        <x:f>IF(IFERROR(INDEX('Material routes'!$I$6:$I$1005,MATCH(V68,'Material routes'!$A$6:$A$1005,0)),"MISSING ID")=0,"",IFERROR(INDEX('Material routes'!$I$6:$I$1005,MATCH(V68,'Material routes'!$A$6:$A$1005,0)),"MISSING ID"))</x:f>
      </x:c>
      <x:c r="Q68" s="4" t="str">
        <x:f>IFERROR(INDEX('Material routes'!$J$6:$J$2205,MATCH(V68,'Material routes'!$A$6:$A$2205,0)),"MISSING ID")</x:f>
        <x:v>Unspecified</x:v>
      </x:c>
      <x:c r="R68" s="4" t="str">
        <x:f>IF(L68="Withheld","Withheld premise",IF(E68="Tool candidate","Reusable prerequisite",IF(K68="Raw entry preparation","Entry-resource preparation",IF(G68="Not applicable",IF(IFERROR(INDEX('Items'!$AI$6:$AI$1005,MATCH(T68,'Items'!$A$6:$A$1005,0)),"MISSING ID")="Finished item","Finished endpoint",IF(IFERROR(INDEX('Items'!$AI$6:$AI$1005,MATCH(T68,'Items'!$A$6:$A$1005,0)),"MISSING ID")="Currency","Currency / no refinement tier","Recovered output / tier not applicable")),IF(OR(IFERROR(INDEX('Crafting recipes'!$H$6:$H$1005,MATCH(J68,'Crafting recipes'!$A$6:$A$1005,0)),"Unassigned")="Unassigned",G68="Unassigned"),"Tier unresolved",IF(IFERROR(VALUE(RIGHT(G68,1))-VALUE(RIGHT(IFERROR(INDEX('Crafting recipes'!$H$6:$H$1005,MATCH(J68,'Crafting recipes'!$A$6:$A$1005,0)),"Unassigned"),1)),0)=1,IF(B68=IFERROR(INDEX('Crafting recipes'!$H$6:$H$1005,MATCH(J68,'Crafting recipes'!$A$6:$A$1005,0)),"Unassigned"),"Advances one material tier","Lower-tier ingredient; route advances one tier"),"Needs tier review"))))))</x:f>
        <x:v>Finished endpoint</x:v>
      </x:c>
      <x:c r="S68" s="4" t="str">
        <x:f>IFERROR(INDEX('Material routes'!$D$6:$D$2205,MATCH(U68,'Material routes'!$A$6:$A$2205,0)),"MISSING ID")</x:f>
        <x:v>proposal.natural.carbon</x:v>
      </x:c>
      <x:c r="T68" s="4" t="str">
        <x:f>IFERROR(INDEX('Material routes'!$D$6:$D$2205,MATCH(V68,'Material routes'!$A$6:$A$2205,0)),"MISSING ID")</x:f>
        <x:v>proposal.gear.grounding_kit</x:v>
      </x:c>
      <x:c r="U68" s="4" t="str">
        <x:v>outline.input.21</x:v>
      </x:c>
      <x:c r="V68" s="4" t="str">
        <x:v>outline.output.21</x:v>
      </x:c>
    </x:row>
    <x:row r="69" ht="85" customHeight="1">
      <x:c r="A69" s="4" t="str">
        <x:f>IFERROR(INDEX('Material routes'!$E$6:$E$2205,MATCH(U69,'Material routes'!$A$6:$A$2205,0)),"MISSING ID")</x:f>
        <x:v>Unprocessed copper-rich stone</x:v>
      </x:c>
      <x:c r="B69" s="4" t="str">
        <x:f>IFERROR(INDEX('Material routes'!$F$6:$F$2205,MATCH(U69,'Material routes'!$A$6:$A$2205,0)),"MISSING ID")</x:f>
        <x:v>T0</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Copper ore</x:v>
      </x:c>
      <x:c r="G69" s="4" t="str">
        <x:f>IFERROR(INDEX('Material routes'!$F$6:$F$2205,MATCH(V69,'Material routes'!$A$6:$A$2205,0)),"MISSING ID")</x:f>
        <x:v>T1</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prerequisite",IF(K69="Raw entry preparation","Entry-resource preparation",IF(G69="Not applicable",IF(IFERROR(INDEX('Items'!$AI$6:$AI$1005,MATCH(T69,'Items'!$A$6:$A$1005,0)),"MISSING ID")="Finished item","Finished endpoint",IF(IFERROR(INDEX('Items'!$AI$6:$AI$1005,MATCH(T69,'Items'!$A$6:$A$1005,0)),"MISSING ID")="Currency","Currency / no refinement tier","Recovered output / tier not applicable")),IF(OR(IFERROR(INDEX('Crafting recipes'!$H$6:$H$1005,MATCH(J69,'Crafting recipes'!$A$6:$A$1005,0)),"Unassigned")="Unassigned",G69="Unassigned"),"Tier unresolved",IF(IFERROR(VALUE(RIGHT(G69,1))-VALUE(RIGHT(IFERROR(INDEX('Crafting recipes'!$H$6:$H$1005,MATCH(J69,'Crafting recipes'!$A$6:$A$1005,0)),"Unassigned"),1)),0)=1,IF(B69=IFERROR(INDEX('Crafting recipes'!$H$6:$H$1005,MATCH(J69,'Crafting recipes'!$A$6:$A$1005,0)),"Unassigned"),"Advances one material tier","Lower-tier ingredient; route advances one tier"),"Needs tier review"))))))</x:f>
        <x:v>Advances one material tier</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Copper ore</x:v>
      </x:c>
      <x:c r="B70" s="4" t="str">
        <x:f>IFERROR(INDEX('Material routes'!$F$6:$F$2205,MATCH(U70,'Material routes'!$A$6:$A$2205,0)),"MISSING ID")</x:f>
        <x:v>T1</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Raw copper lump</x:v>
      </x:c>
      <x:c r="G70" s="4" t="str">
        <x:f>IFERROR(INDEX('Material routes'!$F$6:$F$2205,MATCH(V70,'Material routes'!$A$6:$A$2205,0)),"MISSING ID")</x:f>
        <x:v>T0</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prerequisite",IF(K70="Raw entry preparation","Entry-resource preparation",IF(G70="Not applicable",IF(IFERROR(INDEX('Items'!$AI$6:$AI$1005,MATCH(T70,'Items'!$A$6:$A$1005,0)),"MISSING ID")="Finished item","Finished endpoint",IF(IFERROR(INDEX('Items'!$AI$6:$AI$1005,MATCH(T70,'Items'!$A$6:$A$1005,0)),"MISSING ID")="Currency","Currency / no refinement tier","Recovered output / tier not applicable")),IF(OR(IFERROR(INDEX('Crafting recipes'!$H$6:$H$1005,MATCH(J70,'Crafting recipes'!$A$6:$A$1005,0)),"Unassigned")="Unassigned",G70="Unassigned"),"Tier unresolved",IF(IFERROR(VALUE(RIGHT(G70,1))-VALUE(RIGHT(IFERROR(INDEX('Crafting recipes'!$H$6:$H$1005,MATCH(J70,'Crafting recipes'!$A$6:$A$1005,0)),"Unassigned"),1)),0)=1,IF(B70=IFERROR(INDEX('Crafting recipes'!$H$6:$H$1005,MATCH(J70,'Crafting recipes'!$A$6:$A$1005,0)),"Unassigned"),"Advances one material tier","Lower-tier ingredient; route advances one tier"),"Needs tier review"))))))</x:f>
        <x:v>Needs tier review</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T0</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Raw magnesium metal</x:v>
      </x:c>
      <x:c r="G71" s="4" t="str">
        <x:f>IFERROR(INDEX('Material routes'!$F$6:$F$2205,MATCH(V71,'Material routes'!$A$6:$A$2205,0)),"MISSING ID")</x:f>
        <x:v>T0</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prerequisite",IF(K71="Raw entry preparation","Entry-resource preparation",IF(G71="Not applicable",IF(IFERROR(INDEX('Items'!$AI$6:$AI$1005,MATCH(T71,'Items'!$A$6:$A$1005,0)),"MISSING ID")="Finished item","Finished endpoint",IF(IFERROR(INDEX('Items'!$AI$6:$AI$1005,MATCH(T71,'Items'!$A$6:$A$1005,0)),"MISSING ID")="Currency","Currency / no refinement tier","Recovered output / tier not applicable")),IF(OR(IFERROR(INDEX('Crafting recipes'!$H$6:$H$1005,MATCH(J71,'Crafting recipes'!$A$6:$A$1005,0)),"Unassigned")="Unassigned",G71="Unassigned"),"Tier unresolved",IF(IFERROR(VALUE(RIGHT(G71,1))-VALUE(RIGHT(IFERROR(INDEX('Crafting recipes'!$H$6:$H$1005,MATCH(J71,'Crafting recipes'!$A$6:$A$1005,0)),"Unassigned"),1)),0)=1,IF(B71=IFERROR(INDEX('Crafting recipes'!$H$6:$H$1005,MATCH(J71,'Crafting recipes'!$A$6:$A$1005,0)),"Unassigned"),"Advances one material tier","Lower-tier ingredient; route advances one tier"),"Needs tier review"))))))</x:f>
        <x:v>Needs tier review</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Iron-rich mineral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prerequisite",IF(K72="Raw entry preparation","Entry-resource preparation",IF(G72="Not applicable",IF(IFERROR(INDEX('Items'!$AI$6:$AI$1005,MATCH(T72,'Items'!$A$6:$A$1005,0)),"MISSING ID")="Finished item","Finished endpoint",IF(IFERROR(INDEX('Items'!$AI$6:$AI$1005,MATCH(T72,'Items'!$A$6:$A$1005,0)),"MISSING ID")="Currency","Currency / no refinement tier","Recovered output / tier not applicable")),IF(OR(IFERROR(INDEX('Crafting recipes'!$H$6:$H$1005,MATCH(J72,'Crafting recipes'!$A$6:$A$1005,0)),"Unassigned")="Unassigned",G72="Unassigned"),"Tier unresolved",IF(IFERROR(VALUE(RIGHT(G72,1))-VALUE(RIGHT(IFERROR(INDEX('Crafting recipes'!$H$6:$H$1005,MATCH(J72,'Crafting recipes'!$A$6:$A$1005,0)),"Unassigned"),1)),0)=1,IF(B72=IFERROR(INDEX('Crafting recipes'!$H$6:$H$1005,MATCH(J72,'Crafting recipes'!$A$6:$A$1005,0)),"Unassigned"),"Advances one material tier","Lower-tier ingredient; route advances one tier"),"Needs tier review"))))))</x:f>
        <x:v>Advances one material tier</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T0</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Charcoal</x:v>
      </x:c>
      <x:c r="G73" s="4" t="str">
        <x:f>IFERROR(INDEX('Material routes'!$F$6:$F$2205,MATCH(V73,'Material routes'!$A$6:$A$2205,0)),"MISSING ID")</x:f>
        <x:v>T1</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prerequisite",IF(K73="Raw entry preparation","Entry-resource preparation",IF(G73="Not applicable",IF(IFERROR(INDEX('Items'!$AI$6:$AI$1005,MATCH(T73,'Items'!$A$6:$A$1005,0)),"MISSING ID")="Finished item","Finished endpoint",IF(IFERROR(INDEX('Items'!$AI$6:$AI$1005,MATCH(T73,'Items'!$A$6:$A$1005,0)),"MISSING ID")="Currency","Currency / no refinement tier","Recovered output / tier not applicable")),IF(OR(IFERROR(INDEX('Crafting recipes'!$H$6:$H$1005,MATCH(J73,'Crafting recipes'!$A$6:$A$1005,0)),"Unassigned")="Unassigned",G73="Unassigned"),"Tier unresolved",IF(IFERROR(VALUE(RIGHT(G73,1))-VALUE(RIGHT(IFERROR(INDEX('Crafting recipes'!$H$6:$H$1005,MATCH(J73,'Crafting recipes'!$A$6:$A$1005,0)),"Unassigned"),1)),0)=1,IF(B73=IFERROR(INDEX('Crafting recipes'!$H$6:$H$1005,MATCH(J73,'Crafting recipes'!$A$6:$A$1005,0)),"Unassigned"),"Advances one material tier","Lower-tier ingredient; route advances one tier"),"Needs tier review"))))))</x:f>
        <x:v>Advances one material tier</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t="str">
        <x:f>IFERROR(INDEX('Material routes'!$E$6:$E$2205,MATCH(U74,'Material routes'!$A$6:$A$2205,0)),"MISSING ID")</x:f>
        <x:v>Raw copper lump</x:v>
      </x:c>
      <x:c r="B74" s="4" t="str">
        <x:f>IFERROR(INDEX('Material routes'!$F$6:$F$2205,MATCH(U74,'Material routes'!$A$6:$A$2205,0)),"MISSING ID")</x:f>
        <x:v>T0</x:v>
      </x:c>
      <x:c r="C74" s="4" t="str">
        <x:f>IFERROR(INDEX('Material routes'!$H$6:$H$2205,MATCH(U74,'Material routes'!$A$6:$A$2205,0)),"MISSING ID")</x:f>
        <x:v>Processed material</x:v>
      </x:c>
      <x:c r="D74" s="4" t="str">
        <x:f>IFERROR(INDEX('Material routes'!$G$6:$G$2205,MATCH(U74,'Material routes'!$A$6:$A$2205,0)),"MISSING ID")</x:f>
        <x:v>Mineral resources</x:v>
      </x:c>
      <x:c r="E74" s="4" t="str">
        <x:f>IFERROR(INDEX('Material routes'!$C$6:$C$2205,MATCH(U74,'Material routes'!$A$6:$A$2205,0)),"MISSING ID")</x:f>
        <x:v>Ingredient candidate</x:v>
      </x:c>
      <x:c r="F74" s="4" t="str">
        <x:f>IFERROR(INDEX('Material routes'!$E$6:$E$2205,MATCH(V74,'Material routes'!$A$6:$A$2205,0)),"MISSING ID")</x:f>
        <x:v>Static grounding kit</x:v>
      </x:c>
      <x:c r="G74" s="4" t="str">
        <x:f>IFERROR(INDEX('Material routes'!$F$6:$F$2205,MATCH(V74,'Material routes'!$A$6:$A$2205,0)),"MISSING ID")</x:f>
        <x:v>Not applicable</x:v>
      </x:c>
      <x:c r="H74" s="4" t="str">
        <x:f>IFERROR(INDEX('Material routes'!$H$6:$H$2205,MATCH(V74,'Material routes'!$A$6:$A$2205,0)),"MISSING ID")</x:f>
        <x:v>Tool</x:v>
      </x:c>
      <x:c r="I74" s="4" t="str">
        <x:f>IFERROR(INDEX('Material routes'!$G$6:$G$2205,MATCH(V74,'Material routes'!$A$6:$A$2205,0)),"MISSING ID")</x:f>
        <x:v>Accessories</x:v>
      </x:c>
      <x:c r="J74" s="4" t="str">
        <x:f>IFERROR(INDEX('Material routes'!$B$6:$B$2205,MATCH(U74,'Material routes'!$A$6:$A$2205,0)),"MISSING ID")</x:f>
        <x:v>outline.resource_chain.27</x:v>
      </x:c>
      <x:c r="K74" s="4" t="str">
        <x:f>IFERROR(INDEX('Crafting recipes'!$C$6:$C$1005,MATCH(J74,'Crafting recipes'!$A$6:$A$1005,0)),"MISSING ID")</x:f>
        <x:v>Finished-item crafting</x:v>
      </x:c>
      <x:c r="L74" s="4" t="str">
        <x:f>IFERROR(INDEX('Material routes'!$K$6:$K$2205,MATCH(U74,'Material routes'!$A$6:$A$2205,0)),"MISSING ID")</x:f>
        <x:v>Concept outline</x:v>
      </x:c>
      <x:c r="M74" s="4" t="str">
        <x:f>IFERROR(INDEX('Material routes'!$M$6:$M$2205,MATCH(U74,'Material routes'!$A$6:$A$2205,0)),"MISSING ID")</x:f>
        <x:v>Concept outline</x:v>
      </x:c>
      <x:c r="N74" s="4" t="str">
        <x:f>IF(IFERROR(INDEX('Material routes'!$I$6:$I$1005,MATCH(U74,'Material routes'!$A$6:$A$1005,0)),"MISSING ID")=0,"",IFERROR(INDEX('Material routes'!$I$6:$I$1005,MATCH(U74,'Material routes'!$A$6:$A$1005,0)),"MISSING ID"))</x:f>
      </x:c>
      <x:c r="O74" s="4" t="str">
        <x:f>IFERROR(INDEX('Material routes'!$J$6:$J$2205,MATCH(U74,'Material routes'!$A$6:$A$2205,0)),"MISSING ID")</x:f>
        <x:v>Unspecified</x:v>
      </x:c>
      <x:c r="P74" s="4" t="str">
        <x:f>IF(IFERROR(INDEX('Material routes'!$I$6:$I$1005,MATCH(V74,'Material routes'!$A$6:$A$1005,0)),"MISSING ID")=0,"",IFERROR(INDEX('Material routes'!$I$6:$I$1005,MATCH(V74,'Material routes'!$A$6:$A$1005,0)),"MISSING ID"))</x:f>
      </x:c>
      <x:c r="Q74" s="4" t="str">
        <x:f>IFERROR(INDEX('Material routes'!$J$6:$J$2205,MATCH(V74,'Material routes'!$A$6:$A$2205,0)),"MISSING ID")</x:f>
        <x:v>Unspecified</x:v>
      </x:c>
      <x:c r="R74" s="4" t="str">
        <x:f>IF(L74="Withheld","Withheld premise",IF(E74="Tool candidate","Reusable prerequisite",IF(K74="Raw entry preparation","Entry-resource preparation",IF(G74="Not applicable",IF(IFERROR(INDEX('Items'!$AI$6:$AI$1005,MATCH(T74,'Items'!$A$6:$A$1005,0)),"MISSING ID")="Finished item","Finished endpoint",IF(IFERROR(INDEX('Items'!$AI$6:$AI$1005,MATCH(T74,'Items'!$A$6:$A$1005,0)),"MISSING ID")="Currency","Currency / no refinement tier","Recovered output / tier not applicable")),IF(OR(IFERROR(INDEX('Crafting recipes'!$H$6:$H$1005,MATCH(J74,'Crafting recipes'!$A$6:$A$1005,0)),"Unassigned")="Unassigned",G74="Unassigned"),"Tier unresolved",IF(IFERROR(VALUE(RIGHT(G74,1))-VALUE(RIGHT(IFERROR(INDEX('Crafting recipes'!$H$6:$H$1005,MATCH(J74,'Crafting recipes'!$A$6:$A$1005,0)),"Unassigned"),1)),0)=1,IF(B74=IFERROR(INDEX('Crafting recipes'!$H$6:$H$1005,MATCH(J74,'Crafting recipes'!$A$6:$A$1005,0)),"Unassigned"),"Advances one material tier","Lower-tier ingredient; route advances one tier"),"Needs tier review"))))))</x:f>
        <x:v>Finished endpoint</x:v>
      </x:c>
      <x:c r="S74" s="4" t="str">
        <x:f>IFERROR(INDEX('Material routes'!$D$6:$D$2205,MATCH(U74,'Material routes'!$A$6:$A$2205,0)),"MISSING ID")</x:f>
        <x:v>proposal.natural.raw_copper</x:v>
      </x:c>
      <x:c r="T74" s="4" t="str">
        <x:f>IFERROR(INDEX('Material routes'!$D$6:$D$2205,MATCH(V74,'Material routes'!$A$6:$A$2205,0)),"MISSING ID")</x:f>
        <x:v>proposal.gear.grounding_kit</x:v>
      </x:c>
      <x:c r="U74" s="4" t="str">
        <x:v>outline.input.27</x:v>
      </x:c>
      <x:c r="V74" s="4" t="str">
        <x:v>outline.output.27</x:v>
      </x:c>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prerequisite",IF(K75="Raw entry preparation","Entry-resource preparation",IF(G75="Not applicable",IF(IFERROR(INDEX('Items'!$AI$6:$AI$1005,MATCH(T75,'Items'!$A$6:$A$1005,0)),"MISSING ID")="Finished item","Finished endpoint",IF(IFERROR(INDEX('Items'!$AI$6:$AI$1005,MATCH(T75,'Items'!$A$6:$A$1005,0)),"MISSING ID")="Currency","Currency / no refinement tier","Recovered output / tier not applicable")),IF(OR(IFERROR(INDEX('Crafting recipes'!$H$6:$H$1005,MATCH(J75,'Crafting recipes'!$A$6:$A$1005,0)),"Unassigned")="Unassigned",G75="Unassigned"),"Tier unresolved",IF(IFERROR(VALUE(RIGHT(G75,1))-VALUE(RIGHT(IFERROR(INDEX('Crafting recipes'!$H$6:$H$1005,MATCH(J75,'Crafting recipes'!$A$6:$A$1005,0)),"Unassigned"),1)),0)=1,IF(B75=IFERROR(INDEX('Crafting recipes'!$H$6:$H$1005,MATCH(J75,'Crafting recipes'!$A$6:$A$1005,0)),"Unassigned"),"Advances one material tier","Lower-tier ingredient; route advances one tier"),"Needs tier review"))))))</x:f>
        <x:v>Entry-resource preparation</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prerequisite",IF(K76="Raw entry preparation","Entry-resource preparation",IF(G76="Not applicable",IF(IFERROR(INDEX('Items'!$AI$6:$AI$1005,MATCH(T76,'Items'!$A$6:$A$1005,0)),"MISSING ID")="Finished item","Finished endpoint",IF(IFERROR(INDEX('Items'!$AI$6:$AI$1005,MATCH(T76,'Items'!$A$6:$A$1005,0)),"MISSING ID")="Currency","Currency / no refinement tier","Recovered output / tier not applicable")),IF(OR(IFERROR(INDEX('Crafting recipes'!$H$6:$H$1005,MATCH(J76,'Crafting recipes'!$A$6:$A$1005,0)),"Unassigned")="Unassigned",G76="Unassigned"),"Tier unresolved",IF(IFERROR(VALUE(RIGHT(G76,1))-VALUE(RIGHT(IFERROR(INDEX('Crafting recipes'!$H$6:$H$1005,MATCH(J76,'Crafting recipes'!$A$6:$A$1005,0)),"Unassigned"),1)),0)=1,IF(B76=IFERROR(INDEX('Crafting recipes'!$H$6:$H$1005,MATCH(J76,'Crafting recipes'!$A$6:$A$1005,0)),"Unassigned"),"Advances one material tier","Lower-tier ingredient; route advances one tier"),"Needs tier review"))))))</x:f>
        <x:v>Entry-resource preparation</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t="str">
        <x:f>IFERROR(INDEX('Material routes'!$E$6:$E$2205,MATCH(U77,'Material routes'!$A$6:$A$2205,0)),"MISSING ID")</x:f>
        <x:v>Scraped chitin fibers</x:v>
      </x:c>
      <x:c r="B77" s="4" t="str">
        <x:f>IFERROR(INDEX('Material routes'!$F$6:$F$2205,MATCH(U77,'Material routes'!$A$6:$A$2205,0)),"MISSING ID")</x:f>
        <x:v>T0</x:v>
      </x:c>
      <x:c r="C77" s="4" t="str">
        <x:f>IFERROR(INDEX('Material routes'!$H$6:$H$2205,MATCH(U77,'Material routes'!$A$6:$A$2205,0)),"MISSING ID")</x:f>
        <x:v>Raw material</x:v>
      </x:c>
      <x:c r="D77" s="4" t="str">
        <x:f>IFERROR(INDEX('Material routes'!$G$6:$G$2205,MATCH(U77,'Material routes'!$A$6:$A$2205,0)),"MISSING ID")</x:f>
        <x:v>Biological resources</x:v>
      </x:c>
      <x:c r="E77" s="4" t="str">
        <x:f>IFERROR(INDEX('Material routes'!$C$6:$C$2205,MATCH(U77,'Material routes'!$A$6:$A$2205,0)),"MISSING ID")</x:f>
        <x:v>Ingredient candidate</x:v>
      </x:c>
      <x:c r="F77" s="4" t="str">
        <x:f>IFERROR(INDEX('Material routes'!$E$6:$E$2205,MATCH(V77,'Material routes'!$A$6:$A$2205,0)),"MISSING ID")</x:f>
        <x:v>Husk-fiber paper</x:v>
      </x:c>
      <x:c r="G77" s="4" t="str">
        <x:f>IFERROR(INDEX('Material routes'!$F$6:$F$2205,MATCH(V77,'Material routes'!$A$6:$A$2205,0)),"MISSING ID")</x:f>
        <x:v>T2</x:v>
      </x:c>
      <x:c r="H77" s="4" t="str">
        <x:f>IFERROR(INDEX('Material routes'!$H$6:$H$2205,MATCH(V77,'Material routes'!$A$6:$A$2205,0)),"MISSING ID")</x:f>
        <x:v>Processed material</x:v>
      </x:c>
      <x:c r="I77" s="4" t="str">
        <x:f>IFERROR(INDEX('Material routes'!$G$6:$G$2205,MATCH(V77,'Material routes'!$A$6:$A$2205,0)),"MISSING ID")</x:f>
        <x:v>Crafting components</x:v>
      </x:c>
      <x:c r="J77" s="4" t="str">
        <x:f>IFERROR(INDEX('Material routes'!$B$6:$B$2205,MATCH(U77,'Material routes'!$A$6:$A$2205,0)),"MISSING ID")</x:f>
        <x:v>outline.resource_chain.30</x:v>
      </x:c>
      <x:c r="K77" s="4" t="str">
        <x:f>IFERROR(INDEX('Crafting recipes'!$C$6:$C$1005,MATCH(J77,'Crafting recipes'!$A$6:$A$1005,0)),"MISSING ID")</x:f>
        <x:v>Material refinement</x:v>
      </x:c>
      <x:c r="L77" s="4" t="str">
        <x:f>IFERROR(INDEX('Material routes'!$K$6:$K$2205,MATCH(U77,'Material routes'!$A$6:$A$2205,0)),"MISSING ID")</x:f>
        <x:v>Needs tier review</x:v>
      </x:c>
      <x:c r="M77" s="4" t="str">
        <x:f>IFERROR(INDEX('Material routes'!$M$6:$M$2205,MATCH(U77,'Material routes'!$A$6:$A$2205,0)),"MISSING ID")</x:f>
        <x:v>Concept outline</x:v>
      </x:c>
      <x:c r="N77" s="4" t="str">
        <x:f>IF(IFERROR(INDEX('Material routes'!$I$6:$I$1005,MATCH(U77,'Material routes'!$A$6:$A$1005,0)),"MISSING ID")=0,"",IFERROR(INDEX('Material routes'!$I$6:$I$1005,MATCH(U77,'Material routes'!$A$6:$A$1005,0)),"MISSING ID"))</x:f>
      </x:c>
      <x:c r="O77" s="4" t="str">
        <x:f>IFERROR(INDEX('Material routes'!$J$6:$J$2205,MATCH(U77,'Material routes'!$A$6:$A$2205,0)),"MISSING ID")</x:f>
        <x:v>Unspecified</x:v>
      </x:c>
      <x:c r="P77" s="4" t="str">
        <x:f>IF(IFERROR(INDEX('Material routes'!$I$6:$I$1005,MATCH(V77,'Material routes'!$A$6:$A$1005,0)),"MISSING ID")=0,"",IFERROR(INDEX('Material routes'!$I$6:$I$1005,MATCH(V77,'Material routes'!$A$6:$A$1005,0)),"MISSING ID"))</x:f>
      </x:c>
      <x:c r="Q77" s="4" t="str">
        <x:f>IFERROR(INDEX('Material routes'!$J$6:$J$2205,MATCH(V77,'Material routes'!$A$6:$A$2205,0)),"MISSING ID")</x:f>
        <x:v>Unspecified</x:v>
      </x:c>
      <x:c r="R77" s="4" t="str">
        <x:f>IF(L77="Withheld","Withheld premise",IF(E77="Tool candidate","Reusable prerequisite",IF(K77="Raw entry preparation","Entry-resource preparation",IF(G77="Not applicable",IF(IFERROR(INDEX('Items'!$AI$6:$AI$1005,MATCH(T77,'Items'!$A$6:$A$1005,0)),"MISSING ID")="Finished item","Finished endpoint",IF(IFERROR(INDEX('Items'!$AI$6:$AI$1005,MATCH(T77,'Items'!$A$6:$A$1005,0)),"MISSING ID")="Currency","Currency / no refinement tier","Recovered output / tier not applicable")),IF(OR(IFERROR(INDEX('Crafting recipes'!$H$6:$H$1005,MATCH(J77,'Crafting recipes'!$A$6:$A$1005,0)),"Unassigned")="Unassigned",G77="Unassigned"),"Tier unresolved",IF(IFERROR(VALUE(RIGHT(G77,1))-VALUE(RIGHT(IFERROR(INDEX('Crafting recipes'!$H$6:$H$1005,MATCH(J77,'Crafting recipes'!$A$6:$A$1005,0)),"Unassigned"),1)),0)=1,IF(B77=IFERROR(INDEX('Crafting recipes'!$H$6:$H$1005,MATCH(J77,'Crafting recipes'!$A$6:$A$1005,0)),"Unassigned"),"Advances one material tier","Lower-tier ingredient; route advances one tier"),"Needs tier review"))))))</x:f>
        <x:v>Needs tier review</x:v>
      </x:c>
      <x:c r="S77" s="4" t="str">
        <x:f>IFERROR(INDEX('Material routes'!$D$6:$D$2205,MATCH(U77,'Material routes'!$A$6:$A$2205,0)),"MISSING ID")</x:f>
        <x:v>proposal.bio.chitin_fibers</x:v>
      </x:c>
      <x:c r="T77" s="4" t="str">
        <x:f>IFERROR(INDEX('Material routes'!$D$6:$D$2205,MATCH(V77,'Material routes'!$A$6:$A$2205,0)),"MISSING ID")</x:f>
        <x:v>proposal.bio.husk_paper</x:v>
      </x:c>
      <x:c r="U77" s="4" t="str">
        <x:v>outline.input.30</x:v>
      </x:c>
      <x:c r="V77" s="4" t="str">
        <x:v>outline.output.30</x:v>
      </x:c>
    </x:row>
    <x:row r="78" ht="85" customHeight="1">
      <x:c r="A78" s="4" t="str">
        <x:f>IFERROR(INDEX('Material routes'!$E$6:$E$2205,MATCH(U78,'Material routes'!$A$6:$A$2205,0)),"MISSING ID")</x:f>
        <x:v>Scraped icore fibers</x:v>
      </x:c>
      <x:c r="B78" s="4" t="str">
        <x:f>IFERROR(INDEX('Material routes'!$F$6:$F$2205,MATCH(U78,'Material routes'!$A$6:$A$2205,0)),"MISSING ID")</x:f>
        <x:v>T0</x:v>
      </x:c>
      <x:c r="C78" s="4" t="str">
        <x:f>IFERROR(INDEX('Material routes'!$H$6:$H$2205,MATCH(U78,'Material routes'!$A$6:$A$2205,0)),"MISSING ID")</x:f>
        <x:v>Raw material</x:v>
      </x:c>
      <x:c r="D78" s="4" t="str">
        <x:f>IFERROR(INDEX('Material routes'!$G$6:$G$2205,MATCH(U78,'Material routes'!$A$6:$A$2205,0)),"MISSING ID")</x:f>
        <x:v>Biological resources</x:v>
      </x:c>
      <x:c r="E78" s="4" t="str">
        <x:f>IFERROR(INDEX('Material routes'!$C$6:$C$2205,MATCH(U78,'Material routes'!$A$6:$A$2205,0)),"MISSING ID")</x:f>
        <x:v>Ingredient candidate</x:v>
      </x:c>
      <x:c r="F78" s="4" t="str">
        <x:f>IFERROR(INDEX('Material routes'!$E$6:$E$2205,MATCH(V78,'Material routes'!$A$6:$A$2205,0)),"MISSING ID")</x:f>
        <x:v>Husk-fiber paper</x:v>
      </x:c>
      <x:c r="G78" s="4" t="str">
        <x:f>IFERROR(INDEX('Material routes'!$F$6:$F$2205,MATCH(V78,'Material routes'!$A$6:$A$2205,0)),"MISSING ID")</x:f>
        <x:v>T2</x:v>
      </x:c>
      <x:c r="H78" s="4" t="str">
        <x:f>IFERROR(INDEX('Material routes'!$H$6:$H$2205,MATCH(V78,'Material routes'!$A$6:$A$2205,0)),"MISSING ID")</x:f>
        <x:v>Processed material</x:v>
      </x:c>
      <x:c r="I78" s="4" t="str">
        <x:f>IFERROR(INDEX('Material routes'!$G$6:$G$2205,MATCH(V78,'Material routes'!$A$6:$A$2205,0)),"MISSING ID")</x:f>
        <x:v>Crafting components</x:v>
      </x:c>
      <x:c r="J78" s="4" t="str">
        <x:f>IFERROR(INDEX('Material routes'!$B$6:$B$2205,MATCH(U78,'Material routes'!$A$6:$A$2205,0)),"MISSING ID")</x:f>
        <x:v>outline.resource_chain.31</x:v>
      </x:c>
      <x:c r="K78" s="4" t="str">
        <x:f>IFERROR(INDEX('Crafting recipes'!$C$6:$C$1005,MATCH(J78,'Crafting recipes'!$A$6:$A$1005,0)),"MISSING ID")</x:f>
        <x:v>Material refinement</x:v>
      </x:c>
      <x:c r="L78" s="4" t="str">
        <x:f>IFERROR(INDEX('Material routes'!$K$6:$K$2205,MATCH(U78,'Material routes'!$A$6:$A$2205,0)),"MISSING ID")</x:f>
        <x:v>Needs tier review</x:v>
      </x:c>
      <x:c r="M78" s="4" t="str">
        <x:f>IFERROR(INDEX('Material routes'!$M$6:$M$2205,MATCH(U78,'Material routes'!$A$6:$A$2205,0)),"MISSING ID")</x:f>
        <x:v>Concept outline</x:v>
      </x:c>
      <x:c r="N78" s="4" t="str">
        <x:f>IF(IFERROR(INDEX('Material routes'!$I$6:$I$1005,MATCH(U78,'Material routes'!$A$6:$A$1005,0)),"MISSING ID")=0,"",IFERROR(INDEX('Material routes'!$I$6:$I$1005,MATCH(U78,'Material routes'!$A$6:$A$1005,0)),"MISSING ID"))</x:f>
      </x:c>
      <x:c r="O78" s="4" t="str">
        <x:f>IFERROR(INDEX('Material routes'!$J$6:$J$2205,MATCH(U78,'Material routes'!$A$6:$A$2205,0)),"MISSING ID")</x:f>
        <x:v>Unspecified</x:v>
      </x:c>
      <x:c r="P78" s="4" t="str">
        <x:f>IF(IFERROR(INDEX('Material routes'!$I$6:$I$1005,MATCH(V78,'Material routes'!$A$6:$A$1005,0)),"MISSING ID")=0,"",IFERROR(INDEX('Material routes'!$I$6:$I$1005,MATCH(V78,'Material routes'!$A$6:$A$1005,0)),"MISSING ID"))</x:f>
      </x:c>
      <x:c r="Q78" s="4" t="str">
        <x:f>IFERROR(INDEX('Material routes'!$J$6:$J$2205,MATCH(V78,'Material routes'!$A$6:$A$2205,0)),"MISSING ID")</x:f>
        <x:v>Unspecified</x:v>
      </x:c>
      <x:c r="R78" s="4" t="str">
        <x:f>IF(L78="Withheld","Withheld premise",IF(E78="Tool candidate","Reusable prerequisite",IF(K78="Raw entry preparation","Entry-resource preparation",IF(G78="Not applicable",IF(IFERROR(INDEX('Items'!$AI$6:$AI$1005,MATCH(T78,'Items'!$A$6:$A$1005,0)),"MISSING ID")="Finished item","Finished endpoint",IF(IFERROR(INDEX('Items'!$AI$6:$AI$1005,MATCH(T78,'Items'!$A$6:$A$1005,0)),"MISSING ID")="Currency","Currency / no refinement tier","Recovered output / tier not applicable")),IF(OR(IFERROR(INDEX('Crafting recipes'!$H$6:$H$1005,MATCH(J78,'Crafting recipes'!$A$6:$A$1005,0)),"Unassigned")="Unassigned",G78="Unassigned"),"Tier unresolved",IF(IFERROR(VALUE(RIGHT(G78,1))-VALUE(RIGHT(IFERROR(INDEX('Crafting recipes'!$H$6:$H$1005,MATCH(J78,'Crafting recipes'!$A$6:$A$1005,0)),"Unassigned"),1)),0)=1,IF(B78=IFERROR(INDEX('Crafting recipes'!$H$6:$H$1005,MATCH(J78,'Crafting recipes'!$A$6:$A$1005,0)),"Unassigned"),"Advances one material tier","Lower-tier ingredient; route advances one tier"),"Needs tier review"))))))</x:f>
        <x:v>Needs tier review</x:v>
      </x:c>
      <x:c r="S78" s="4" t="str">
        <x:f>IFERROR(INDEX('Material routes'!$D$6:$D$2205,MATCH(U78,'Material routes'!$A$6:$A$2205,0)),"MISSING ID")</x:f>
        <x:v>proposal.bio.icore_fibers</x:v>
      </x:c>
      <x:c r="T78" s="4" t="str">
        <x:f>IFERROR(INDEX('Material routes'!$D$6:$D$2205,MATCH(V78,'Material routes'!$A$6:$A$2205,0)),"MISSING ID")</x:f>
        <x:v>proposal.bio.husk_paper</x:v>
      </x:c>
      <x:c r="U78" s="4" t="str">
        <x:v>outline.input.31</x:v>
      </x:c>
      <x:c r="V78" s="4" t="str">
        <x:v>outline.output.31</x:v>
      </x:c>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textile material</x:v>
      </x:c>
      <x:c r="G79" s="4" t="str">
        <x:f>IFERROR(INDEX('Material routes'!$F$6:$F$2205,MATCH(V79,'Material routes'!$A$6:$A$2205,0)),"MISSING ID")</x:f>
        <x:v>T1</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prerequisite",IF(K79="Raw entry preparation","Entry-resource preparation",IF(G79="Not applicable",IF(IFERROR(INDEX('Items'!$AI$6:$AI$1005,MATCH(T79,'Items'!$A$6:$A$1005,0)),"MISSING ID")="Finished item","Finished endpoint",IF(IFERROR(INDEX('Items'!$AI$6:$AI$1005,MATCH(T79,'Items'!$A$6:$A$1005,0)),"MISSING ID")="Currency","Currency / no refinement tier","Recovered output / tier not applicable")),IF(OR(IFERROR(INDEX('Crafting recipes'!$H$6:$H$1005,MATCH(J79,'Crafting recipes'!$A$6:$A$1005,0)),"Unassigned")="Unassigned",G79="Unassigned"),"Tier unresolved",IF(IFERROR(VALUE(RIGHT(G79,1))-VALUE(RIGHT(IFERROR(INDEX('Crafting recipes'!$H$6:$H$1005,MATCH(J79,'Crafting recipes'!$A$6:$A$1005,0)),"Unassigned"),1)),0)=1,IF(B79=IFERROR(INDEX('Crafting recipes'!$H$6:$H$1005,MATCH(J79,'Crafting recipes'!$A$6:$A$1005,0)),"Unassigned"),"Advances one material tier","Lower-tier ingredient; route advances one tier"),"Needs tier review"))))))</x:f>
        <x:v>Advances one material tier</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t="str">
        <x:f>IFERROR(INDEX('Material routes'!$E$6:$E$2205,MATCH(U80,'Material routes'!$A$6:$A$2205,0)),"MISSING ID")</x:f>
        <x:v>Husk-fiber paper</x:v>
      </x:c>
      <x:c r="B80" s="4" t="str">
        <x:f>IFERROR(INDEX('Material routes'!$F$6:$F$2205,MATCH(U80,'Material routes'!$A$6:$A$2205,0)),"MISSING ID")</x:f>
        <x:v>T2</x:v>
      </x:c>
      <x:c r="C80" s="4" t="str">
        <x:f>IFERROR(INDEX('Material routes'!$H$6:$H$2205,MATCH(U80,'Material routes'!$A$6:$A$2205,0)),"MISSING ID")</x:f>
        <x:v>Processed material</x:v>
      </x:c>
      <x:c r="D80" s="4" t="str">
        <x:f>IFERROR(INDEX('Material routes'!$G$6:$G$2205,MATCH(U80,'Material routes'!$A$6:$A$2205,0)),"MISSING ID")</x:f>
        <x:v>Crafting components</x:v>
      </x:c>
      <x:c r="E80" s="4" t="str">
        <x:f>IFERROR(INDEX('Material routes'!$C$6:$C$2205,MATCH(U80,'Material routes'!$A$6:$A$2205,0)),"MISSING ID")</x:f>
        <x:v>Ingredient candidate</x:v>
      </x:c>
      <x:c r="F80" s="4" t="str">
        <x:f>IFERROR(INDEX('Material routes'!$E$6:$E$2205,MATCH(V80,'Material routes'!$A$6:$A$2205,0)),"MISSING ID")</x:f>
        <x:v>Husk-paper prayer leaf</x:v>
      </x:c>
      <x:c r="G80" s="4" t="str">
        <x:f>IFERROR(INDEX('Material routes'!$F$6:$F$2205,MATCH(V80,'Material routes'!$A$6:$A$2205,0)),"MISSING ID")</x:f>
        <x:v>Not applicable</x:v>
      </x:c>
      <x:c r="H80" s="4" t="str">
        <x:f>IFERROR(INDEX('Material routes'!$H$6:$H$2205,MATCH(V80,'Material routes'!$A$6:$A$2205,0)),"MISSING ID")</x:f>
        <x:v>Document</x:v>
      </x:c>
      <x:c r="I80" s="4" t="str">
        <x:f>IFERROR(INDEX('Material routes'!$G$6:$G$2205,MATCH(V80,'Material routes'!$A$6:$A$2205,0)),"MISSING ID")</x:f>
        <x:v>Cultural objects</x:v>
      </x:c>
      <x:c r="J80" s="4" t="str">
        <x:f>IFERROR(INDEX('Material routes'!$B$6:$B$2205,MATCH(U80,'Material routes'!$A$6:$A$2205,0)),"MISSING ID")</x:f>
        <x:v>design.finished.prayer_leaf</x:v>
      </x:c>
      <x:c r="K80" s="4" t="str">
        <x:f>IFERROR(INDEX('Crafting recipes'!$C$6:$C$1005,MATCH(J80,'Crafting recipes'!$A$6:$A$1005,0)),"MISSING ID")</x:f>
        <x:v>Finished-item crafting</x:v>
      </x:c>
      <x:c r="L80" s="4" t="str">
        <x:f>IFERROR(INDEX('Material routes'!$K$6:$K$2205,MATCH(U80,'Material routes'!$A$6:$A$2205,0)),"MISSING ID")</x:f>
        <x:v>Proposal</x:v>
      </x:c>
      <x:c r="M80" s="4" t="str">
        <x:f>IFERROR(INDEX('Material routes'!$M$6:$M$2205,MATCH(U80,'Material routes'!$A$6:$A$2205,0)),"MISSING ID")</x:f>
        <x:v>Partial proposal</x:v>
      </x:c>
      <x:c r="N80" s="4" t="str">
        <x:f>IF(IFERROR(INDEX('Material routes'!$I$6:$I$1005,MATCH(U80,'Material routes'!$A$6:$A$1005,0)),"MISSING ID")=0,"",IFERROR(INDEX('Material routes'!$I$6:$I$1005,MATCH(U80,'Material routes'!$A$6:$A$1005,0)),"MISSING ID"))</x:f>
      </x:c>
      <x:c r="O80" s="4" t="str">
        <x:f>IFERROR(INDEX('Material routes'!$J$6:$J$2205,MATCH(U80,'Material routes'!$A$6:$A$2205,0)),"MISSING ID")</x:f>
        <x:v>Unspecified</x:v>
      </x:c>
      <x:c r="P80" s="4" t="str">
        <x:f>IF(IFERROR(INDEX('Material routes'!$I$6:$I$1005,MATCH(V80,'Material routes'!$A$6:$A$1005,0)),"MISSING ID")=0,"",IFERROR(INDEX('Material routes'!$I$6:$I$1005,MATCH(V80,'Material routes'!$A$6:$A$1005,0)),"MISSING ID"))</x:f>
      </x:c>
      <x:c r="Q80" s="4" t="str">
        <x:f>IFERROR(INDEX('Material routes'!$J$6:$J$2205,MATCH(V80,'Material routes'!$A$6:$A$2205,0)),"MISSING ID")</x:f>
        <x:v>Unspecified</x:v>
      </x:c>
      <x:c r="R80" s="4" t="str">
        <x:f>IF(L80="Withheld","Withheld premise",IF(E80="Tool candidate","Reusable prerequisite",IF(K80="Raw entry preparation","Entry-resource preparation",IF(G80="Not applicable",IF(IFERROR(INDEX('Items'!$AI$6:$AI$1005,MATCH(T80,'Items'!$A$6:$A$1005,0)),"MISSING ID")="Finished item","Finished endpoint",IF(IFERROR(INDEX('Items'!$AI$6:$AI$1005,MATCH(T80,'Items'!$A$6:$A$1005,0)),"MISSING ID")="Currency","Currency / no refinement tier","Recovered output / tier not applicable")),IF(OR(IFERROR(INDEX('Crafting recipes'!$H$6:$H$1005,MATCH(J80,'Crafting recipes'!$A$6:$A$1005,0)),"Unassigned")="Unassigned",G80="Unassigned"),"Tier unresolved",IF(IFERROR(VALUE(RIGHT(G80,1))-VALUE(RIGHT(IFERROR(INDEX('Crafting recipes'!$H$6:$H$1005,MATCH(J80,'Crafting recipes'!$A$6:$A$1005,0)),"Unassigned"),1)),0)=1,IF(B80=IFERROR(INDEX('Crafting recipes'!$H$6:$H$1005,MATCH(J80,'Crafting recipes'!$A$6:$A$1005,0)),"Unassigned"),"Advances one material tier","Lower-tier ingredient; route advances one tier"),"Needs tier review"))))))</x:f>
        <x:v>Finished endpoint</x:v>
      </x:c>
      <x:c r="S80" s="4" t="str">
        <x:f>IFERROR(INDEX('Material routes'!$D$6:$D$2205,MATCH(U80,'Material routes'!$A$6:$A$2205,0)),"MISSING ID")</x:f>
        <x:v>proposal.bio.husk_paper</x:v>
      </x:c>
      <x:c r="T80" s="4" t="str">
        <x:f>IFERROR(INDEX('Material routes'!$D$6:$D$2205,MATCH(V80,'Material routes'!$A$6:$A$2205,0)),"MISSING ID")</x:f>
        <x:v>proposal.culture.prayer_leaf</x:v>
      </x:c>
      <x:c r="U80" s="4" t="str">
        <x:v>finished.input.prayer_leaf</x:v>
      </x:c>
      <x:c r="V80" s="4" t="str">
        <x:v>finished.output.prayer_leaf</x:v>
      </x:c>
    </x:row>
    <x:row r="81" ht="85" customHeight="1">
      <x:c r="A81" s="4" t="str">
        <x:f>IFERROR(INDEX('Material routes'!$E$6:$E$2205,MATCH(U81,'Material routes'!$A$6:$A$2205,0)),"MISSING ID")</x:f>
        <x:v>Shell laminate</x:v>
      </x:c>
      <x:c r="B81" s="4" t="str">
        <x:f>IFERROR(INDEX('Material routes'!$F$6:$F$2205,MATCH(U81,'Material routes'!$A$6:$A$2205,0)),"MISSING ID")</x:f>
        <x:v>T2</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Chest armor</x:v>
      </x:c>
      <x:c r="G81" s="4" t="str">
        <x:f>IFERROR(INDEX('Material routes'!$F$6:$F$2205,MATCH(V81,'Material routes'!$A$6:$A$2205,0)),"MISSING ID")</x:f>
        <x:v>Not applicable</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prerequisite",IF(K81="Raw entry preparation","Entry-resource preparation",IF(G81="Not applicable",IF(IFERROR(INDEX('Items'!$AI$6:$AI$1005,MATCH(T81,'Items'!$A$6:$A$1005,0)),"MISSING ID")="Finished item","Finished endpoint",IF(IFERROR(INDEX('Items'!$AI$6:$AI$1005,MATCH(T81,'Items'!$A$6:$A$1005,0)),"MISSING ID")="Currency","Currency / no refinement tier","Recovered output / tier not applicable")),IF(OR(IFERROR(INDEX('Crafting recipes'!$H$6:$H$1005,MATCH(J81,'Crafting recipes'!$A$6:$A$1005,0)),"Unassigned")="Unassigned",G81="Unassigned"),"Tier unresolved",IF(IFERROR(VALUE(RIGHT(G81,1))-VALUE(RIGHT(IFERROR(INDEX('Crafting recipes'!$H$6:$H$1005,MATCH(J81,'Crafting recipes'!$A$6:$A$1005,0)),"Unassigned"),1)),0)=1,IF(B81=IFERROR(INDEX('Crafting recipes'!$H$6:$H$1005,MATCH(J81,'Crafting recipes'!$A$6:$A$1005,0)),"Unassigned"),"Advances one material tier","Lower-tier ingredient; route advances one tier"),"Needs tier review"))))))</x:f>
        <x:v>Finished endpoint</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Prepared ceramic body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Not applicable</x:v>
      </x:c>
      <x:c r="H82" s="4" t="str">
        <x:f>IFERROR(INDEX('Material routes'!$H$6:$H$2205,MATCH(V82,'Material routes'!$A$6:$A$2205,0)),"MISSING ID")</x:f>
        <x:v>Household utensil</x:v>
      </x:c>
      <x:c r="I82" s="4" t="str">
        <x:f>IFERROR(INDEX('Material routes'!$G$6:$G$2205,MATCH(V82,'Material routes'!$A$6:$A$2205,0)),"MISSING ID")</x:f>
        <x:v>Everyday objects</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Finished endpoint</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t="str">
        <x:f>IFERROR(INDEX('Material routes'!$E$6:$E$2205,MATCH(U85,'Material routes'!$A$6:$A$2205,0)),"MISSING ID")</x:f>
        <x:v>Raw borate minerals</x:v>
      </x:c>
      <x:c r="B85" s="4" t="str">
        <x:f>IFERROR(INDEX('Material routes'!$F$6:$F$2205,MATCH(U85,'Material routes'!$A$6:$A$2205,0)),"MISSING ID")</x:f>
        <x:v>T0</x:v>
      </x:c>
      <x:c r="C85" s="4" t="str">
        <x:f>IFERROR(INDEX('Material routes'!$H$6:$H$2205,MATCH(U85,'Material routes'!$A$6:$A$2205,0)),"MISSING ID")</x:f>
        <x:v>Raw material</x:v>
      </x:c>
      <x:c r="D85" s="4" t="str">
        <x:f>IFERROR(INDEX('Material routes'!$G$6:$G$2205,MATCH(U85,'Material routes'!$A$6:$A$2205,0)),"MISSING ID")</x:f>
        <x:v>Mineral resources</x:v>
      </x:c>
      <x:c r="E85" s="4" t="str">
        <x:f>IFERROR(INDEX('Material routes'!$C$6:$C$2205,MATCH(U85,'Material routes'!$A$6:$A$2205,0)),"MISSING ID")</x:f>
        <x:v>Ingredient candidate</x:v>
      </x:c>
      <x:c r="F85" s="4" t="str">
        <x:f>IFERROR(INDEX('Material routes'!$E$6:$E$2205,MATCH(V85,'Material routes'!$A$6:$A$2205,0)),"MISSING ID")</x:f>
        <x:v>Prepared metallurgical flux</x:v>
      </x:c>
      <x:c r="G85" s="4" t="str">
        <x:f>IFERROR(INDEX('Material routes'!$F$6:$F$2205,MATCH(V85,'Material routes'!$A$6:$A$2205,0)),"MISSING ID")</x:f>
        <x:v>T1</x:v>
      </x:c>
      <x:c r="H85" s="4" t="str">
        <x:f>IFERROR(INDEX('Material routes'!$H$6:$H$2205,MATCH(V85,'Material routes'!$A$6:$A$2205,0)),"MISSING ID")</x:f>
        <x:v>Processed material</x:v>
      </x:c>
      <x:c r="I85" s="4" t="str">
        <x:f>IFERROR(INDEX('Material routes'!$G$6:$G$2205,MATCH(V85,'Material routes'!$A$6:$A$2205,0)),"MISSING ID")</x:f>
        <x:v>Processing agents</x:v>
      </x:c>
      <x:c r="J85" s="4" t="str">
        <x:f>IFERROR(INDEX('Material routes'!$B$6:$B$2205,MATCH(U85,'Material routes'!$A$6:$A$2205,0)),"MISSING ID")</x:f>
        <x:v>design.branch.branch.flux</x:v>
      </x:c>
      <x:c r="K85" s="4" t="str">
        <x:f>IFERROR(INDEX('Crafting recipes'!$C$6:$C$1005,MATCH(J85,'Crafting recipes'!$A$6:$A$1005,0)),"MISSING ID")</x:f>
        <x:v>Material refinement</x:v>
      </x:c>
      <x:c r="L85" s="4" t="str">
        <x:f>IFERROR(INDEX('Material routes'!$K$6:$K$2205,MATCH(U85,'Material routes'!$A$6:$A$2205,0)),"MISSING ID")</x:f>
        <x:v>Proposal</x:v>
      </x:c>
      <x:c r="M85" s="4" t="str">
        <x:f>IFERROR(INDEX('Material routes'!$M$6:$M$2205,MATCH(U85,'Material routes'!$A$6:$A$2205,0)),"MISSING ID")</x:f>
        <x:v>Partial proposal</x:v>
      </x:c>
      <x:c r="N85" s="4" t="str">
        <x:f>IF(IFERROR(INDEX('Material routes'!$I$6:$I$1005,MATCH(U85,'Material routes'!$A$6:$A$1005,0)),"MISSING ID")=0,"",IFERROR(INDEX('Material routes'!$I$6:$I$1005,MATCH(U85,'Material routes'!$A$6:$A$1005,0)),"MISSING ID"))</x:f>
      </x:c>
      <x:c r="O85" s="4" t="str">
        <x:f>IFERROR(INDEX('Material routes'!$J$6:$J$2205,MATCH(U85,'Material routes'!$A$6:$A$2205,0)),"MISSING ID")</x:f>
        <x:v>Unspecified</x:v>
      </x:c>
      <x:c r="P85" s="4" t="str">
        <x:f>IF(IFERROR(INDEX('Material routes'!$I$6:$I$1005,MATCH(V85,'Material routes'!$A$6:$A$1005,0)),"MISSING ID")=0,"",IFERROR(INDEX('Material routes'!$I$6:$I$1005,MATCH(V85,'Material routes'!$A$6:$A$1005,0)),"MISSING ID"))</x:f>
      </x:c>
      <x:c r="Q85" s="4" t="str">
        <x:f>IFERROR(INDEX('Material routes'!$J$6:$J$2205,MATCH(V85,'Material routes'!$A$6:$A$2205,0)),"MISSING ID")</x:f>
        <x:v>Unspecified</x:v>
      </x:c>
      <x:c r="R85" s="4" t="str">
        <x:f>IF(L85="Withheld","Withheld premise",IF(E85="Tool candidate","Reusable prerequisite",IF(K85="Raw entry preparation","Entry-resource preparation",IF(G85="Not applicable",IF(IFERROR(INDEX('Items'!$AI$6:$AI$1005,MATCH(T85,'Items'!$A$6:$A$1005,0)),"MISSING ID")="Finished item","Finished endpoint",IF(IFERROR(INDEX('Items'!$AI$6:$AI$1005,MATCH(T85,'Items'!$A$6:$A$1005,0)),"MISSING ID")="Currency","Currency / no refinement tier","Recovered output / tier not applicable")),IF(OR(IFERROR(INDEX('Crafting recipes'!$H$6:$H$1005,MATCH(J85,'Crafting recipes'!$A$6:$A$1005,0)),"MISSING ID")="Unassigned",G85="Unassigned"),"Tier unresolved",IF(IFERROR(VALUE(RIGHT(G85,1))-VALUE(RIGHT(IFERROR(INDEX('Crafting recipes'!$H$6:$H$1005,MATCH(J85,'Crafting recipes'!$A$6:$A$1005,0)),"MISSING ID"),1)),0)=1,IF(B85=IFERROR(INDEX('Crafting recipes'!$H$6:$H$1005,MATCH(J85,'Crafting recipes'!$A$6:$A$1005,0)),"MISSING ID"),"Advances one material tier","Lower-tier ingredient; route advances one tier"),"Needs tier review"))))))</x:f>
        <x:v>Advances one material tier</x:v>
      </x:c>
      <x:c r="S85" s="4" t="str">
        <x:f>IFERROR(INDEX('Material routes'!$D$6:$D$2205,MATCH(U85,'Material routes'!$A$6:$A$2205,0)),"MISSING ID")</x:f>
        <x:v>proposal.natural.borate</x:v>
      </x:c>
      <x:c r="T85" s="4" t="str">
        <x:f>IFERROR(INDEX('Material routes'!$D$6:$D$2205,MATCH(V85,'Material routes'!$A$6:$A$2205,0)),"MISSING ID")</x:f>
        <x:v>proposal.branch.flux</x:v>
      </x:c>
      <x:c r="U85" s="4" t="str">
        <x:v>design.branch.branch.flux.in.1</x:v>
      </x:c>
      <x:c r="V85" s="4" t="str">
        <x:v>design.branch.branch.flux.out</x:v>
      </x:c>
    </x:row>
    <x:row r="86" ht="105" customHeight="1">
      <x:c r="A86" s="4" t="str">
        <x:f>IFERROR(INDEX('Material routes'!$E$6:$E$2205,MATCH(U86,'Material routes'!$A$6:$A$2205,0)),"MISSING ID")</x:f>
        <x:v>Carbonate stone</x:v>
      </x:c>
      <x:c r="B86" s="4" t="str">
        <x:f>IFERROR(INDEX('Material routes'!$F$6:$F$2205,MATCH(U86,'Material routes'!$A$6:$A$2205,0)),"MISSING ID")</x:f>
        <x:v>T0</x:v>
      </x:c>
      <x:c r="C86" s="4" t="str">
        <x:f>IFERROR(INDEX('Material routes'!$H$6:$H$2205,MATCH(U86,'Material routes'!$A$6:$A$2205,0)),"MISSING ID")</x:f>
        <x:v>Raw material</x:v>
      </x:c>
      <x:c r="D86" s="4" t="str">
        <x:f>IFERROR(INDEX('Material routes'!$G$6:$G$2205,MATCH(U86,'Material routes'!$A$6:$A$2205,0)),"MISSING ID")</x:f>
        <x:v>Mineral resources</x:v>
      </x:c>
      <x:c r="E86" s="4" t="str">
        <x:f>IFERROR(INDEX('Material routes'!$C$6:$C$2205,MATCH(U86,'Material routes'!$A$6:$A$2205,0)),"MISSING ID")</x:f>
        <x:v>Ingredient candidate</x:v>
      </x:c>
      <x:c r="F86" s="4" t="str">
        <x:f>IFERROR(INDEX('Material routes'!$E$6:$E$2205,MATCH(V86,'Material routes'!$A$6:$A$2205,0)),"MISSING ID")</x:f>
        <x:v>Prepared metallurgical flux</x:v>
      </x:c>
      <x:c r="G86" s="4" t="str">
        <x:f>IFERROR(INDEX('Material routes'!$F$6:$F$2205,MATCH(V86,'Material routes'!$A$6:$A$2205,0)),"MISSING ID")</x:f>
        <x:v>T1</x:v>
      </x:c>
      <x:c r="H86" s="4" t="str">
        <x:f>IFERROR(INDEX('Material routes'!$H$6:$H$2205,MATCH(V86,'Material routes'!$A$6:$A$2205,0)),"MISSING ID")</x:f>
        <x:v>Processed material</x:v>
      </x:c>
      <x:c r="I86" s="4" t="str">
        <x:f>IFERROR(INDEX('Material routes'!$G$6:$G$2205,MATCH(V86,'Material routes'!$A$6:$A$2205,0)),"MISSING ID")</x:f>
        <x:v>Processing agents</x:v>
      </x:c>
      <x:c r="J86" s="4" t="str">
        <x:f>IFERROR(INDEX('Material routes'!$B$6:$B$2205,MATCH(U86,'Material routes'!$A$6:$A$2205,0)),"MISSING ID")</x:f>
        <x:v>design.branch.branch.flux</x:v>
      </x:c>
      <x:c r="K86" s="4" t="str">
        <x:f>IFERROR(INDEX('Crafting recipes'!$C$6:$C$1005,MATCH(J86,'Crafting recipes'!$A$6:$A$1005,0)),"MISSING ID")</x:f>
        <x:v>Material refinement</x:v>
      </x:c>
      <x:c r="L86" s="4" t="str">
        <x:f>IFERROR(INDEX('Material routes'!$K$6:$K$2205,MATCH(U86,'Material routes'!$A$6:$A$2205,0)),"MISSING ID")</x:f>
        <x:v>Proposal</x:v>
      </x:c>
      <x:c r="M86" s="4" t="str">
        <x:f>IFERROR(INDEX('Material routes'!$M$6:$M$2205,MATCH(U86,'Material routes'!$A$6:$A$2205,0)),"MISSING ID")</x:f>
        <x:v>Partial proposal</x:v>
      </x:c>
      <x:c r="N86" s="4" t="str">
        <x:f>IF(IFERROR(INDEX('Material routes'!$I$6:$I$1005,MATCH(U86,'Material routes'!$A$6:$A$1005,0)),"MISSING ID")=0,"",IFERROR(INDEX('Material routes'!$I$6:$I$1005,MATCH(U86,'Material routes'!$A$6:$A$1005,0)),"MISSING ID"))</x:f>
      </x:c>
      <x:c r="O86" s="4" t="str">
        <x:f>IFERROR(INDEX('Material routes'!$J$6:$J$2205,MATCH(U86,'Material routes'!$A$6:$A$2205,0)),"MISSING ID")</x:f>
        <x:v>Unspecified</x:v>
      </x:c>
      <x:c r="P86" s="4" t="str">
        <x:f>IF(IFERROR(INDEX('Material routes'!$I$6:$I$1005,MATCH(V86,'Material routes'!$A$6:$A$1005,0)),"MISSING ID")=0,"",IFERROR(INDEX('Material routes'!$I$6:$I$1005,MATCH(V86,'Material routes'!$A$6:$A$1005,0)),"MISSING ID"))</x:f>
      </x:c>
      <x:c r="Q86" s="4" t="str">
        <x:f>IFERROR(INDEX('Material routes'!$J$6:$J$2205,MATCH(V86,'Material routes'!$A$6:$A$2205,0)),"MISSING ID")</x:f>
        <x:v>Unspecified</x:v>
      </x:c>
      <x:c r="R86" s="4" t="str">
        <x:f>IF(L86="Withheld","Withheld premise",IF(E86="Tool candidate","Reusable prerequisite",IF(K86="Raw entry preparation","Entry-resource preparation",IF(G86="Not applicable",IF(IFERROR(INDEX('Items'!$AI$6:$AI$1005,MATCH(T86,'Items'!$A$6:$A$1005,0)),"MISSING ID")="Finished item","Finished endpoint",IF(IFERROR(INDEX('Items'!$AI$6:$AI$1005,MATCH(T86,'Items'!$A$6:$A$1005,0)),"MISSING ID")="Currency","Currency / no refinement tier","Recovered output / tier not applicable")),IF(OR(IFERROR(INDEX('Crafting recipes'!$H$6:$H$1005,MATCH(J86,'Crafting recipes'!$A$6:$A$1005,0)),"MISSING ID")="Unassigned",G86="Unassigned"),"Tier unresolved",IF(IFERROR(VALUE(RIGHT(G86,1))-VALUE(RIGHT(IFERROR(INDEX('Crafting recipes'!$H$6:$H$1005,MATCH(J86,'Crafting recipes'!$A$6:$A$1005,0)),"MISSING ID"),1)),0)=1,IF(B86=IFERROR(INDEX('Crafting recipes'!$H$6:$H$1005,MATCH(J86,'Crafting recipes'!$A$6:$A$1005,0)),"MISSING ID"),"Advances one material tier","Lower-tier ingredient; route advances one tier"),"Needs tier review"))))))</x:f>
        <x:v>Advances one material tier</x:v>
      </x:c>
      <x:c r="S86" s="4" t="str">
        <x:f>IFERROR(INDEX('Material routes'!$D$6:$D$2205,MATCH(U86,'Material routes'!$A$6:$A$2205,0)),"MISSING ID")</x:f>
        <x:v>proposal.natural.carbonate</x:v>
      </x:c>
      <x:c r="T86" s="4" t="str">
        <x:f>IFERROR(INDEX('Material routes'!$D$6:$D$2205,MATCH(V86,'Material routes'!$A$6:$A$2205,0)),"MISSING ID")</x:f>
        <x:v>proposal.branch.flux</x:v>
      </x:c>
      <x:c r="U86" s="4" t="str">
        <x:v>design.branch.branch.flux.in.2</x:v>
      </x:c>
      <x:c r="V86" s="4" t="str">
        <x:v>design.branch.branch.flux.out</x:v>
      </x:c>
    </x:row>
    <x:row r="87" ht="105" customHeight="1">
      <x:c r="A87" s="4" t="str">
        <x:f>IFERROR(INDEX('Material routes'!$E$6:$E$2205,MATCH(U87,'Material routes'!$A$6:$A$2205,0)),"MISSING ID")</x:f>
        <x:v>Alumina-rich rock</x:v>
      </x:c>
      <x:c r="B87" s="4" t="str">
        <x:f>IFERROR(INDEX('Material routes'!$F$6:$F$2205,MATCH(U87,'Material routes'!$A$6:$A$2205,0)),"MISSING ID")</x:f>
        <x:v>T0</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feed</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prerequisite",IF(K87="Raw entry preparation","Entry-resource preparation",IF(G87="Not applicable",IF(IFERROR(INDEX('Items'!$AI$6:$AI$1005,MATCH(T87,'Items'!$A$6:$A$1005,0)),"MISSING ID")="Finished item","Finished endpoint",IF(IFERROR(INDEX('Items'!$AI$6:$AI$1005,MATCH(T87,'Items'!$A$6:$A$1005,0)),"MISSING ID")="Currency","Currency / no refinement tier","Recovered output / tier not applicable")),IF(OR(IFERROR(INDEX('Crafting recipes'!$H$6:$H$1005,MATCH(J87,'Crafting recipes'!$A$6:$A$1005,0)),"MISSING ID")="Unassigned",G87="Unassigned"),"Tier unresolved",IF(IFERROR(VALUE(RIGHT(G87,1))-VALUE(RIGHT(IFERROR(INDEX('Crafting recipes'!$H$6:$H$1005,MATCH(J87,'Crafting recipes'!$A$6:$A$1005,0)),"MISSING ID"),1)),0)=1,IF(B87=IFERROR(INDEX('Crafting recipes'!$H$6:$H$1005,MATCH(J87,'Crafting recipes'!$A$6:$A$1005,0)),"MISSING ID"),"Advances one material tier","Lower-tier ingredient; route advances one tier"),"Needs tier review"))))))</x:f>
        <x:v>Advances one material tier</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t="str">
        <x:f>IFERROR(INDEX('Material routes'!$E$6:$E$2205,MATCH(U88,'Material routes'!$A$6:$A$2205,0)),"MISSING ID")</x:f>
        <x:v>Manganese-bearing ore</x:v>
      </x:c>
      <x:c r="B88" s="4" t="str">
        <x:f>IFERROR(INDEX('Material routes'!$F$6:$F$2205,MATCH(U88,'Material routes'!$A$6:$A$2205,0)),"MISSING ID")</x:f>
        <x:v>T0</x:v>
      </x:c>
      <x:c r="C88" s="4" t="str">
        <x:f>IFERROR(INDEX('Material routes'!$H$6:$H$2205,MATCH(U88,'Material routes'!$A$6:$A$2205,0)),"MISSING ID")</x:f>
        <x:v>Raw material</x:v>
      </x:c>
      <x:c r="D88" s="4" t="str">
        <x:f>IFERROR(INDEX('Material routes'!$G$6:$G$2205,MATCH(U88,'Material routes'!$A$6:$A$2205,0)),"MISSING ID")</x:f>
        <x:v>Mineral resources</x:v>
      </x:c>
      <x:c r="E88" s="4" t="str">
        <x:f>IFERROR(INDEX('Material routes'!$C$6:$C$2205,MATCH(U88,'Material routes'!$A$6:$A$2205,0)),"MISSING ID")</x:f>
        <x:v>Ingredient candidate</x:v>
      </x:c>
      <x:c r="F88" s="4" t="str">
        <x:f>IFERROR(INDEX('Material routes'!$E$6:$E$2205,MATCH(V88,'Material routes'!$A$6:$A$2205,0)),"MISSING ID")</x:f>
        <x:v>Manganese-bearing alloy feed</x:v>
      </x:c>
      <x:c r="G88" s="4" t="str">
        <x:f>IFERROR(INDEX('Material routes'!$F$6:$F$2205,MATCH(V88,'Material routes'!$A$6:$A$2205,0)),"MISSING ID")</x:f>
        <x:v>T1</x:v>
      </x:c>
      <x:c r="H88" s="4" t="str">
        <x:f>IFERROR(INDEX('Material routes'!$H$6:$H$2205,MATCH(V88,'Material routes'!$A$6:$A$2205,0)),"MISSING ID")</x:f>
        <x:v>Processed material</x:v>
      </x:c>
      <x:c r="I88" s="4" t="str">
        <x:f>IFERROR(INDEX('Material routes'!$G$6:$G$2205,MATCH(V88,'Material routes'!$A$6:$A$2205,0)),"MISSING ID")</x:f>
        <x:v>Manufactured stock</x:v>
      </x:c>
      <x:c r="J88" s="4" t="str">
        <x:f>IFERROR(INDEX('Material routes'!$B$6:$B$2205,MATCH(U88,'Material routes'!$A$6:$A$2205,0)),"MISSING ID")</x:f>
        <x:v>design.branch.branch.manganese_feed</x:v>
      </x:c>
      <x:c r="K88" s="4" t="str">
        <x:f>IFERROR(INDEX('Crafting recipes'!$C$6:$C$1005,MATCH(J88,'Crafting recipes'!$A$6:$A$1005,0)),"MISSING ID")</x:f>
        <x:v>Material refinement</x:v>
      </x:c>
      <x:c r="L88" s="4" t="str">
        <x:f>IFERROR(INDEX('Material routes'!$K$6:$K$2205,MATCH(U88,'Material routes'!$A$6:$A$2205,0)),"MISSING ID")</x:f>
        <x:v>Proposal</x:v>
      </x:c>
      <x:c r="M88" s="4" t="str">
        <x:f>IFERROR(INDEX('Material routes'!$M$6:$M$2205,MATCH(U88,'Material routes'!$A$6:$A$2205,0)),"MISSING ID")</x:f>
        <x:v>Partial proposal</x:v>
      </x:c>
      <x:c r="N88" s="4" t="str">
        <x:f>IF(IFERROR(INDEX('Material routes'!$I$6:$I$1005,MATCH(U88,'Material routes'!$A$6:$A$1005,0)),"MISSING ID")=0,"",IFERROR(INDEX('Material routes'!$I$6:$I$1005,MATCH(U88,'Material routes'!$A$6:$A$1005,0)),"MISSING ID"))</x:f>
      </x:c>
      <x:c r="O88" s="4" t="str">
        <x:f>IFERROR(INDEX('Material routes'!$J$6:$J$2205,MATCH(U88,'Material routes'!$A$6:$A$2205,0)),"MISSING ID")</x:f>
        <x:v>Unspecified</x:v>
      </x:c>
      <x:c r="P88" s="4" t="str">
        <x:f>IF(IFERROR(INDEX('Material routes'!$I$6:$I$1005,MATCH(V88,'Material routes'!$A$6:$A$1005,0)),"MISSING ID")=0,"",IFERROR(INDEX('Material routes'!$I$6:$I$1005,MATCH(V88,'Material routes'!$A$6:$A$1005,0)),"MISSING ID"))</x:f>
      </x:c>
      <x:c r="Q88" s="4" t="str">
        <x:f>IFERROR(INDEX('Material routes'!$J$6:$J$2205,MATCH(V88,'Material routes'!$A$6:$A$2205,0)),"MISSING ID")</x:f>
        <x:v>Unspecified</x:v>
      </x:c>
      <x:c r="R88" s="4" t="str">
        <x:f>IF(L88="Withheld","Withheld premise",IF(E88="Tool candidate","Reusable prerequisite",IF(K88="Raw entry preparation","Entry-resource preparation",IF(G88="Not applicable",IF(IFERROR(INDEX('Items'!$AI$6:$AI$1005,MATCH(T88,'Items'!$A$6:$A$1005,0)),"MISSING ID")="Finished item","Finished endpoint",IF(IFERROR(INDEX('Items'!$AI$6:$AI$1005,MATCH(T88,'Items'!$A$6:$A$1005,0)),"MISSING ID")="Currency","Currency / no refinement tier","Recovered output / tier not applicable")),IF(OR(IFERROR(INDEX('Crafting recipes'!$H$6:$H$1005,MATCH(J88,'Crafting recipes'!$A$6:$A$1005,0)),"MISSING ID")="Unassigned",G88="Unassigned"),"Tier unresolved",IF(IFERROR(VALUE(RIGHT(G88,1))-VALUE(RIGHT(IFERROR(INDEX('Crafting recipes'!$H$6:$H$1005,MATCH(J88,'Crafting recipes'!$A$6:$A$1005,0)),"MISSING ID"),1)),0)=1,IF(B88=IFERROR(INDEX('Crafting recipes'!$H$6:$H$1005,MATCH(J88,'Crafting recipes'!$A$6:$A$1005,0)),"MISSING ID"),"Advances one material tier","Lower-tier ingredient; route advances one tier"),"Needs tier review"))))))</x:f>
        <x:v>Advances one material tier</x:v>
      </x:c>
      <x:c r="S88" s="4" t="str">
        <x:f>IFERROR(INDEX('Material routes'!$D$6:$D$2205,MATCH(U88,'Material routes'!$A$6:$A$2205,0)),"MISSING ID")</x:f>
        <x:v>proposal.natural.manganese_ore</x:v>
      </x:c>
      <x:c r="T88" s="4" t="str">
        <x:f>IFERROR(INDEX('Material routes'!$D$6:$D$2205,MATCH(V88,'Material routes'!$A$6:$A$2205,0)),"MISSING ID")</x:f>
        <x:v>proposal.branch.manganese_feed</x:v>
      </x:c>
      <x:c r="U88" s="4" t="str">
        <x:v>design.branch.branch.manganese_feed.in.1</x:v>
      </x:c>
      <x:c r="V88" s="4" t="str">
        <x:v>design.branch.branch.manganese_feed.out</x:v>
      </x:c>
    </x:row>
    <x:row r="89" ht="105" customHeight="1">
      <x:c r="A89" s="4" t="str">
        <x:f>IFERROR(INDEX('Material routes'!$E$6:$E$2205,MATCH(U89,'Material routes'!$A$6:$A$2205,0)),"MISSING ID")</x:f>
        <x:v>Elastic-joint secretion</x:v>
      </x:c>
      <x:c r="B89" s="4" t="str">
        <x:f>IFERROR(INDEX('Material routes'!$F$6:$F$2205,MATCH(U89,'Material routes'!$A$6:$A$2205,0)),"MISSING ID")</x:f>
        <x:v>T0</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T1</x:v>
      </x:c>
      <x:c r="H89" s="4" t="str">
        <x:f>IFERROR(INDEX('Material routes'!$H$6:$H$2205,MATCH(V89,'Material routes'!$A$6:$A$2205,0)),"MISSING ID")</x:f>
        <x:v>Chemical material</x:v>
      </x:c>
      <x:c r="I89" s="4" t="str">
        <x:f>IFERROR(INDEX('Material routes'!$G$6:$G$2205,MATCH(V89,'Material routes'!$A$6:$A$2205,0)),"MISSING ID")</x:f>
        <x:v>Processing agents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prerequisite",IF(K89="Raw entry preparation","Entry-resource preparation",IF(G89="Not applicable",IF(IFERROR(INDEX('Items'!$AI$6:$AI$1005,MATCH(T89,'Items'!$A$6:$A$1005,0)),"MISSING ID")="Finished item","Finished endpoint",IF(IFERROR(INDEX('Items'!$AI$6:$AI$1005,MATCH(T89,'Items'!$A$6:$A$1005,0)),"MISSING ID")="Currency","Currency / no refinement tier","Recovered output / tier not applicable")),IF(OR(IFERROR(INDEX('Crafting recipes'!$H$6:$H$1005,MATCH(J89,'Crafting recipes'!$A$6:$A$1005,0)),"MISSING ID")="Unassigned",G89="Unassigned"),"Tier unresolved",IF(IFERROR(VALUE(RIGHT(G89,1))-VALUE(RIGHT(IFERROR(INDEX('Crafting recipes'!$H$6:$H$1005,MATCH(J89,'Crafting recipes'!$A$6:$A$1005,0)),"MISSING ID"),1)),0)=1,IF(B89=IFERROR(INDEX('Crafting recipes'!$H$6:$H$1005,MATCH(J89,'Crafting recipes'!$A$6:$A$1005,0)),"MISSING ID"),"Advances one material tier","Lower-tier ingredient; route advances one tier"),"Needs tier review"))))))</x:f>
        <x:v>Advances one material tier</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T0</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T1</x:v>
      </x:c>
      <x:c r="H90" s="4" t="str">
        <x:f>IFERROR(INDEX('Material routes'!$H$6:$H$2205,MATCH(V90,'Material routes'!$A$6:$A$2205,0)),"MISSING ID")</x:f>
        <x:v>Chemical material</x:v>
      </x:c>
      <x:c r="I90" s="4" t="str">
        <x:f>IFERROR(INDEX('Material routes'!$G$6:$G$2205,MATCH(V90,'Material routes'!$A$6:$A$2205,0)),"MISSING ID")</x:f>
        <x:v>Processing agents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prerequisite",IF(K90="Raw entry preparation","Entry-resource preparation",IF(G90="Not applicable",IF(IFERROR(INDEX('Items'!$AI$6:$AI$1005,MATCH(T90,'Items'!$A$6:$A$1005,0)),"MISSING ID")="Finished item","Finished endpoint",IF(IFERROR(INDEX('Items'!$AI$6:$AI$1005,MATCH(T90,'Items'!$A$6:$A$1005,0)),"MISSING ID")="Currency","Currency / no refinement tier","Recovered output / tier not applicable")),IF(OR(IFERROR(INDEX('Crafting recipes'!$H$6:$H$1005,MATCH(J90,'Crafting recipes'!$A$6:$A$1005,0)),"MISSING ID")="Unassigned",G90="Unassigned"),"Tier unresolved",IF(IFERROR(VALUE(RIGHT(G90,1))-VALUE(RIGHT(IFERROR(INDEX('Crafting recipes'!$H$6:$H$1005,MATCH(J90,'Crafting recipes'!$A$6:$A$1005,0)),"MISSING ID"),1)),0)=1,IF(B90=IFERROR(INDEX('Crafting recipes'!$H$6:$H$1005,MATCH(J90,'Crafting recipes'!$A$6:$A$1005,0)),"MISSING ID"),"Advances one material tier","Lower-tier ingredient; route advances one tier"),"Needs tier review"))))))</x:f>
        <x:v>Advances one material tier</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Smelted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prerequisite",IF(K91="Raw entry preparation","Entry-resource preparation",IF(G91="Not applicable",IF(IFERROR(INDEX('Items'!$AI$6:$AI$1005,MATCH(T91,'Items'!$A$6:$A$1005,0)),"MISSING ID")="Finished item","Finished endpoint",IF(IFERROR(INDEX('Items'!$AI$6:$AI$1005,MATCH(T91,'Items'!$A$6:$A$1005,0)),"MISSING ID")="Currency","Currency / no refinement tier","Recovered output / tier not applicable")),IF(OR(IFERROR(INDEX('Crafting recipes'!$H$6:$H$1005,MATCH(J91,'Crafting recipes'!$A$6:$A$1005,0)),"MISSING ID")="Unassigned",G91="Unassigned"),"Tier unresolved",IF(IFERROR(VALUE(RIGHT(G91,1))-VALUE(RIGHT(IFERROR(INDEX('Crafting recipes'!$H$6:$H$1005,MATCH(J91,'Crafting recipes'!$A$6:$A$1005,0)),"MISSING ID"),1)),0)=1,IF(B91=IFERROR(INDEX('Crafting recipes'!$H$6:$H$1005,MATCH(J91,'Crafting recipes'!$A$6:$A$1005,0)),"MISSING ID"),"Advances one material tier","Lower-tier ingredient; route advances one tier"),"Needs tier review"))))))</x:f>
        <x:v>Advances one material tier</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flakes</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prerequisite",IF(K92="Raw entry preparation","Entry-resource preparation",IF(G92="Not applicable",IF(IFERROR(INDEX('Items'!$AI$6:$AI$1005,MATCH(T92,'Items'!$A$6:$A$1005,0)),"MISSING ID")="Finished item","Finished endpoint",IF(IFERROR(INDEX('Items'!$AI$6:$AI$1005,MATCH(T92,'Items'!$A$6:$A$1005,0)),"MISSING ID")="Currency","Currency / no refinement tier","Recovered output / tier not applicable")),IF(OR(IFERROR(INDEX('Crafting recipes'!$H$6:$H$1005,MATCH(J92,'Crafting recipes'!$A$6:$A$1005,0)),"MISSING ID")="Unassigned",G92="Unassigned"),"Tier unresolved",IF(IFERROR(VALUE(RIGHT(G92,1))-VALUE(RIGHT(IFERROR(INDEX('Crafting recipes'!$H$6:$H$1005,MATCH(J92,'Crafting recipes'!$A$6:$A$1005,0)),"MISSING ID"),1)),0)=1,IF(B92=IFERROR(INDEX('Crafting recipes'!$H$6:$H$1005,MATCH(J92,'Crafting recipes'!$A$6:$A$1005,0)),"MISSING ID"),"Advances one material tier","Lower-tier ingredient; route advances one tier"),"Needs tier review"))))))</x:f>
        <x:v>Advances one material tier</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T1</x:v>
      </x:c>
      <x:c r="C93" s="4" t="str">
        <x:f>IFERROR(INDEX('Material routes'!$H$6:$H$2205,MATCH(U93,'Material routes'!$A$6:$A$2205,0)),"MISSING ID")</x:f>
        <x:v>Processed material</x:v>
      </x:c>
      <x:c r="D93" s="4" t="str">
        <x:f>IFERROR(INDEX('Material routes'!$G$6:$G$2205,MATCH(U93,'Material routes'!$A$6:$A$2205,0)),"MISSING ID")</x:f>
        <x:v>Processing agents</x:v>
      </x:c>
      <x:c r="E93" s="4" t="str">
        <x:f>IFERROR(INDEX('Material routes'!$C$6:$C$2205,MATCH(U93,'Material routes'!$A$6:$A$2205,0)),"MISSING ID")</x:f>
        <x:v>Ingredient candidate</x:v>
      </x:c>
      <x:c r="F93" s="4" t="str">
        <x:f>IFERROR(INDEX('Material routes'!$E$6:$E$2205,MATCH(V93,'Material routes'!$A$6:$A$2205,0)),"MISSING ID")</x:f>
        <x:v>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prerequisite",IF(K93="Raw entry preparation","Entry-resource preparation",IF(G93="Not applicable",IF(IFERROR(INDEX('Items'!$AI$6:$AI$1005,MATCH(T93,'Items'!$A$6:$A$1005,0)),"MISSING ID")="Finished item","Finished endpoint",IF(IFERROR(INDEX('Items'!$AI$6:$AI$1005,MATCH(T93,'Items'!$A$6:$A$1005,0)),"MISSING ID")="Currency","Currency / no refinement tier","Recovered output / tier not applicable")),IF(OR(IFERROR(INDEX('Crafting recipes'!$H$6:$H$1005,MATCH(J93,'Crafting recipes'!$A$6:$A$1005,0)),"MISSING ID")="Unassigned",G93="Unassigned"),"Tier unresolved",IF(IFERROR(VALUE(RIGHT(G93,1))-VALUE(RIGHT(IFERROR(INDEX('Crafting recipes'!$H$6:$H$1005,MATCH(J93,'Crafting recipes'!$A$6:$A$1005,0)),"MISSING ID"),1)),0)=1,IF(B93=IFERROR(INDEX('Crafting recipes'!$H$6:$H$1005,MATCH(J93,'Crafting recipes'!$A$6:$A$1005,0)),"MISSING ID"),"Advances one material tier","Lower-tier ingredient; route advances one tier"),"Needs tier review"))))))</x:f>
        <x:v>Advances one material tier</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Manganese-bearing alloy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stock</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prerequisite",IF(K94="Raw entry preparation","Entry-resource preparation",IF(G94="Not applicable",IF(IFERROR(INDEX('Items'!$AI$6:$AI$1005,MATCH(T94,'Items'!$A$6:$A$1005,0)),"MISSING ID")="Finished item","Finished endpoint",IF(IFERROR(INDEX('Items'!$AI$6:$AI$1005,MATCH(T94,'Items'!$A$6:$A$1005,0)),"MISSING ID")="Currency","Currency / no refinement tier","Recovered output / tier not applicable")),IF(OR(IFERROR(INDEX('Crafting recipes'!$H$6:$H$1005,MATCH(J94,'Crafting recipes'!$A$6:$A$1005,0)),"MISSING ID")="Unassigned",G94="Unassigned"),"Tier unresolved",IF(IFERROR(VALUE(RIGHT(G94,1))-VALUE(RIGHT(IFERROR(INDEX('Crafting recipes'!$H$6:$H$1005,MATCH(J94,'Crafting recipes'!$A$6:$A$1005,0)),"MISSING ID"),1)),0)=1,IF(B94=IFERROR(INDEX('Crafting recipes'!$H$6:$H$1005,MATCH(J94,'Crafting recipes'!$A$6:$A$1005,0)),"MISSING ID"),"Advances one material tier","Lower-tier ingredient; route advances one tier"),"Needs tier review"))))))</x:f>
        <x:v>Advances one material tier</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flakes</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stock</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prerequisite",IF(K95="Raw entry preparation","Entry-resource preparation",IF(G95="Not applicable",IF(IFERROR(INDEX('Items'!$AI$6:$AI$1005,MATCH(T95,'Items'!$A$6:$A$1005,0)),"MISSING ID")="Finished item","Finished endpoint",IF(IFERROR(INDEX('Items'!$AI$6:$AI$1005,MATCH(T95,'Items'!$A$6:$A$1005,0)),"MISSING ID")="Currency","Currency / no refinement tier","Recovered output / tier not applicable")),IF(OR(IFERROR(INDEX('Crafting recipes'!$H$6:$H$1005,MATCH(J95,'Crafting recipes'!$A$6:$A$1005,0)),"MISSING ID")="Unassigned",G95="Unassigned"),"Tier unresolved",IF(IFERROR(VALUE(RIGHT(G95,1))-VALUE(RIGHT(IFERROR(INDEX('Crafting recipes'!$H$6:$H$1005,MATCH(J95,'Crafting recipes'!$A$6:$A$1005,0)),"MISSING ID"),1)),0)=1,IF(B95=IFERROR(INDEX('Crafting recipes'!$H$6:$H$1005,MATCH(J95,'Crafting recipes'!$A$6:$A$1005,0)),"MISSING ID"),"Advances one material tier","Lower-tier ingredient; route advances one tier"),"Needs tier review"))))))</x:f>
        <x:v>Advances one material tier</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T1</x:v>
      </x:c>
      <x:c r="C96" s="4" t="str">
        <x:f>IFERROR(INDEX('Material routes'!$H$6:$H$2205,MATCH(U96,'Material routes'!$A$6:$A$2205,0)),"MISSING ID")</x:f>
        <x:v>Processed material</x:v>
      </x:c>
      <x:c r="D96" s="4" t="str">
        <x:f>IFERROR(INDEX('Material routes'!$G$6:$G$2205,MATCH(U96,'Material routes'!$A$6:$A$2205,0)),"MISSING ID")</x:f>
        <x:v>Processing agents</x:v>
      </x:c>
      <x:c r="E96" s="4" t="str">
        <x:f>IFERROR(INDEX('Material routes'!$C$6:$C$2205,MATCH(U96,'Material routes'!$A$6:$A$2205,0)),"MISSING ID")</x:f>
        <x:v>Ingredient candidate</x:v>
      </x:c>
      <x:c r="F96" s="4" t="str">
        <x:f>IFERROR(INDEX('Material routes'!$E$6:$E$2205,MATCH(V96,'Material routes'!$A$6:$A$2205,0)),"MISSING ID")</x:f>
        <x:v>Prepared manganese alloying stock</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prerequisite",IF(K96="Raw entry preparation","Entry-resource preparation",IF(G96="Not applicable",IF(IFERROR(INDEX('Items'!$AI$6:$AI$1005,MATCH(T96,'Items'!$A$6:$A$1005,0)),"MISSING ID")="Finished item","Finished endpoint",IF(IFERROR(INDEX('Items'!$AI$6:$AI$1005,MATCH(T96,'Items'!$A$6:$A$1005,0)),"MISSING ID")="Currency","Currency / no refinement tier","Recovered output / tier not applicable")),IF(OR(IFERROR(INDEX('Crafting recipes'!$H$6:$H$1005,MATCH(J96,'Crafting recipes'!$A$6:$A$1005,0)),"MISSING ID")="Unassigned",G96="Unassigned"),"Tier unresolved",IF(IFERROR(VALUE(RIGHT(G96,1))-VALUE(RIGHT(IFERROR(INDEX('Crafting recipes'!$H$6:$H$1005,MATCH(J96,'Crafting recipes'!$A$6:$A$1005,0)),"MISSING ID"),1)),0)=1,IF(B96=IFERROR(INDEX('Crafting recipes'!$H$6:$H$1005,MATCH(J96,'Crafting recipes'!$A$6:$A$1005,0)),"MISSING ID"),"Advances one material tier","Lower-tier ingredient; route advances one tier"),"Needs tier review"))))))</x:f>
        <x:v>Advances one material tier</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T1</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prerequisite",IF(K97="Raw entry preparation","Entry-resource preparation",IF(G97="Not applicable",IF(IFERROR(INDEX('Items'!$AI$6:$AI$1005,MATCH(T97,'Items'!$A$6:$A$1005,0)),"MISSING ID")="Finished item","Finished endpoint",IF(IFERROR(INDEX('Items'!$AI$6:$AI$1005,MATCH(T97,'Items'!$A$6:$A$1005,0)),"MISSING ID")="Currency","Currency / no refinement tier","Recovered output / tier not applicable")),IF(OR(IFERROR(INDEX('Crafting recipes'!$H$6:$H$1005,MATCH(J97,'Crafting recipes'!$A$6:$A$1005,0)),"MISSING ID")="Unassigned",G97="Unassigned"),"Tier unresolved",IF(IFERROR(VALUE(RIGHT(G97,1))-VALUE(RIGHT(IFERROR(INDEX('Crafting recipes'!$H$6:$H$1005,MATCH(J97,'Crafting recipes'!$A$6:$A$1005,0)),"MISSING ID"),1)),0)=1,IF(B97=IFERROR(INDEX('Crafting recipes'!$H$6:$H$1005,MATCH(J97,'Crafting recipes'!$A$6:$A$1005,0)),"MISSING ID"),"Advances one material tier","Lower-tier ingredient; route advances one tier"),"Needs tier review"))))))</x:f>
        <x:v>Advances one material tier</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T1</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Prepared bronze bearing stock</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prerequisite",IF(K98="Raw entry preparation","Entry-resource preparation",IF(G98="Not applicable",IF(IFERROR(INDEX('Items'!$AI$6:$AI$1005,MATCH(T98,'Items'!$A$6:$A$1005,0)),"MISSING ID")="Finished item","Finished endpoint",IF(IFERROR(INDEX('Items'!$AI$6:$AI$1005,MATCH(T98,'Items'!$A$6:$A$1005,0)),"MISSING ID")="Currency","Currency / no refinement tier","Recovered output / tier not applicable")),IF(OR(IFERROR(INDEX('Crafting recipes'!$H$6:$H$1005,MATCH(J98,'Crafting recipes'!$A$6:$A$1005,0)),"MISSING ID")="Unassigned",G98="Unassigned"),"Tier unresolved",IF(IFERROR(VALUE(RIGHT(G98,1))-VALUE(RIGHT(IFERROR(INDEX('Crafting recipes'!$H$6:$H$1005,MATCH(J98,'Crafting recipes'!$A$6:$A$1005,0)),"MISSING ID"),1)),0)=1,IF(B98=IFERROR(INDEX('Crafting recipes'!$H$6:$H$1005,MATCH(J98,'Crafting recipes'!$A$6:$A$1005,0)),"MISSING ID"),"Advances one material tier","Lower-tier ingredient; route advances one tier"),"Needs tier review"))))))</x:f>
        <x:v>Advances one material tier</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Prepared ceramic body feed</x:v>
      </x:c>
      <x:c r="B99" s="4" t="str">
        <x:f>IFERROR(INDEX('Material routes'!$F$6:$F$2205,MATCH(U99,'Material routes'!$A$6:$A$2205,0)),"MISSING ID")</x:f>
        <x:v>T1</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prerequisite",IF(K99="Raw entry preparation","Entry-resource preparation",IF(G99="Not applicable",IF(IFERROR(INDEX('Items'!$AI$6:$AI$1005,MATCH(T99,'Items'!$A$6:$A$1005,0)),"MISSING ID")="Finished item","Finished endpoint",IF(IFERROR(INDEX('Items'!$AI$6:$AI$1005,MATCH(T99,'Items'!$A$6:$A$1005,0)),"MISSING ID")="Currency","Currency / no refinement tier","Recovered output / tier not applicable")),IF(OR(IFERROR(INDEX('Crafting recipes'!$H$6:$H$1005,MATCH(J99,'Crafting recipes'!$A$6:$A$1005,0)),"MISSING ID")="Unassigned",G99="Unassigned"),"Tier unresolved",IF(IFERROR(VALUE(RIGHT(G99,1))-VALUE(RIGHT(IFERROR(INDEX('Crafting recipes'!$H$6:$H$1005,MATCH(J99,'Crafting recipes'!$A$6:$A$1005,0)),"MISSING ID"),1)),0)=1,IF(B99=IFERROR(INDEX('Crafting recipes'!$H$6:$H$1005,MATCH(J99,'Crafting recipes'!$A$6:$A$1005,0)),"MISSING ID"),"Advances one material tier","Lower-tier ingredient; route advances one tier"),"Needs tier review"))))))</x:f>
        <x:v>Advances one material tier</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glaze feed</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prerequisite",IF(K100="Raw entry preparation","Entry-resource preparation",IF(G100="Not applicable",IF(IFERROR(INDEX('Items'!$AI$6:$AI$1005,MATCH(T100,'Items'!$A$6:$A$1005,0)),"MISSING ID")="Finished item","Finished endpoint",IF(IFERROR(INDEX('Items'!$AI$6:$AI$1005,MATCH(T100,'Items'!$A$6:$A$1005,0)),"MISSING ID")="Currency","Currency / no refinement tier","Recovered output / tier not applicable")),IF(OR(IFERROR(INDEX('Crafting recipes'!$H$6:$H$1005,MATCH(J100,'Crafting recipes'!$A$6:$A$1005,0)),"MISSING ID")="Unassigned",G100="Unassigned"),"Tier unresolved",IF(IFERROR(VALUE(RIGHT(G100,1))-VALUE(RIGHT(IFERROR(INDEX('Crafting recipes'!$H$6:$H$1005,MATCH(J100,'Crafting recipes'!$A$6:$A$1005,0)),"MISSING ID"),1)),0)=1,IF(B100=IFERROR(INDEX('Crafting recipes'!$H$6:$H$1005,MATCH(J100,'Crafting recipes'!$A$6:$A$1005,0)),"MISSING ID"),"Advances one material tier","Lower-tier ingredient; route advances one tier"),"Needs tier review"))))))</x:f>
        <x:v>Advances one material tier</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feed</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Refractory ceramic stock</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prerequisite",IF(K101="Raw entry preparation","Entry-resource preparation",IF(G101="Not applicable",IF(IFERROR(INDEX('Items'!$AI$6:$AI$1005,MATCH(T101,'Items'!$A$6:$A$1005,0)),"MISSING ID")="Finished item","Finished endpoint",IF(IFERROR(INDEX('Items'!$AI$6:$AI$1005,MATCH(T101,'Items'!$A$6:$A$1005,0)),"MISSING ID")="Currency","Currency / no refinement tier","Recovered output / tier not applicable")),IF(OR(IFERROR(INDEX('Crafting recipes'!$H$6:$H$1005,MATCH(J101,'Crafting recipes'!$A$6:$A$1005,0)),"MISSING ID")="Unassigned",G101="Unassigned"),"Tier unresolved",IF(IFERROR(VALUE(RIGHT(G101,1))-VALUE(RIGHT(IFERROR(INDEX('Crafting recipes'!$H$6:$H$1005,MATCH(J101,'Crafting recipes'!$A$6:$A$1005,0)),"MISSING ID"),1)),0)=1,IF(B101=IFERROR(INDEX('Crafting recipes'!$H$6:$H$1005,MATCH(J101,'Crafting recipes'!$A$6:$A$1005,0)),"MISSING ID"),"Advances one material tier","Lower-tier ingredient; route advances one tier"),"Needs tier review"))))))</x:f>
        <x:v>Advances one material tier</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Crushed fired ceramic grit</x:v>
      </x:c>
      <x:c r="B102" s="4" t="str">
        <x:f>IFERROR(INDEX('Material routes'!$F$6:$F$2205,MATCH(U102,'Material routes'!$A$6:$A$2205,0)),"MISSING ID")</x:f>
        <x:v>T1</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Refractory ceramic stock</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prerequisite",IF(K102="Raw entry preparation","Entry-resource preparation",IF(G102="Not applicable",IF(IFERROR(INDEX('Items'!$AI$6:$AI$1005,MATCH(T102,'Items'!$A$6:$A$1005,0)),"MISSING ID")="Finished item","Finished endpoint",IF(IFERROR(INDEX('Items'!$AI$6:$AI$1005,MATCH(T102,'Items'!$A$6:$A$1005,0)),"MISSING ID")="Currency","Currency / no refinement tier","Recovered output / tier not applicable")),IF(OR(IFERROR(INDEX('Crafting recipes'!$H$6:$H$1005,MATCH(J102,'Crafting recipes'!$A$6:$A$1005,0)),"MISSING ID")="Unassigned",G102="Unassigned"),"Tier unresolved",IF(IFERROR(VALUE(RIGHT(G102,1))-VALUE(RIGHT(IFERROR(INDEX('Crafting recipes'!$H$6:$H$1005,MATCH(J102,'Crafting recipes'!$A$6:$A$1005,0)),"MISSING ID"),1)),0)=1,IF(B102=IFERROR(INDEX('Crafting recipes'!$H$6:$H$1005,MATCH(J102,'Crafting recipes'!$A$6:$A$1005,0)),"MISSING ID"),"Advances one material tier","Lower-tier ingredient; route advances one tier"),"Needs tier review"))))))</x:f>
        <x:v>Advances one material tier</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x:v>
      </x:c>
      <x:c r="B103" s="4" t="str">
        <x:f>IFERROR(INDEX('Material routes'!$F$6:$F$2205,MATCH(U103,'Material routes'!$A$6:$A$2205,0)),"MISSING ID")</x:f>
        <x:v>T1</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Refractory ceramic stock</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prerequisite",IF(K103="Raw entry preparation","Entry-resource preparation",IF(G103="Not applicable",IF(IFERROR(INDEX('Items'!$AI$6:$AI$1005,MATCH(T103,'Items'!$A$6:$A$1005,0)),"MISSING ID")="Finished item","Finished endpoint",IF(IFERROR(INDEX('Items'!$AI$6:$AI$1005,MATCH(T103,'Items'!$A$6:$A$1005,0)),"MISSING ID")="Currency","Currency / no refinement tier","Recovered output / tier not applicable")),IF(OR(IFERROR(INDEX('Crafting recipes'!$H$6:$H$1005,MATCH(J103,'Crafting recipes'!$A$6:$A$1005,0)),"MISSING ID")="Unassigned",G103="Unassigned"),"Tier unresolved",IF(IFERROR(VALUE(RIGHT(G103,1))-VALUE(RIGHT(IFERROR(INDEX('Crafting recipes'!$H$6:$H$1005,MATCH(J103,'Crafting recipes'!$A$6:$A$1005,0)),"MISSING ID"),1)),0)=1,IF(B103=IFERROR(INDEX('Crafting recipes'!$H$6:$H$1005,MATCH(J103,'Crafting recipes'!$A$6:$A$1005,0)),"MISSING ID"),"Advances one material tier","Lower-tier ingredient; route advances one tier"),"Needs tier review"))))))</x:f>
        <x:v>Advances one material tier</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Opaque mineral-glass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prerequisite",IF(K104="Raw entry preparation","Entry-resource preparation",IF(G104="Not applicable",IF(IFERROR(INDEX('Items'!$AI$6:$AI$1005,MATCH(T104,'Items'!$A$6:$A$1005,0)),"MISSING ID")="Finished item","Finished endpoint",IF(IFERROR(INDEX('Items'!$AI$6:$AI$1005,MATCH(T104,'Items'!$A$6:$A$1005,0)),"MISSING ID")="Currency","Currency / no refinement tier","Recovered output / tier not applicable")),IF(OR(IFERROR(INDEX('Crafting recipes'!$H$6:$H$1005,MATCH(J104,'Crafting recipes'!$A$6:$A$1005,0)),"MISSING ID")="Unassigned",G104="Unassigned"),"Tier unresolved",IF(IFERROR(VALUE(RIGHT(G104,1))-VALUE(RIGHT(IFERROR(INDEX('Crafting recipes'!$H$6:$H$1005,MATCH(J104,'Crafting recipes'!$A$6:$A$1005,0)),"MISSING ID"),1)),0)=1,IF(B104=IFERROR(INDEX('Crafting recipes'!$H$6:$H$1005,MATCH(J104,'Crafting recipes'!$A$6:$A$1005,0)),"MISSING ID"),"Advances one material tier","Lower-tier ingredient; route advances one tier"),"Needs tier review"))))))</x:f>
        <x:v>Advances one material tier</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clear-glass blank</x:v>
      </x:c>
      <x:c r="B105" s="4" t="str">
        <x:f>IFERROR(INDEX('Material routes'!$F$6:$F$2205,MATCH(U105,'Material routes'!$A$6:$A$2205,0)),"MISSING ID")</x:f>
        <x:v>T1</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stock</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prerequisite",IF(K105="Raw entry preparation","Entry-resource preparation",IF(G105="Not applicable",IF(IFERROR(INDEX('Items'!$AI$6:$AI$1005,MATCH(T105,'Items'!$A$6:$A$1005,0)),"MISSING ID")="Finished item","Finished endpoint",IF(IFERROR(INDEX('Items'!$AI$6:$AI$1005,MATCH(T105,'Items'!$A$6:$A$1005,0)),"MISSING ID")="Currency","Currency / no refinement tier","Recovered output / tier not applicable")),IF(OR(IFERROR(INDEX('Crafting recipes'!$H$6:$H$1005,MATCH(J105,'Crafting recipes'!$A$6:$A$1005,0)),"MISSING ID")="Unassigned",G105="Unassigned"),"Tier unresolved",IF(IFERROR(VALUE(RIGHT(G105,1))-VALUE(RIGHT(IFERROR(INDEX('Crafting recipes'!$H$6:$H$1005,MATCH(J105,'Crafting recipes'!$A$6:$A$1005,0)),"MISSING ID"),1)),0)=1,IF(B105=IFERROR(INDEX('Crafting recipes'!$H$6:$H$1005,MATCH(J105,'Crafting recipes'!$A$6:$A$1005,0)),"MISSING ID"),"Advances one material tier","Lower-tier ingredient; route advances one tier"),"Needs tier review"))))))</x:f>
        <x:v>Advances one material tier</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textile material</x:v>
      </x:c>
      <x:c r="B106" s="4" t="str">
        <x:f>IFERROR(INDEX('Material routes'!$F$6:$F$2205,MATCH(U106,'Material routes'!$A$6:$A$2205,0)),"MISSING ID")</x:f>
        <x:v>T1</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 sheet</x:v>
      </x:c>
      <x:c r="G106" s="4" t="str">
        <x:f>IFERROR(INDEX('Material routes'!$F$6:$F$2205,MATCH(V106,'Material routes'!$A$6:$A$2205,0)),"MISSING ID")</x:f>
        <x:v>T2</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prerequisite",IF(K106="Raw entry preparation","Entry-resource preparation",IF(G106="Not applicable",IF(IFERROR(INDEX('Items'!$AI$6:$AI$1005,MATCH(T106,'Items'!$A$6:$A$1005,0)),"MISSING ID")="Finished item","Finished endpoint",IF(IFERROR(INDEX('Items'!$AI$6:$AI$1005,MATCH(T106,'Items'!$A$6:$A$1005,0)),"MISSING ID")="Currency","Currency / no refinement tier","Recovered output / tier not applicable")),IF(OR(IFERROR(INDEX('Crafting recipes'!$H$6:$H$1005,MATCH(J106,'Crafting recipes'!$A$6:$A$1005,0)),"MISSING ID")="Unassigned",G106="Unassigned"),"Tier unresolved",IF(IFERROR(VALUE(RIGHT(G106,1))-VALUE(RIGHT(IFERROR(INDEX('Crafting recipes'!$H$6:$H$1005,MATCH(J106,'Crafting recipes'!$A$6:$A$1005,0)),"MISSING ID"),1)),0)=1,IF(B106=IFERROR(INDEX('Crafting recipes'!$H$6:$H$1005,MATCH(J106,'Crafting recipes'!$A$6:$A$1005,0)),"MISSING ID"),"Advances one material tier","Lower-tier ingredient; route advances one tier"),"Needs tier review"))))))</x:f>
        <x:v>Advances one material tier</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T1</x:v>
      </x:c>
      <x:c r="C107" s="4" t="str">
        <x:f>IFERROR(INDEX('Material routes'!$H$6:$H$2205,MATCH(U107,'Material routes'!$A$6:$A$2205,0)),"MISSING ID")</x:f>
        <x:v>Chemical material</x:v>
      </x:c>
      <x:c r="D107" s="4" t="str">
        <x:f>IFERROR(INDEX('Material routes'!$G$6:$G$2205,MATCH(U107,'Material routes'!$A$6:$A$2205,0)),"MISSING ID")</x:f>
        <x:v>Processing agents</x:v>
      </x:c>
      <x:c r="E107" s="4" t="str">
        <x:f>IFERROR(INDEX('Material routes'!$C$6:$C$2205,MATCH(U107,'Material routes'!$A$6:$A$2205,0)),"MISSING ID")</x:f>
        <x:v>Ingredient candidate</x:v>
      </x:c>
      <x:c r="F107" s="4" t="str">
        <x:f>IFERROR(INDEX('Material routes'!$E$6:$E$2205,MATCH(V107,'Material routes'!$A$6:$A$2205,0)),"MISSING ID")</x:f>
        <x:v>Bonded husk sheet</x:v>
      </x:c>
      <x:c r="G107" s="4" t="str">
        <x:f>IFERROR(INDEX('Material routes'!$F$6:$F$2205,MATCH(V107,'Material routes'!$A$6:$A$2205,0)),"MISSING ID")</x:f>
        <x:v>T2</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prerequisite",IF(K107="Raw entry preparation","Entry-resource preparation",IF(G107="Not applicable",IF(IFERROR(INDEX('Items'!$AI$6:$AI$1005,MATCH(T107,'Items'!$A$6:$A$1005,0)),"MISSING ID")="Finished item","Finished endpoint",IF(IFERROR(INDEX('Items'!$AI$6:$AI$1005,MATCH(T107,'Items'!$A$6:$A$1005,0)),"MISSING ID")="Currency","Currency / no refinement tier","Recovered output / tier not applicable")),IF(OR(IFERROR(INDEX('Crafting recipes'!$H$6:$H$1005,MATCH(J107,'Crafting recipes'!$A$6:$A$1005,0)),"MISSING ID")="Unassigned",G107="Unassigned"),"Tier unresolved",IF(IFERROR(VALUE(RIGHT(G107,1))-VALUE(RIGHT(IFERROR(INDEX('Crafting recipes'!$H$6:$H$1005,MATCH(J107,'Crafting recipes'!$A$6:$A$1005,0)),"MISSING ID"),1)),0)=1,IF(B107=IFERROR(INDEX('Crafting recipes'!$H$6:$H$1005,MATCH(J107,'Crafting recipes'!$A$6:$A$1005,0)),"MISSING ID"),"Advances one material tier","Lower-tier ingredient; route advances one tier"),"Needs tier review"))))))</x:f>
        <x:v>Advances one material tier</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T1</x:v>
      </x:c>
      <x:c r="C108" s="4" t="str">
        <x:f>IFERROR(INDEX('Material routes'!$H$6:$H$2205,MATCH(U108,'Material routes'!$A$6:$A$2205,0)),"MISSING ID")</x:f>
        <x:v>Crafting component</x:v>
      </x:c>
      <x:c r="D108" s="4" t="str">
        <x:f>IFERROR(INDEX('Material routes'!$G$6:$G$2205,MATCH(U108,'Material routes'!$A$6:$A$2205,0)),"MISSING ID")</x:f>
        <x:v>Tools</x:v>
      </x:c>
      <x:c r="E108" s="4" t="str">
        <x:f>IFERROR(INDEX('Material routes'!$C$6:$C$2205,MATCH(U108,'Material routes'!$A$6:$A$2205,0)),"MISSING ID")</x:f>
        <x:v>Ingredient candidate</x:v>
      </x:c>
      <x:c r="F108" s="4" t="str">
        <x:f>IFERROR(INDEX('Material routes'!$E$6:$E$2205,MATCH(V108,'Material routes'!$A$6:$A$2205,0)),"MISSING ID")</x:f>
        <x:v>Reinforced wing membrane</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Advances one material tier</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 membrane</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prerequisite",IF(K109="Raw entry preparation","Entry-resource preparation",IF(G109="Not applicable",IF(IFERROR(INDEX('Items'!$AI$6:$AI$1005,MATCH(T109,'Items'!$A$6:$A$1005,0)),"MISSING ID")="Finished item","Finished endpoint",IF(IFERROR(INDEX('Items'!$AI$6:$AI$1005,MATCH(T109,'Items'!$A$6:$A$1005,0)),"MISSING ID")="Currency","Currency / no refinement tier","Recovered output / tier not applicable")),IF(OR(IFERROR(INDEX('Crafting recipes'!$H$6:$H$1005,MATCH(J109,'Crafting recipes'!$A$6:$A$1005,0)),"MISSING ID")="Unassigned",G109="Unassigned"),"Tier unresolved",IF(IFERROR(VALUE(RIGHT(G109,1))-VALUE(RIGHT(IFERROR(INDEX('Crafting recipes'!$H$6:$H$1005,MATCH(J109,'Crafting recipes'!$A$6:$A$1005,0)),"MISSING ID"),1)),0)=1,IF(B109=IFERROR(INDEX('Crafting recipes'!$H$6:$H$1005,MATCH(J109,'Crafting recipes'!$A$6:$A$1005,0)),"MISSING ID"),"Advances one material tier","Lower-tier ingredient; route advances one tier"),"Needs tier review"))))))</x:f>
        <x:v>Advances one material tier</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T1</x:v>
      </x:c>
      <x:c r="C110" s="4" t="str">
        <x:f>IFERROR(INDEX('Material routes'!$H$6:$H$2205,MATCH(U110,'Material routes'!$A$6:$A$2205,0)),"MISSING ID")</x:f>
        <x:v>Chemical material</x:v>
      </x:c>
      <x:c r="D110" s="4" t="str">
        <x:f>IFERROR(INDEX('Material routes'!$G$6:$G$2205,MATCH(U110,'Material routes'!$A$6:$A$2205,0)),"MISSING ID")</x:f>
        <x:v>Processing agents</x:v>
      </x:c>
      <x:c r="E110" s="4" t="str">
        <x:f>IFERROR(INDEX('Material routes'!$C$6:$C$2205,MATCH(U110,'Material routes'!$A$6:$A$2205,0)),"MISSING ID")</x:f>
        <x:v>Ingredient candidate</x:v>
      </x:c>
      <x:c r="F110" s="4" t="str">
        <x:f>IFERROR(INDEX('Material routes'!$E$6:$E$2205,MATCH(V110,'Material routes'!$A$6:$A$2205,0)),"MISSING ID")</x:f>
        <x:v>Reinforced wing membrane</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prerequisite",IF(K110="Raw entry preparation","Entry-resource preparation",IF(G110="Not applicable",IF(IFERROR(INDEX('Items'!$AI$6:$AI$1005,MATCH(T110,'Items'!$A$6:$A$1005,0)),"MISSING ID")="Finished item","Finished endpoint",IF(IFERROR(INDEX('Items'!$AI$6:$AI$1005,MATCH(T110,'Items'!$A$6:$A$1005,0)),"MISSING ID")="Currency","Currency / no refinement tier","Recovered output / tier not applicable")),IF(OR(IFERROR(INDEX('Crafting recipes'!$H$6:$H$1005,MATCH(J110,'Crafting recipes'!$A$6:$A$1005,0)),"MISSING ID")="Unassigned",G110="Unassigned"),"Tier unresolved",IF(IFERROR(VALUE(RIGHT(G110,1))-VALUE(RIGHT(IFERROR(INDEX('Crafting recipes'!$H$6:$H$1005,MATCH(J110,'Crafting recipes'!$A$6:$A$1005,0)),"MISSING ID"),1)),0)=1,IF(B110=IFERROR(INDEX('Crafting recipes'!$H$6:$H$1005,MATCH(J110,'Crafting recipes'!$A$6:$A$1005,0)),"MISSING ID"),"Advances one material tier","Lower-tier ingredient; route advances one tier"),"Needs tier review"))))))</x:f>
        <x:v>Advances one material tier</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T1</x:v>
      </x:c>
      <x:c r="C111" s="4" t="str">
        <x:f>IFERROR(INDEX('Material routes'!$H$6:$H$2205,MATCH(U111,'Material routes'!$A$6:$A$2205,0)),"MISSING ID")</x:f>
        <x:v>Chemical material</x:v>
      </x:c>
      <x:c r="D111" s="4" t="str">
        <x:f>IFERROR(INDEX('Material routes'!$G$6:$G$2205,MATCH(U111,'Material routes'!$A$6:$A$2205,0)),"MISSING ID")</x:f>
        <x:v>Processing agents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Chemical material</x:v>
      </x:c>
      <x:c r="I111" s="4" t="str">
        <x:f>IFERROR(INDEX('Material routes'!$G$6:$G$2205,MATCH(V111,'Material routes'!$A$6:$A$2205,0)),"MISSING ID")</x:f>
        <x:v>Processing agents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prerequisite",IF(K111="Raw entry preparation","Entry-resource preparation",IF(G111="Not applicable",IF(IFERROR(INDEX('Items'!$AI$6:$AI$1005,MATCH(T111,'Items'!$A$6:$A$1005,0)),"MISSING ID")="Finished item","Finished endpoint",IF(IFERROR(INDEX('Items'!$AI$6:$AI$1005,MATCH(T111,'Items'!$A$6:$A$1005,0)),"MISSING ID")="Currency","Currency / no refinement tier","Recovered output / tier not applicable")),IF(OR(IFERROR(INDEX('Crafting recipes'!$H$6:$H$1005,MATCH(J111,'Crafting recipes'!$A$6:$A$1005,0)),"MISSING ID")="Unassigned",G111="Unassigned"),"Tier unresolved",IF(IFERROR(VALUE(RIGHT(G111,1))-VALUE(RIGHT(IFERROR(INDEX('Crafting recipes'!$H$6:$H$1005,MATCH(J111,'Crafting recipes'!$A$6:$A$1005,0)),"MISSING ID"),1)),0)=1,IF(B111=IFERROR(INDEX('Crafting recipes'!$H$6:$H$1005,MATCH(J111,'Crafting recipes'!$A$6:$A$1005,0)),"MISSING ID"),"Advances one material tier","Lower-tier ingredient; route advances one tier"),"Needs tier review"))))))</x:f>
        <x:v>Advances one material tier</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x:v>
      </x:c>
      <x:c r="B112" s="4" t="str">
        <x:f>IFERROR(INDEX('Material routes'!$F$6:$F$2205,MATCH(U112,'Material routes'!$A$6:$A$2205,0)),"MISSING ID")</x:f>
        <x:v>T1</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Chemical material</x:v>
      </x:c>
      <x:c r="I112" s="4" t="str">
        <x:f>IFERROR(INDEX('Material routes'!$G$6:$G$2205,MATCH(V112,'Material routes'!$A$6:$A$2205,0)),"MISSING ID")</x:f>
        <x:v>Processing agents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prerequisite",IF(K112="Raw entry preparation","Entry-resource preparation",IF(G112="Not applicable",IF(IFERROR(INDEX('Items'!$AI$6:$AI$1005,MATCH(T112,'Items'!$A$6:$A$1005,0)),"MISSING ID")="Finished item","Finished endpoint",IF(IFERROR(INDEX('Items'!$AI$6:$AI$1005,MATCH(T112,'Items'!$A$6:$A$1005,0)),"MISSING ID")="Currency","Currency / no refinement tier","Recovered output / tier not applicable")),IF(OR(IFERROR(INDEX('Crafting recipes'!$H$6:$H$1005,MATCH(J112,'Crafting recipes'!$A$6:$A$1005,0)),"MISSING ID")="Unassigned",G112="Unassigned"),"Tier unresolved",IF(IFERROR(VALUE(RIGHT(G112,1))-VALUE(RIGHT(IFERROR(INDEX('Crafting recipes'!$H$6:$H$1005,MATCH(J112,'Crafting recipes'!$A$6:$A$1005,0)),"MISSING ID"),1)),0)=1,IF(B112=IFERROR(INDEX('Crafting recipes'!$H$6:$H$1005,MATCH(J112,'Crafting recipes'!$A$6:$A$1005,0)),"MISSING ID"),"Advances one material tier","Lower-tier ingredient; route advances one tier"),"Needs tier review"))))))</x:f>
        <x:v>Advances one material tier</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T1</x:v>
      </x:c>
      <x:c r="C113" s="4" t="str">
        <x:f>IFERROR(INDEX('Material routes'!$H$6:$H$2205,MATCH(U113,'Material routes'!$A$6:$A$2205,0)),"MISSING ID")</x:f>
        <x:v>Chemical material</x:v>
      </x:c>
      <x:c r="D113" s="4" t="str">
        <x:f>IFERROR(INDEX('Material routes'!$G$6:$G$2205,MATCH(U113,'Material routes'!$A$6:$A$2205,0)),"MISSING ID")</x:f>
        <x:v>Processing agents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Chemical material</x:v>
      </x:c>
      <x:c r="I113" s="4" t="str">
        <x:f>IFERROR(INDEX('Material routes'!$G$6:$G$2205,MATCH(V113,'Material routes'!$A$6:$A$2205,0)),"MISSING ID")</x:f>
        <x:v>Processing agents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prerequisite",IF(K113="Raw entry preparation","Entry-resource preparation",IF(G113="Not applicable",IF(IFERROR(INDEX('Items'!$AI$6:$AI$1005,MATCH(T113,'Items'!$A$6:$A$1005,0)),"MISSING ID")="Finished item","Finished endpoint",IF(IFERROR(INDEX('Items'!$AI$6:$AI$1005,MATCH(T113,'Items'!$A$6:$A$1005,0)),"MISSING ID")="Currency","Currency / no refinement tier","Recovered output / tier not applicable")),IF(OR(IFERROR(INDEX('Crafting recipes'!$H$6:$H$1005,MATCH(J113,'Crafting recipes'!$A$6:$A$1005,0)),"MISSING ID")="Unassigned",G113="Unassigned"),"Tier unresolved",IF(IFERROR(VALUE(RIGHT(G113,1))-VALUE(RIGHT(IFERROR(INDEX('Crafting recipes'!$H$6:$H$1005,MATCH(J113,'Crafting recipes'!$A$6:$A$1005,0)),"MISSING ID"),1)),0)=1,IF(B113=IFERROR(INDEX('Crafting recipes'!$H$6:$H$1005,MATCH(J113,'Crafting recipes'!$A$6:$A$1005,0)),"MISSING ID"),"Advances one material tier","Lower-tier ingredient; route advances one tier"),"Needs tier review"))))))</x:f>
        <x:v>Advances one material tier</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fraction</x:v>
      </x:c>
      <x:c r="B114" s="4" t="str">
        <x:f>IFERROR(INDEX('Material routes'!$F$6:$F$2205,MATCH(U114,'Material routes'!$A$6:$A$2205,0)),"MISSING ID")</x:f>
        <x:v>T1</x:v>
      </x:c>
      <x:c r="C114" s="4" t="str">
        <x:f>IFERROR(INDEX('Material routes'!$H$6:$H$2205,MATCH(U114,'Material routes'!$A$6:$A$2205,0)),"MISSING ID")</x:f>
        <x:v>Chemical material</x:v>
      </x:c>
      <x:c r="D114" s="4" t="str">
        <x:f>IFERROR(INDEX('Material routes'!$G$6:$G$2205,MATCH(U114,'Material routes'!$A$6:$A$2205,0)),"MISSING ID")</x:f>
        <x:v>Processing agents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Chemical material</x:v>
      </x:c>
      <x:c r="I114" s="4" t="str">
        <x:f>IFERROR(INDEX('Material routes'!$G$6:$G$2205,MATCH(V114,'Material routes'!$A$6:$A$2205,0)),"MISSING ID")</x:f>
        <x:v>Processing agents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prerequisite",IF(K114="Raw entry preparation","Entry-resource preparation",IF(G114="Not applicable",IF(IFERROR(INDEX('Items'!$AI$6:$AI$1005,MATCH(T114,'Items'!$A$6:$A$1005,0)),"MISSING ID")="Finished item","Finished endpoint",IF(IFERROR(INDEX('Items'!$AI$6:$AI$1005,MATCH(T114,'Items'!$A$6:$A$1005,0)),"MISSING ID")="Currency","Currency / no refinement tier","Recovered output / tier not applicable")),IF(OR(IFERROR(INDEX('Crafting recipes'!$H$6:$H$1005,MATCH(J114,'Crafting recipes'!$A$6:$A$1005,0)),"MISSING ID")="Unassigned",G114="Unassigned"),"Tier unresolved",IF(IFERROR(VALUE(RIGHT(G114,1))-VALUE(RIGHT(IFERROR(INDEX('Crafting recipes'!$H$6:$H$1005,MATCH(J114,'Crafting recipes'!$A$6:$A$1005,0)),"MISSING ID"),1)),0)=1,IF(B114=IFERROR(INDEX('Crafting recipes'!$H$6:$H$1005,MATCH(J114,'Crafting recipes'!$A$6:$A$1005,0)),"MISSING ID"),"Advances one material tier","Lower-tier ingredient; route advances one tier"),"Needs tier review"))))))</x:f>
        <x:v>Advances one material tier</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Prepared mineral pigment powder</x:v>
      </x:c>
      <x:c r="B115" s="4" t="str">
        <x:f>IFERROR(INDEX('Material routes'!$F$6:$F$2205,MATCH(U115,'Material routes'!$A$6:$A$2205,0)),"MISSING ID")</x:f>
        <x:v>T1</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Mineral pigment coating</x:v>
      </x:c>
      <x:c r="G115" s="4" t="str">
        <x:f>IFERROR(INDEX('Material routes'!$F$6:$F$2205,MATCH(V115,'Material routes'!$A$6:$A$2205,0)),"MISSING ID")</x:f>
        <x:v>T2</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prerequisite",IF(K115="Raw entry preparation","Entry-resource preparation",IF(G115="Not applicable",IF(IFERROR(INDEX('Items'!$AI$6:$AI$1005,MATCH(T115,'Items'!$A$6:$A$1005,0)),"MISSING ID")="Finished item","Finished endpoint",IF(IFERROR(INDEX('Items'!$AI$6:$AI$1005,MATCH(T115,'Items'!$A$6:$A$1005,0)),"MISSING ID")="Currency","Currency / no refinement tier","Recovered output / tier not applicable")),IF(OR(IFERROR(INDEX('Crafting recipes'!$H$6:$H$1005,MATCH(J115,'Crafting recipes'!$A$6:$A$1005,0)),"MISSING ID")="Unassigned",G115="Unassigned"),"Tier unresolved",IF(IFERROR(VALUE(RIGHT(G115,1))-VALUE(RIGHT(IFERROR(INDEX('Crafting recipes'!$H$6:$H$1005,MATCH(J115,'Crafting recipes'!$A$6:$A$1005,0)),"MISSING ID"),1)),0)=1,IF(B115=IFERROR(INDEX('Crafting recipes'!$H$6:$H$1005,MATCH(J115,'Crafting recipes'!$A$6:$A$1005,0)),"MISSING ID"),"Advances one material tier","Lower-tier ingredient; route advances one tier"),"Needs tier review"))))))</x:f>
        <x:v>Advances one material tier</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fraction</x:v>
      </x:c>
      <x:c r="B116" s="4" t="str">
        <x:f>IFERROR(INDEX('Material routes'!$F$6:$F$2205,MATCH(U116,'Material routes'!$A$6:$A$2205,0)),"MISSING ID")</x:f>
        <x:v>T1</x:v>
      </x:c>
      <x:c r="C116" s="4" t="str">
        <x:f>IFERROR(INDEX('Material routes'!$H$6:$H$2205,MATCH(U116,'Material routes'!$A$6:$A$2205,0)),"MISSING ID")</x:f>
        <x:v>Chemical material</x:v>
      </x:c>
      <x:c r="D116" s="4" t="str">
        <x:f>IFERROR(INDEX('Material routes'!$G$6:$G$2205,MATCH(U116,'Material routes'!$A$6:$A$2205,0)),"MISSING ID")</x:f>
        <x:v>Processing agents</x:v>
      </x:c>
      <x:c r="E116" s="4" t="str">
        <x:f>IFERROR(INDEX('Material routes'!$C$6:$C$2205,MATCH(U116,'Material routes'!$A$6:$A$2205,0)),"MISSING ID")</x:f>
        <x:v>Ingredient candidate</x:v>
      </x:c>
      <x:c r="F116" s="4" t="str">
        <x:f>IFERROR(INDEX('Material routes'!$E$6:$E$2205,MATCH(V116,'Material routes'!$A$6:$A$2205,0)),"MISSING ID")</x:f>
        <x:v>Mineral pigment coating</x:v>
      </x:c>
      <x:c r="G116" s="4" t="str">
        <x:f>IFERROR(INDEX('Material routes'!$F$6:$F$2205,MATCH(V116,'Material routes'!$A$6:$A$2205,0)),"MISSING ID")</x:f>
        <x:v>T2</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prerequisite",IF(K116="Raw entry preparation","Entry-resource preparation",IF(G116="Not applicable",IF(IFERROR(INDEX('Items'!$AI$6:$AI$1005,MATCH(T116,'Items'!$A$6:$A$1005,0)),"MISSING ID")="Finished item","Finished endpoint",IF(IFERROR(INDEX('Items'!$AI$6:$AI$1005,MATCH(T116,'Items'!$A$6:$A$1005,0)),"MISSING ID")="Currency","Currency / no refinement tier","Recovered output / tier not applicable")),IF(OR(IFERROR(INDEX('Crafting recipes'!$H$6:$H$1005,MATCH(J116,'Crafting recipes'!$A$6:$A$1005,0)),"MISSING ID")="Unassigned",G116="Unassigned"),"Tier unresolved",IF(IFERROR(VALUE(RIGHT(G116,1))-VALUE(RIGHT(IFERROR(INDEX('Crafting recipes'!$H$6:$H$1005,MATCH(J116,'Crafting recipes'!$A$6:$A$1005,0)),"MISSING ID"),1)),0)=1,IF(B116=IFERROR(INDEX('Crafting recipes'!$H$6:$H$1005,MATCH(J116,'Crafting recipes'!$A$6:$A$1005,0)),"MISSING ID"),"Advances one material tier","Lower-tier ingredient; route advances one tier"),"Needs tier review"))))))</x:f>
        <x:v>Advances one material tier</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T1</x:v>
      </x:c>
      <x:c r="C117" s="4" t="str">
        <x:f>IFERROR(INDEX('Material routes'!$H$6:$H$2205,MATCH(U117,'Material routes'!$A$6:$A$2205,0)),"MISSING ID")</x:f>
        <x:v>Chemical material</x:v>
      </x:c>
      <x:c r="D117" s="4" t="str">
        <x:f>IFERROR(INDEX('Material routes'!$G$6:$G$2205,MATCH(U117,'Material routes'!$A$6:$A$2205,0)),"MISSING ID")</x:f>
        <x:v>Processing agents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Chemical material</x:v>
      </x:c>
      <x:c r="I117" s="4" t="str">
        <x:f>IFERROR(INDEX('Material routes'!$G$6:$G$2205,MATCH(V117,'Material routes'!$A$6:$A$2205,0)),"MISSING ID")</x:f>
        <x:v>Processing agents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prerequisite",IF(K117="Raw entry preparation","Entry-resource preparation",IF(G117="Not applicable",IF(IFERROR(INDEX('Items'!$AI$6:$AI$1005,MATCH(T117,'Items'!$A$6:$A$1005,0)),"MISSING ID")="Finished item","Finished endpoint",IF(IFERROR(INDEX('Items'!$AI$6:$AI$1005,MATCH(T117,'Items'!$A$6:$A$1005,0)),"MISSING ID")="Currency","Currency / no refinement tier","Recovered output / tier not applicable")),IF(OR(IFERROR(INDEX('Crafting recipes'!$H$6:$H$1005,MATCH(J117,'Crafting recipes'!$A$6:$A$1005,0)),"MISSING ID")="Unassigned",G117="Unassigned"),"Tier unresolved",IF(IFERROR(VALUE(RIGHT(G117,1))-VALUE(RIGHT(IFERROR(INDEX('Crafting recipes'!$H$6:$H$1005,MATCH(J117,'Crafting recipes'!$A$6:$A$1005,0)),"MISSING ID"),1)),0)=1,IF(B117=IFERROR(INDEX('Crafting recipes'!$H$6:$H$1005,MATCH(J117,'Crafting recipes'!$A$6:$A$1005,0)),"MISSING ID"),"Advances one material tier","Lower-tier ingredient; route advances one tier"),"Needs tier review"))))))</x:f>
        <x:v>Advances one material tier</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x:v>
      </x:c>
      <x:c r="B118" s="4" t="str">
        <x:f>IFERROR(INDEX('Material routes'!$F$6:$F$2205,MATCH(U118,'Material routes'!$A$6:$A$2205,0)),"MISSING ID")</x:f>
        <x:v>T1</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Chemical material</x:v>
      </x:c>
      <x:c r="I118" s="4" t="str">
        <x:f>IFERROR(INDEX('Material routes'!$G$6:$G$2205,MATCH(V118,'Material routes'!$A$6:$A$2205,0)),"MISSING ID")</x:f>
        <x:v>Processing agents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prerequisite",IF(K118="Raw entry preparation","Entry-resource preparation",IF(G118="Not applicable",IF(IFERROR(INDEX('Items'!$AI$6:$AI$1005,MATCH(T118,'Items'!$A$6:$A$1005,0)),"MISSING ID")="Finished item","Finished endpoint",IF(IFERROR(INDEX('Items'!$AI$6:$AI$1005,MATCH(T118,'Items'!$A$6:$A$1005,0)),"MISSING ID")="Currency","Currency / no refinement tier","Recovered output / tier not applicable")),IF(OR(IFERROR(INDEX('Crafting recipes'!$H$6:$H$1005,MATCH(J118,'Crafting recipes'!$A$6:$A$1005,0)),"MISSING ID")="Unassigned",G118="Unassigned"),"Tier unresolved",IF(IFERROR(VALUE(RIGHT(G118,1))-VALUE(RIGHT(IFERROR(INDEX('Crafting recipes'!$H$6:$H$1005,MATCH(J118,'Crafting recipes'!$A$6:$A$1005,0)),"MISSING ID"),1)),0)=1,IF(B118=IFERROR(INDEX('Crafting recipes'!$H$6:$H$1005,MATCH(J118,'Crafting recipes'!$A$6:$A$1005,0)),"MISSING ID"),"Advances one material tier","Lower-tier ingredient; route advances one tier"),"Needs tier review"))))))</x:f>
        <x:v>Advances one material tier</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grade</x:v>
      </x:c>
      <x:c r="B119" s="4" t="str">
        <x:f>IFERROR(INDEX('Material routes'!$F$6:$F$2205,MATCH(U119,'Material routes'!$A$6:$A$2205,0)),"MISSING ID")</x:f>
        <x:v>T1</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Mica composite sheet</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prerequisite",IF(K119="Raw entry preparation","Entry-resource preparation",IF(G119="Not applicable",IF(IFERROR(INDEX('Items'!$AI$6:$AI$1005,MATCH(T119,'Items'!$A$6:$A$1005,0)),"MISSING ID")="Finished item","Finished endpoint",IF(IFERROR(INDEX('Items'!$AI$6:$AI$1005,MATCH(T119,'Items'!$A$6:$A$1005,0)),"MISSING ID")="Currency","Currency / no refinement tier","Recovered output / tier not applicable")),IF(OR(IFERROR(INDEX('Crafting recipes'!$H$6:$H$1005,MATCH(J119,'Crafting recipes'!$A$6:$A$1005,0)),"MISSING ID")="Unassigned",G119="Unassigned"),"Tier unresolved",IF(IFERROR(VALUE(RIGHT(G119,1))-VALUE(RIGHT(IFERROR(INDEX('Crafting recipes'!$H$6:$H$1005,MATCH(J119,'Crafting recipes'!$A$6:$A$1005,0)),"MISSING ID"),1)),0)=1,IF(B119=IFERROR(INDEX('Crafting recipes'!$H$6:$H$1005,MATCH(J119,'Crafting recipes'!$A$6:$A$1005,0)),"MISSING ID"),"Advances one material tier","Lower-tier ingredient; route advances one tier"),"Needs tier review"))))))</x:f>
        <x:v>Advances one material tier</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T1</x:v>
      </x:c>
      <x:c r="C120" s="4" t="str">
        <x:f>IFERROR(INDEX('Material routes'!$H$6:$H$2205,MATCH(U120,'Material routes'!$A$6:$A$2205,0)),"MISSING ID")</x:f>
        <x:v>Chemical material</x:v>
      </x:c>
      <x:c r="D120" s="4" t="str">
        <x:f>IFERROR(INDEX('Material routes'!$G$6:$G$2205,MATCH(U120,'Material routes'!$A$6:$A$2205,0)),"MISSING ID")</x:f>
        <x:v>Processing agents</x:v>
      </x:c>
      <x:c r="E120" s="4" t="str">
        <x:f>IFERROR(INDEX('Material routes'!$C$6:$C$2205,MATCH(U120,'Material routes'!$A$6:$A$2205,0)),"MISSING ID")</x:f>
        <x:v>Ingredient candidate</x:v>
      </x:c>
      <x:c r="F120" s="4" t="str">
        <x:f>IFERROR(INDEX('Material routes'!$E$6:$E$2205,MATCH(V120,'Material routes'!$A$6:$A$2205,0)),"MISSING ID")</x:f>
        <x:v>Mica composite sheet</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prerequisite",IF(K120="Raw entry preparation","Entry-resource preparation",IF(G120="Not applicable",IF(IFERROR(INDEX('Items'!$AI$6:$AI$1005,MATCH(T120,'Items'!$A$6:$A$1005,0)),"MISSING ID")="Finished item","Finished endpoint",IF(IFERROR(INDEX('Items'!$AI$6:$AI$1005,MATCH(T120,'Items'!$A$6:$A$1005,0)),"MISSING ID")="Currency","Currency / no refinement tier","Recovered output / tier not applicable")),IF(OR(IFERROR(INDEX('Crafting recipes'!$H$6:$H$1005,MATCH(J120,'Crafting recipes'!$A$6:$A$1005,0)),"MISSING ID")="Unassigned",G120="Unassigned"),"Tier unresolved",IF(IFERROR(VALUE(RIGHT(G120,1))-VALUE(RIGHT(IFERROR(INDEX('Crafting recipes'!$H$6:$H$1005,MATCH(J120,'Crafting recipes'!$A$6:$A$1005,0)),"MISSING ID"),1)),0)=1,IF(B120=IFERROR(INDEX('Crafting recipes'!$H$6:$H$1005,MATCH(J120,'Crafting recipes'!$A$6:$A$1005,0)),"MISSING ID"),"Advances one material tier","Lower-tier ingredient; route advances one tier"),"Needs tier review"))))))</x:f>
        <x:v>Advances one material tier</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resonant-stone blank</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Tuned stone stock</x:v>
      </x:c>
      <x:c r="G121" s="4" t="str">
        <x:f>IFERROR(INDEX('Material routes'!$F$6:$F$2205,MATCH(V121,'Material routes'!$A$6:$A$2205,0)),"MISSING ID")</x:f>
        <x:v>T2</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prerequisite",IF(K121="Raw entry preparation","Entry-resource preparation",IF(G121="Not applicable",IF(IFERROR(INDEX('Items'!$AI$6:$AI$1005,MATCH(T121,'Items'!$A$6:$A$1005,0)),"MISSING ID")="Finished item","Finished endpoint",IF(IFERROR(INDEX('Items'!$AI$6:$AI$1005,MATCH(T121,'Items'!$A$6:$A$1005,0)),"MISSING ID")="Currency","Currency / no refinement tier","Recovered output / tier not applicable")),IF(OR(IFERROR(INDEX('Crafting recipes'!$H$6:$H$1005,MATCH(J121,'Crafting recipes'!$A$6:$A$1005,0)),"MISSING ID")="Unassigned",G121="Unassigned"),"Tier unresolved",IF(IFERROR(VALUE(RIGHT(G121,1))-VALUE(RIGHT(IFERROR(INDEX('Crafting recipes'!$H$6:$H$1005,MATCH(J121,'Crafting recipes'!$A$6:$A$1005,0)),"MISSING ID"),1)),0)=1,IF(B121=IFERROR(INDEX('Crafting recipes'!$H$6:$H$1005,MATCH(J121,'Crafting recipes'!$A$6:$A$1005,0)),"MISSING ID"),"Advances one material tier","Lower-tier ingredient; route advances one tier"),"Needs tier review"))))))</x:f>
        <x:v>Advances one material tier</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abrasive grit</x:v>
      </x:c>
      <x:c r="B122" s="4" t="str">
        <x:f>IFERROR(INDEX('Material routes'!$F$6:$F$2205,MATCH(U122,'Material routes'!$A$6:$A$2205,0)),"MISSING ID")</x:f>
        <x:v>T1</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Tuned stone stock</x:v>
      </x:c>
      <x:c r="G122" s="4" t="str">
        <x:f>IFERROR(INDEX('Material routes'!$F$6:$F$2205,MATCH(V122,'Material routes'!$A$6:$A$2205,0)),"MISSING ID")</x:f>
        <x:v>T2</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prerequisite",IF(K122="Raw entry preparation","Entry-resource preparation",IF(G122="Not applicable",IF(IFERROR(INDEX('Items'!$AI$6:$AI$1005,MATCH(T122,'Items'!$A$6:$A$1005,0)),"MISSING ID")="Finished item","Finished endpoint",IF(IFERROR(INDEX('Items'!$AI$6:$AI$1005,MATCH(T122,'Items'!$A$6:$A$1005,0)),"MISSING ID")="Currency","Currency / no refinement tier","Recovered output / tier not applicable")),IF(OR(IFERROR(INDEX('Crafting recipes'!$H$6:$H$1005,MATCH(J122,'Crafting recipes'!$A$6:$A$1005,0)),"MISSING ID")="Unassigned",G122="Unassigned"),"Tier unresolved",IF(IFERROR(VALUE(RIGHT(G122,1))-VALUE(RIGHT(IFERROR(INDEX('Crafting recipes'!$H$6:$H$1005,MATCH(J122,'Crafting recipes'!$A$6:$A$1005,0)),"MISSING ID"),1)),0)=1,IF(B122=IFERROR(INDEX('Crafting recipes'!$H$6:$H$1005,MATCH(J122,'Crafting recipes'!$A$6:$A$1005,0)),"MISSING ID"),"Advances one material tier","Lower-tier ingredient; route advances one tier"),"Needs tier review"))))))</x:f>
        <x:v>Advances one material tier</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Cut gemstone preform</x:v>
      </x:c>
      <x:c r="B123" s="4" t="str">
        <x:f>IFERROR(INDEX('Material routes'!$F$6:$F$2205,MATCH(U123,'Material routes'!$A$6:$A$2205,0)),"MISSING ID")</x:f>
        <x:v>T1</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blanks</x:v>
      </x:c>
      <x:c r="G123" s="4" t="str">
        <x:f>IFERROR(INDEX('Material routes'!$F$6:$F$2205,MATCH(V123,'Material routes'!$A$6:$A$2205,0)),"MISSING ID")</x:f>
        <x:v>T2</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prerequisite",IF(K123="Raw entry preparation","Entry-resource preparation",IF(G123="Not applicable",IF(IFERROR(INDEX('Items'!$AI$6:$AI$1005,MATCH(T123,'Items'!$A$6:$A$1005,0)),"MISSING ID")="Finished item","Finished endpoint",IF(IFERROR(INDEX('Items'!$AI$6:$AI$1005,MATCH(T123,'Items'!$A$6:$A$1005,0)),"MISSING ID")="Currency","Currency / no refinement tier","Recovered output / tier not applicable")),IF(OR(IFERROR(INDEX('Crafting recipes'!$H$6:$H$1005,MATCH(J123,'Crafting recipes'!$A$6:$A$1005,0)),"MISSING ID")="Unassigned",G123="Unassigned"),"Tier unresolved",IF(IFERROR(VALUE(RIGHT(G123,1))-VALUE(RIGHT(IFERROR(INDEX('Crafting recipes'!$H$6:$H$1005,MATCH(J123,'Crafting recipes'!$A$6:$A$1005,0)),"MISSING ID"),1)),0)=1,IF(B123=IFERROR(INDEX('Crafting recipes'!$H$6:$H$1005,MATCH(J123,'Crafting recipes'!$A$6:$A$1005,0)),"MISSING ID"),"Advances one material tier","Lower-tier ingredient; route advances one tier"),"Needs tier review"))))))</x:f>
        <x:v>Advances one material tier</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abrasive grit</x:v>
      </x:c>
      <x:c r="B124" s="4" t="str">
        <x:f>IFERROR(INDEX('Material routes'!$F$6:$F$2205,MATCH(U124,'Material routes'!$A$6:$A$2205,0)),"MISSING ID")</x:f>
        <x:v>T1</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blanks</x:v>
      </x:c>
      <x:c r="G124" s="4" t="str">
        <x:f>IFERROR(INDEX('Material routes'!$F$6:$F$2205,MATCH(V124,'Material routes'!$A$6:$A$2205,0)),"MISSING ID")</x:f>
        <x:v>T2</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prerequisite",IF(K124="Raw entry preparation","Entry-resource preparation",IF(G124="Not applicable",IF(IFERROR(INDEX('Items'!$AI$6:$AI$1005,MATCH(T124,'Items'!$A$6:$A$1005,0)),"MISSING ID")="Finished item","Finished endpoint",IF(IFERROR(INDEX('Items'!$AI$6:$AI$1005,MATCH(T124,'Items'!$A$6:$A$1005,0)),"MISSING ID")="Currency","Currency / no refinement tier","Recovered output / tier not applicable")),IF(OR(IFERROR(INDEX('Crafting recipes'!$H$6:$H$1005,MATCH(J124,'Crafting recipes'!$A$6:$A$1005,0)),"MISSING ID")="Unassigned",G124="Unassigned"),"Tier unresolved",IF(IFERROR(VALUE(RIGHT(G124,1))-VALUE(RIGHT(IFERROR(INDEX('Crafting recipes'!$H$6:$H$1005,MATCH(J124,'Crafting recipes'!$A$6:$A$1005,0)),"MISSING ID"),1)),0)=1,IF(B124=IFERROR(INDEX('Crafting recipes'!$H$6:$H$1005,MATCH(J124,'Crafting recipes'!$A$6:$A$1005,0)),"MISSING ID"),"Advances one material tier","Lower-tier ingredient; route advances one tier"),"Needs tier review"))))))</x:f>
        <x:v>Advances one material tier</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T1</x:v>
      </x:c>
      <x:c r="C125" s="4" t="str">
        <x:f>IFERROR(INDEX('Material routes'!$H$6:$H$2205,MATCH(U125,'Material routes'!$A$6:$A$2205,0)),"MISSING ID")</x:f>
        <x:v>Chemical material</x:v>
      </x:c>
      <x:c r="D125" s="4" t="str">
        <x:f>IFERROR(INDEX('Material routes'!$G$6:$G$2205,MATCH(U125,'Material routes'!$A$6:$A$2205,0)),"MISSING ID")</x:f>
        <x:v>Processing agents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T2</x:v>
      </x:c>
      <x:c r="H125" s="4" t="str">
        <x:f>IFERROR(INDEX('Material routes'!$H$6:$H$2205,MATCH(V125,'Material routes'!$A$6:$A$2205,0)),"MISSING ID")</x:f>
        <x:v>Chemical material</x:v>
      </x:c>
      <x:c r="I125" s="4" t="str">
        <x:f>IFERROR(INDEX('Material routes'!$G$6:$G$2205,MATCH(V125,'Material routes'!$A$6:$A$2205,0)),"MISSING ID")</x:f>
        <x:v>Processing agents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prerequisite",IF(K125="Raw entry preparation","Entry-resource preparation",IF(G125="Not applicable",IF(IFERROR(INDEX('Items'!$AI$6:$AI$1005,MATCH(T125,'Items'!$A$6:$A$1005,0)),"MISSING ID")="Finished item","Finished endpoint",IF(IFERROR(INDEX('Items'!$AI$6:$AI$1005,MATCH(T125,'Items'!$A$6:$A$1005,0)),"MISSING ID")="Currency","Currency / no refinement tier","Recovered output / tier not applicable")),IF(OR(IFERROR(INDEX('Crafting recipes'!$H$6:$H$1005,MATCH(J125,'Crafting recipes'!$A$6:$A$1005,0)),"MISSING ID")="Unassigned",G125="Unassigned"),"Tier unresolved",IF(IFERROR(VALUE(RIGHT(G125,1))-VALUE(RIGHT(IFERROR(INDEX('Crafting recipes'!$H$6:$H$1005,MATCH(J125,'Crafting recipes'!$A$6:$A$1005,0)),"MISSING ID"),1)),0)=1,IF(B125=IFERROR(INDEX('Crafting recipes'!$H$6:$H$1005,MATCH(J125,'Crafting recipes'!$A$6:$A$1005,0)),"MISSING ID"),"Advances one material tier","Lower-tier ingredient; route advances one tier"),"Needs tier review"))))))</x:f>
        <x:v>Advances one material tier</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fraction</x:v>
      </x:c>
      <x:c r="B126" s="4" t="str">
        <x:f>IFERROR(INDEX('Material routes'!$F$6:$F$2205,MATCH(U126,'Material routes'!$A$6:$A$2205,0)),"MISSING ID")</x:f>
        <x:v>T1</x:v>
      </x:c>
      <x:c r="C126" s="4" t="str">
        <x:f>IFERROR(INDEX('Material routes'!$H$6:$H$2205,MATCH(U126,'Material routes'!$A$6:$A$2205,0)),"MISSING ID")</x:f>
        <x:v>Chemical material</x:v>
      </x:c>
      <x:c r="D126" s="4" t="str">
        <x:f>IFERROR(INDEX('Material routes'!$G$6:$G$2205,MATCH(U126,'Material routes'!$A$6:$A$2205,0)),"MISSING ID")</x:f>
        <x:v>Processing agents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T2</x:v>
      </x:c>
      <x:c r="H126" s="4" t="str">
        <x:f>IFERROR(INDEX('Material routes'!$H$6:$H$2205,MATCH(V126,'Material routes'!$A$6:$A$2205,0)),"MISSING ID")</x:f>
        <x:v>Chemical material</x:v>
      </x:c>
      <x:c r="I126" s="4" t="str">
        <x:f>IFERROR(INDEX('Material routes'!$G$6:$G$2205,MATCH(V126,'Material routes'!$A$6:$A$2205,0)),"MISSING ID")</x:f>
        <x:v>Processing agents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prerequisite",IF(K126="Raw entry preparation","Entry-resource preparation",IF(G126="Not applicable",IF(IFERROR(INDEX('Items'!$AI$6:$AI$1005,MATCH(T126,'Items'!$A$6:$A$1005,0)),"MISSING ID")="Finished item","Finished endpoint",IF(IFERROR(INDEX('Items'!$AI$6:$AI$1005,MATCH(T126,'Items'!$A$6:$A$1005,0)),"MISSING ID")="Currency","Currency / no refinement tier","Recovered output / tier not applicable")),IF(OR(IFERROR(INDEX('Crafting recipes'!$H$6:$H$1005,MATCH(J126,'Crafting recipes'!$A$6:$A$1005,0)),"MISSING ID")="Unassigned",G126="Unassigned"),"Tier unresolved",IF(IFERROR(VALUE(RIGHT(G126,1))-VALUE(RIGHT(IFERROR(INDEX('Crafting recipes'!$H$6:$H$1005,MATCH(J126,'Crafting recipes'!$A$6:$A$1005,0)),"MISSING ID"),1)),0)=1,IF(B126=IFERROR(INDEX('Crafting recipes'!$H$6:$H$1005,MATCH(J126,'Crafting recipes'!$A$6:$A$1005,0)),"MISSING ID"),"Advances one material tier","Lower-tier ingredient; route advances one tier"),"Needs tier review"))))))</x:f>
        <x:v>Advances one material tier</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process salts</x:v>
      </x:c>
      <x:c r="B127" s="4" t="str">
        <x:f>IFERROR(INDEX('Material routes'!$F$6:$F$2205,MATCH(U127,'Material routes'!$A$6:$A$2205,0)),"MISSING ID")</x:f>
        <x:v>T1</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T2</x:v>
      </x:c>
      <x:c r="H127" s="4" t="str">
        <x:f>IFERROR(INDEX('Material routes'!$H$6:$H$2205,MATCH(V127,'Material routes'!$A$6:$A$2205,0)),"MISSING ID")</x:f>
        <x:v>Chemical material</x:v>
      </x:c>
      <x:c r="I127" s="4" t="str">
        <x:f>IFERROR(INDEX('Material routes'!$G$6:$G$2205,MATCH(V127,'Material routes'!$A$6:$A$2205,0)),"MISSING ID")</x:f>
        <x:v>Processing agents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prerequisite",IF(K127="Raw entry preparation","Entry-resource preparation",IF(G127="Not applicable",IF(IFERROR(INDEX('Items'!$AI$6:$AI$1005,MATCH(T127,'Items'!$A$6:$A$1005,0)),"MISSING ID")="Finished item","Finished endpoint",IF(IFERROR(INDEX('Items'!$AI$6:$AI$1005,MATCH(T127,'Items'!$A$6:$A$1005,0)),"MISSING ID")="Currency","Currency / no refinement tier","Recovered output / tier not applicable")),IF(OR(IFERROR(INDEX('Crafting recipes'!$H$6:$H$1005,MATCH(J127,'Crafting recipes'!$A$6:$A$1005,0)),"MISSING ID")="Unassigned",G127="Unassigned"),"Tier unresolved",IF(IFERROR(VALUE(RIGHT(G127,1))-VALUE(RIGHT(IFERROR(INDEX('Crafting recipes'!$H$6:$H$1005,MATCH(J127,'Crafting recipes'!$A$6:$A$1005,0)),"MISSING ID"),1)),0)=1,IF(B127=IFERROR(INDEX('Crafting recipes'!$H$6:$H$1005,MATCH(J127,'Crafting recipes'!$A$6:$A$1005,0)),"MISSING ID"),"Advances one material tier","Lower-tier ingredient; route advances one tier"),"Needs tier review"))))))</x:f>
        <x:v>Advances one material tier</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Processing agents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T2</x:v>
      </x:c>
      <x:c r="H128" s="4" t="str">
        <x:f>IFERROR(INDEX('Material routes'!$H$6:$H$2205,MATCH(V128,'Material routes'!$A$6:$A$2205,0)),"MISSING ID")</x:f>
        <x:v>Chemical material</x:v>
      </x:c>
      <x:c r="I128" s="4" t="str">
        <x:f>IFERROR(INDEX('Material routes'!$G$6:$G$2205,MATCH(V128,'Material routes'!$A$6:$A$2205,0)),"MISSING ID")</x:f>
        <x:v>Processing agents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prerequisite",IF(K128="Raw entry preparation","Entry-resource preparation",IF(G128="Not applicable",IF(IFERROR(INDEX('Items'!$AI$6:$AI$1005,MATCH(T128,'Items'!$A$6:$A$1005,0)),"MISSING ID")="Finished item","Finished endpoint",IF(IFERROR(INDEX('Items'!$AI$6:$AI$1005,MATCH(T128,'Items'!$A$6:$A$1005,0)),"MISSING ID")="Currency","Currency / no refinement tier","Recovered output / tier not applicable")),IF(OR(IFERROR(INDEX('Crafting recipes'!$H$6:$H$1005,MATCH(J128,'Crafting recipes'!$A$6:$A$1005,0)),"MISSING ID")="Unassigned",G128="Unassigned"),"Tier unresolved",IF(IFERROR(VALUE(RIGHT(G128,1))-VALUE(RIGHT(IFERROR(INDEX('Crafting recipes'!$H$6:$H$1005,MATCH(J128,'Crafting recipes'!$A$6:$A$1005,0)),"MISSING ID"),1)),0)=1,IF(B128=IFERROR(INDEX('Crafting recipes'!$H$6:$H$1005,MATCH(J128,'Crafting recipes'!$A$6:$A$1005,0)),"MISSING ID"),"Advances one material tier","Lower-tier ingredient; route advances one tier"),"Needs tier review"))))))</x:f>
        <x:v>Advances one material tier</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fraction</x:v>
      </x:c>
      <x:c r="B129" s="4" t="str">
        <x:f>IFERROR(INDEX('Material routes'!$F$6:$F$2205,MATCH(U129,'Material routes'!$A$6:$A$2205,0)),"MISSING ID")</x:f>
        <x:v>T1</x:v>
      </x:c>
      <x:c r="C129" s="4" t="str">
        <x:f>IFERROR(INDEX('Material routes'!$H$6:$H$2205,MATCH(U129,'Material routes'!$A$6:$A$2205,0)),"MISSING ID")</x:f>
        <x:v>Chemical material</x:v>
      </x:c>
      <x:c r="D129" s="4" t="str">
        <x:f>IFERROR(INDEX('Material routes'!$G$6:$G$2205,MATCH(U129,'Material routes'!$A$6:$A$2205,0)),"MISSING ID")</x:f>
        <x:v>Processing agents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T2</x:v>
      </x:c>
      <x:c r="H129" s="4" t="str">
        <x:f>IFERROR(INDEX('Material routes'!$H$6:$H$2205,MATCH(V129,'Material routes'!$A$6:$A$2205,0)),"MISSING ID")</x:f>
        <x:v>Chemical material</x:v>
      </x:c>
      <x:c r="I129" s="4" t="str">
        <x:f>IFERROR(INDEX('Material routes'!$G$6:$G$2205,MATCH(V129,'Material routes'!$A$6:$A$2205,0)),"MISSING ID")</x:f>
        <x:v>Processing agents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prerequisite",IF(K129="Raw entry preparation","Entry-resource preparation",IF(G129="Not applicable",IF(IFERROR(INDEX('Items'!$AI$6:$AI$1005,MATCH(T129,'Items'!$A$6:$A$1005,0)),"MISSING ID")="Finished item","Finished endpoint",IF(IFERROR(INDEX('Items'!$AI$6:$AI$1005,MATCH(T129,'Items'!$A$6:$A$1005,0)),"MISSING ID")="Currency","Currency / no refinement tier","Recovered output / tier not applicable")),IF(OR(IFERROR(INDEX('Crafting recipes'!$H$6:$H$1005,MATCH(J129,'Crafting recipes'!$A$6:$A$1005,0)),"MISSING ID")="Unassigned",G129="Unassigned"),"Tier unresolved",IF(IFERROR(VALUE(RIGHT(G129,1))-VALUE(RIGHT(IFERROR(INDEX('Crafting recipes'!$H$6:$H$1005,MATCH(J129,'Crafting recipes'!$A$6:$A$1005,0)),"MISSING ID"),1)),0)=1,IF(B129=IFERROR(INDEX('Crafting recipes'!$H$6:$H$1005,MATCH(J129,'Crafting recipes'!$A$6:$A$1005,0)),"MISSING ID"),"Advances one material tier","Lower-tier ingredient; route advances one tier"),"Needs tier review"))))))</x:f>
        <x:v>Advances one material tier</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Processing agents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Processing agents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prerequisite",IF(K130="Raw entry preparation","Entry-resource preparation",IF(G130="Not applicable",IF(IFERROR(INDEX('Items'!$AI$6:$AI$1005,MATCH(T130,'Items'!$A$6:$A$1005,0)),"MISSING ID")="Finished item","Finished endpoint",IF(IFERROR(INDEX('Items'!$AI$6:$AI$1005,MATCH(T130,'Items'!$A$6:$A$1005,0)),"MISSING ID")="Currency","Currency / no refinement tier","Recovered output / tier not applicable")),IF(OR(IFERROR(INDEX('Crafting recipes'!$H$6:$H$1005,MATCH(J130,'Crafting recipes'!$A$6:$A$1005,0)),"MISSING ID")="Unassigned",G130="Unassigned"),"Tier unresolved",IF(IFERROR(VALUE(RIGHT(G130,1))-VALUE(RIGHT(IFERROR(INDEX('Crafting recipes'!$H$6:$H$1005,MATCH(J130,'Crafting recipes'!$A$6:$A$1005,0)),"MISSING ID"),1)),0)=1,IF(B130=IFERROR(INDEX('Crafting recipes'!$H$6:$H$1005,MATCH(J130,'Crafting recipes'!$A$6:$A$1005,0)),"MISSING ID"),"Advances one material tier","Lower-tier ingredient; route advances one tier"),"Needs tier review"))))))</x:f>
        <x:v>Advances one material tier</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Processing agents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Processing agents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prerequisite",IF(K131="Raw entry preparation","Entry-resource preparation",IF(G131="Not applicable",IF(IFERROR(INDEX('Items'!$AI$6:$AI$1005,MATCH(T131,'Items'!$A$6:$A$1005,0)),"MISSING ID")="Finished item","Finished endpoint",IF(IFERROR(INDEX('Items'!$AI$6:$AI$1005,MATCH(T131,'Items'!$A$6:$A$1005,0)),"MISSING ID")="Currency","Currency / no refinement tier","Recovered output / tier not applicable")),IF(OR(IFERROR(INDEX('Crafting recipes'!$H$6:$H$1005,MATCH(J131,'Crafting recipes'!$A$6:$A$1005,0)),"MISSING ID")="Unassigned",G131="Unassigned"),"Tier unresolved",IF(IFERROR(VALUE(RIGHT(G131,1))-VALUE(RIGHT(IFERROR(INDEX('Crafting recipes'!$H$6:$H$1005,MATCH(J131,'Crafting recipes'!$A$6:$A$1005,0)),"MISSING ID"),1)),0)=1,IF(B131=IFERROR(INDEX('Crafting recipes'!$H$6:$H$1005,MATCH(J131,'Crafting recipes'!$A$6:$A$1005,0)),"MISSING ID"),"Advances one material tier","Lower-tier ingredient; route advances one tier"),"Needs tier review"))))))</x:f>
        <x:v>Advances one material tier</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flakes</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Processing agents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prerequisite",IF(K132="Raw entry preparation","Entry-resource preparation",IF(G132="Not applicable",IF(IFERROR(INDEX('Items'!$AI$6:$AI$1005,MATCH(T132,'Items'!$A$6:$A$1005,0)),"MISSING ID")="Finished item","Finished endpoint",IF(IFERROR(INDEX('Items'!$AI$6:$AI$1005,MATCH(T132,'Items'!$A$6:$A$1005,0)),"MISSING ID")="Currency","Currency / no refinement tier","Recovered output / tier not applicable")),IF(OR(IFERROR(INDEX('Crafting recipes'!$H$6:$H$1005,MATCH(J132,'Crafting recipes'!$A$6:$A$1005,0)),"MISSING ID")="Unassigned",G132="Unassigned"),"Tier unresolved",IF(IFERROR(VALUE(RIGHT(G132,1))-VALUE(RIGHT(IFERROR(INDEX('Crafting recipes'!$H$6:$H$1005,MATCH(J132,'Crafting recipes'!$A$6:$A$1005,0)),"MISSING ID"),1)),0)=1,IF(B132=IFERROR(INDEX('Crafting recipes'!$H$6:$H$1005,MATCH(J132,'Crafting recipes'!$A$6:$A$1005,0)),"MISSING ID"),"Advances one material tier","Lower-tier ingredient; route advances one tier"),"Needs tier review"))))))</x:f>
        <x:v>Advances one material tier</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composite</x:v>
      </x:c>
      <x:c r="G133" s="4" t="str">
        <x:f>IFERROR(INDEX('Material routes'!$F$6:$F$2205,MATCH(V133,'Material routes'!$A$6:$A$2205,0)),"MISSING ID")</x:f>
        <x:v>T3</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prerequisite",IF(K133="Raw entry preparation","Entry-resource preparation",IF(G133="Not applicable",IF(IFERROR(INDEX('Items'!$AI$6:$AI$1005,MATCH(T133,'Items'!$A$6:$A$1005,0)),"MISSING ID")="Finished item","Finished endpoint",IF(IFERROR(INDEX('Items'!$AI$6:$AI$1005,MATCH(T133,'Items'!$A$6:$A$1005,0)),"MISSING ID")="Currency","Currency / no refinement tier","Recovered output / tier not applicable")),IF(OR(IFERROR(INDEX('Crafting recipes'!$H$6:$H$1005,MATCH(J133,'Crafting recipes'!$A$6:$A$1005,0)),"MISSING ID")="Unassigned",G133="Unassigned"),"Tier unresolved",IF(IFERROR(VALUE(RIGHT(G133,1))-VALUE(RIGHT(IFERROR(INDEX('Crafting recipes'!$H$6:$H$1005,MATCH(J133,'Crafting recipes'!$A$6:$A$1005,0)),"MISSING ID"),1)),0)=1,IF(B133=IFERROR(INDEX('Crafting recipes'!$H$6:$H$1005,MATCH(J133,'Crafting recipes'!$A$6:$A$1005,0)),"MISSING ID"),"Advances one material tier","Lower-tier ingredient; route advances one tier"),"Needs tier review"))))))</x:f>
        <x:v>Advances one material tier</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T2</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composite</x:v>
      </x:c>
      <x:c r="G134" s="4" t="str">
        <x:f>IFERROR(INDEX('Material routes'!$F$6:$F$2205,MATCH(V134,'Material routes'!$A$6:$A$2205,0)),"MISSING ID")</x:f>
        <x:v>T3</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prerequisite",IF(K134="Raw entry preparation","Entry-resource preparation",IF(G134="Not applicable",IF(IFERROR(INDEX('Items'!$AI$6:$AI$1005,MATCH(T134,'Items'!$A$6:$A$1005,0)),"MISSING ID")="Finished item","Finished endpoint",IF(IFERROR(INDEX('Items'!$AI$6:$AI$1005,MATCH(T134,'Items'!$A$6:$A$1005,0)),"MISSING ID")="Currency","Currency / no refinement tier","Recovered output / tier not applicable")),IF(OR(IFERROR(INDEX('Crafting recipes'!$H$6:$H$1005,MATCH(J134,'Crafting recipes'!$A$6:$A$1005,0)),"MISSING ID")="Unassigned",G134="Unassigned"),"Tier unresolved",IF(IFERROR(VALUE(RIGHT(G134,1))-VALUE(RIGHT(IFERROR(INDEX('Crafting recipes'!$H$6:$H$1005,MATCH(J134,'Crafting recipes'!$A$6:$A$1005,0)),"MISSING ID"),1)),0)=1,IF(B134=IFERROR(INDEX('Crafting recipes'!$H$6:$H$1005,MATCH(J134,'Crafting recipes'!$A$6:$A$1005,0)),"MISSING ID"),"Advances one material tier","Lower-tier ingredient; route advances one tier"),"Needs tier review"))))))</x:f>
        <x:v>Advances one material tier</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Chemical material</x:v>
      </x:c>
      <x:c r="D135" s="4" t="str">
        <x:f>IFERROR(INDEX('Material routes'!$G$6:$G$2205,MATCH(U135,'Material routes'!$A$6:$A$2205,0)),"MISSING ID")</x:f>
        <x:v>Processing agents</x:v>
      </x:c>
      <x:c r="E135" s="4" t="str">
        <x:f>IFERROR(INDEX('Material routes'!$C$6:$C$2205,MATCH(U135,'Material routes'!$A$6:$A$2205,0)),"MISSING ID")</x:f>
        <x:v>Ingredient candidate</x:v>
      </x:c>
      <x:c r="F135" s="4" t="str">
        <x:f>IFERROR(INDEX('Material routes'!$E$6:$E$2205,MATCH(V135,'Material routes'!$A$6:$A$2205,0)),"MISSING ID")</x:f>
        <x:v>Steel-faced shell composite</x:v>
      </x:c>
      <x:c r="G135" s="4" t="str">
        <x:f>IFERROR(INDEX('Material routes'!$F$6:$F$2205,MATCH(V135,'Material routes'!$A$6:$A$2205,0)),"MISSING ID")</x:f>
        <x:v>T3</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prerequisite",IF(K135="Raw entry preparation","Entry-resource preparation",IF(G135="Not applicable",IF(IFERROR(INDEX('Items'!$AI$6:$AI$1005,MATCH(T135,'Items'!$A$6:$A$1005,0)),"MISSING ID")="Finished item","Finished endpoint",IF(IFERROR(INDEX('Items'!$AI$6:$AI$1005,MATCH(T135,'Items'!$A$6:$A$1005,0)),"MISSING ID")="Currency","Currency / no refinement tier","Recovered output / tier not applicable")),IF(OR(IFERROR(INDEX('Crafting recipes'!$H$6:$H$1005,MATCH(J135,'Crafting recipes'!$A$6:$A$1005,0)),"MISSING ID")="Unassigned",G135="Unassigned"),"Tier unresolved",IF(IFERROR(VALUE(RIGHT(G135,1))-VALUE(RIGHT(IFERROR(INDEX('Crafting recipes'!$H$6:$H$1005,MATCH(J135,'Crafting recipes'!$A$6:$A$1005,0)),"MISSING ID"),1)),0)=1,IF(B135=IFERROR(INDEX('Crafting recipes'!$H$6:$H$1005,MATCH(J135,'Crafting recipes'!$A$6:$A$1005,0)),"MISSING ID"),"Advances one material tier","Lower-tier ingredient; route advances one tier"),"Needs tier review"))))))</x:f>
        <x:v>Advances one material tier</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stock</x:v>
      </x:c>
      <x:c r="G136" s="4" t="str">
        <x:f>IFERROR(INDEX('Material routes'!$F$6:$F$2205,MATCH(V136,'Material routes'!$A$6:$A$2205,0)),"MISSING ID")</x:f>
        <x:v>T3</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prerequisite",IF(K136="Raw entry preparation","Entry-resource preparation",IF(G136="Not applicable",IF(IFERROR(INDEX('Items'!$AI$6:$AI$1005,MATCH(T136,'Items'!$A$6:$A$1005,0)),"MISSING ID")="Finished item","Finished endpoint",IF(IFERROR(INDEX('Items'!$AI$6:$AI$1005,MATCH(T136,'Items'!$A$6:$A$1005,0)),"MISSING ID")="Currency","Currency / no refinement tier","Recovered output / tier not applicable")),IF(OR(IFERROR(INDEX('Crafting recipes'!$H$6:$H$1005,MATCH(J136,'Crafting recipes'!$A$6:$A$1005,0)),"MISSING ID")="Unassigned",G136="Unassigned"),"Tier unresolved",IF(IFERROR(VALUE(RIGHT(G136,1))-VALUE(RIGHT(IFERROR(INDEX('Crafting recipes'!$H$6:$H$1005,MATCH(J136,'Crafting recipes'!$A$6:$A$1005,0)),"MISSING ID"),1)),0)=1,IF(B136=IFERROR(INDEX('Crafting recipes'!$H$6:$H$1005,MATCH(J136,'Crafting recipes'!$A$6:$A$1005,0)),"MISSING ID"),"Advances one material tier","Lower-tier ingredient; route advances one tier"),"Needs tier review"))))))</x:f>
        <x:v>Advances one material tier</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stock</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stock</x:v>
      </x:c>
      <x:c r="G137" s="4" t="str">
        <x:f>IFERROR(INDEX('Material routes'!$F$6:$F$2205,MATCH(V137,'Material routes'!$A$6:$A$2205,0)),"MISSING ID")</x:f>
        <x:v>T3</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prerequisite",IF(K137="Raw entry preparation","Entry-resource preparation",IF(G137="Not applicable",IF(IFERROR(INDEX('Items'!$AI$6:$AI$1005,MATCH(T137,'Items'!$A$6:$A$1005,0)),"MISSING ID")="Finished item","Finished endpoint",IF(IFERROR(INDEX('Items'!$AI$6:$AI$1005,MATCH(T137,'Items'!$A$6:$A$1005,0)),"MISSING ID")="Currency","Currency / no refinement tier","Recovered output / tier not applicable")),IF(OR(IFERROR(INDEX('Crafting recipes'!$H$6:$H$1005,MATCH(J137,'Crafting recipes'!$A$6:$A$1005,0)),"MISSING ID")="Unassigned",G137="Unassigned"),"Tier unresolved",IF(IFERROR(VALUE(RIGHT(G137,1))-VALUE(RIGHT(IFERROR(INDEX('Crafting recipes'!$H$6:$H$1005,MATCH(J137,'Crafting recipes'!$A$6:$A$1005,0)),"MISSING ID"),1)),0)=1,IF(B137=IFERROR(INDEX('Crafting recipes'!$H$6:$H$1005,MATCH(J137,'Crafting recipes'!$A$6:$A$1005,0)),"MISSING ID"),"Advances one material tier","Lower-tier ingredient; route advances one tier"),"Needs tier review"))))))</x:f>
        <x:v>Advances one material tier</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T1</x:v>
      </x:c>
      <x:c r="C138" s="4" t="str">
        <x:f>IFERROR(INDEX('Material routes'!$H$6:$H$2205,MATCH(U138,'Material routes'!$A$6:$A$2205,0)),"MISSING ID")</x:f>
        <x:v>Processed material</x:v>
      </x:c>
      <x:c r="D138" s="4" t="str">
        <x:f>IFERROR(INDEX('Material routes'!$G$6:$G$2205,MATCH(U138,'Material routes'!$A$6:$A$2205,0)),"MISSING ID")</x:f>
        <x:v>Processing agents</x:v>
      </x:c>
      <x:c r="E138" s="4" t="str">
        <x:f>IFERROR(INDEX('Material routes'!$C$6:$C$2205,MATCH(U138,'Material routes'!$A$6:$A$2205,0)),"MISSING ID")</x:f>
        <x:v>Ingredient candidate</x:v>
      </x:c>
      <x:c r="F138" s="4" t="str">
        <x:f>IFERROR(INDEX('Material routes'!$E$6:$E$2205,MATCH(V138,'Material routes'!$A$6:$A$2205,0)),"MISSING ID")</x:f>
        <x:v>Spring-grade steel stock</x:v>
      </x:c>
      <x:c r="G138" s="4" t="str">
        <x:f>IFERROR(INDEX('Material routes'!$F$6:$F$2205,MATCH(V138,'Material routes'!$A$6:$A$2205,0)),"MISSING ID")</x:f>
        <x:v>T3</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prerequisite",IF(K138="Raw entry preparation","Entry-resource preparation",IF(G138="Not applicable",IF(IFERROR(INDEX('Items'!$AI$6:$AI$1005,MATCH(T138,'Items'!$A$6:$A$1005,0)),"MISSING ID")="Finished item","Finished endpoint",IF(IFERROR(INDEX('Items'!$AI$6:$AI$1005,MATCH(T138,'Items'!$A$6:$A$1005,0)),"MISSING ID")="Currency","Currency / no refinement tier","Recovered output / tier not applicable")),IF(OR(IFERROR(INDEX('Crafting recipes'!$H$6:$H$1005,MATCH(J138,'Crafting recipes'!$A$6:$A$1005,0)),"MISSING ID")="Unassigned",G138="Unassigned"),"Tier unresolved",IF(IFERROR(VALUE(RIGHT(G138,1))-VALUE(RIGHT(IFERROR(INDEX('Crafting recipes'!$H$6:$H$1005,MATCH(J138,'Crafting recipes'!$A$6:$A$1005,0)),"MISSING ID"),1)),0)=1,IF(B138=IFERROR(INDEX('Crafting recipes'!$H$6:$H$1005,MATCH(J138,'Crafting recipes'!$A$6:$A$1005,0)),"MISSING ID"),"Advances one material tier","Lower-tier ingredient; route advances one tier"),"Needs tier review"))))))</x:f>
        <x:v>Lower-tier ingredient; route advances one tier</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Insulated conductor stock</x:v>
      </x:c>
      <x:c r="G139" s="4" t="str">
        <x:f>IFERROR(INDEX('Material routes'!$F$6:$F$2205,MATCH(V139,'Material routes'!$A$6:$A$2205,0)),"MISSING ID")</x:f>
        <x:v>T3</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prerequisite",IF(K139="Raw entry preparation","Entry-resource preparation",IF(G139="Not applicable",IF(IFERROR(INDEX('Items'!$AI$6:$AI$1005,MATCH(T139,'Items'!$A$6:$A$1005,0)),"MISSING ID")="Finished item","Finished endpoint",IF(IFERROR(INDEX('Items'!$AI$6:$AI$1005,MATCH(T139,'Items'!$A$6:$A$1005,0)),"MISSING ID")="Currency","Currency / no refinement tier","Recovered output / tier not applicable")),IF(OR(IFERROR(INDEX('Crafting recipes'!$H$6:$H$1005,MATCH(J139,'Crafting recipes'!$A$6:$A$1005,0)),"MISSING ID")="Unassigned",G139="Unassigned"),"Tier unresolved",IF(IFERROR(VALUE(RIGHT(G139,1))-VALUE(RIGHT(IFERROR(INDEX('Crafting recipes'!$H$6:$H$1005,MATCH(J139,'Crafting recipes'!$A$6:$A$1005,0)),"MISSING ID"),1)),0)=1,IF(B139=IFERROR(INDEX('Crafting recipes'!$H$6:$H$1005,MATCH(J139,'Crafting recipes'!$A$6:$A$1005,0)),"MISSING ID"),"Advances one material tier","Lower-tier ingredient; route advances one tier"),"Needs tier review"))))))</x:f>
        <x:v>Advances one material tier</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Mica composite sheet</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Insulated conductor stock</x:v>
      </x:c>
      <x:c r="G140" s="4" t="str">
        <x:f>IFERROR(INDEX('Material routes'!$F$6:$F$2205,MATCH(V140,'Material routes'!$A$6:$A$2205,0)),"MISSING ID")</x:f>
        <x:v>T3</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prerequisite",IF(K140="Raw entry preparation","Entry-resource preparation",IF(G140="Not applicable",IF(IFERROR(INDEX('Items'!$AI$6:$AI$1005,MATCH(T140,'Items'!$A$6:$A$1005,0)),"MISSING ID")="Finished item","Finished endpoint",IF(IFERROR(INDEX('Items'!$AI$6:$AI$1005,MATCH(T140,'Items'!$A$6:$A$1005,0)),"MISSING ID")="Currency","Currency / no refinement tier","Recovered output / tier not applicable")),IF(OR(IFERROR(INDEX('Crafting recipes'!$H$6:$H$1005,MATCH(J140,'Crafting recipes'!$A$6:$A$1005,0)),"MISSING ID")="Unassigned",G140="Unassigned"),"Tier unresolved",IF(IFERROR(VALUE(RIGHT(G140,1))-VALUE(RIGHT(IFERROR(INDEX('Crafting recipes'!$H$6:$H$1005,MATCH(J140,'Crafting recipes'!$A$6:$A$1005,0)),"MISSING ID"),1)),0)=1,IF(B140=IFERROR(INDEX('Crafting recipes'!$H$6:$H$1005,MATCH(J140,'Crafting recipes'!$A$6:$A$1005,0)),"MISSING ID"),"Advances one material tier","Lower-tier ingredient; route advances one tier"),"Needs tier review"))))))</x:f>
        <x:v>Advances one material tier</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Chemical material</x:v>
      </x:c>
      <x:c r="D141" s="4" t="str">
        <x:f>IFERROR(INDEX('Material routes'!$G$6:$G$2205,MATCH(U141,'Material routes'!$A$6:$A$2205,0)),"MISSING ID")</x:f>
        <x:v>Processing agents</x:v>
      </x:c>
      <x:c r="E141" s="4" t="str">
        <x:f>IFERROR(INDEX('Material routes'!$C$6:$C$2205,MATCH(U141,'Material routes'!$A$6:$A$2205,0)),"MISSING ID")</x:f>
        <x:v>Ingredient candidate</x:v>
      </x:c>
      <x:c r="F141" s="4" t="str">
        <x:f>IFERROR(INDEX('Material routes'!$E$6:$E$2205,MATCH(V141,'Material routes'!$A$6:$A$2205,0)),"MISSING ID")</x:f>
        <x:v>Insulated conductor stock</x:v>
      </x:c>
      <x:c r="G141" s="4" t="str">
        <x:f>IFERROR(INDEX('Material routes'!$F$6:$F$2205,MATCH(V141,'Material routes'!$A$6:$A$2205,0)),"MISSING ID")</x:f>
        <x:v>T3</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prerequisite",IF(K141="Raw entry preparation","Entry-resource preparation",IF(G141="Not applicable",IF(IFERROR(INDEX('Items'!$AI$6:$AI$1005,MATCH(T141,'Items'!$A$6:$A$1005,0)),"MISSING ID")="Finished item","Finished endpoint",IF(IFERROR(INDEX('Items'!$AI$6:$AI$1005,MATCH(T141,'Items'!$A$6:$A$1005,0)),"MISSING ID")="Currency","Currency / no refinement tier","Recovered output / tier not applicable")),IF(OR(IFERROR(INDEX('Crafting recipes'!$H$6:$H$1005,MATCH(J141,'Crafting recipes'!$A$6:$A$1005,0)),"MISSING ID")="Unassigned",G141="Unassigned"),"Tier unresolved",IF(IFERROR(VALUE(RIGHT(G141,1))-VALUE(RIGHT(IFERROR(INDEX('Crafting recipes'!$H$6:$H$1005,MATCH(J141,'Crafting recipes'!$A$6:$A$1005,0)),"MISSING ID"),1)),0)=1,IF(B141=IFERROR(INDEX('Crafting recipes'!$H$6:$H$1005,MATCH(J141,'Crafting recipes'!$A$6:$A$1005,0)),"MISSING ID"),"Advances one material tier","Lower-tier ingredient; route advances one tier"),"Needs tier review"))))))</x:f>
        <x:v>Advances one material tier</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Bonded ceramic-shell composite</x:v>
      </x:c>
      <x:c r="G142" s="4" t="str">
        <x:f>IFERROR(INDEX('Material routes'!$F$6:$F$2205,MATCH(V142,'Material routes'!$A$6:$A$2205,0)),"MISSING ID")</x:f>
        <x:v>T3</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prerequisite",IF(K142="Raw entry preparation","Entry-resource preparation",IF(G142="Not applicable",IF(IFERROR(INDEX('Items'!$AI$6:$AI$1005,MATCH(T142,'Items'!$A$6:$A$1005,0)),"MISSING ID")="Finished item","Finished endpoint",IF(IFERROR(INDEX('Items'!$AI$6:$AI$1005,MATCH(T142,'Items'!$A$6:$A$1005,0)),"MISSING ID")="Currency","Currency / no refinement tier","Recovered output / tier not applicable")),IF(OR(IFERROR(INDEX('Crafting recipes'!$H$6:$H$1005,MATCH(J142,'Crafting recipes'!$A$6:$A$1005,0)),"MISSING ID")="Unassigned",G142="Unassigned"),"Tier unresolved",IF(IFERROR(VALUE(RIGHT(G142,1))-VALUE(RIGHT(IFERROR(INDEX('Crafting recipes'!$H$6:$H$1005,MATCH(J142,'Crafting recipes'!$A$6:$A$1005,0)),"MISSING ID"),1)),0)=1,IF(B142=IFERROR(INDEX('Crafting recipes'!$H$6:$H$1005,MATCH(J142,'Crafting recipes'!$A$6:$A$1005,0)),"MISSING ID"),"Advances one material tier","Lower-tier ingredient; route advances one tier"),"Needs tier review"))))))</x:f>
        <x:v>Advances one material tier</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T2</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Bonded ceramic-shell composite</x:v>
      </x:c>
      <x:c r="G143" s="4" t="str">
        <x:f>IFERROR(INDEX('Material routes'!$F$6:$F$2205,MATCH(V143,'Material routes'!$A$6:$A$2205,0)),"MISSING ID")</x:f>
        <x:v>T3</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prerequisite",IF(K143="Raw entry preparation","Entry-resource preparation",IF(G143="Not applicable",IF(IFERROR(INDEX('Items'!$AI$6:$AI$1005,MATCH(T143,'Items'!$A$6:$A$1005,0)),"MISSING ID")="Finished item","Finished endpoint",IF(IFERROR(INDEX('Items'!$AI$6:$AI$1005,MATCH(T143,'Items'!$A$6:$A$1005,0)),"MISSING ID")="Currency","Currency / no refinement tier","Recovered output / tier not applicable")),IF(OR(IFERROR(INDEX('Crafting recipes'!$H$6:$H$1005,MATCH(J143,'Crafting recipes'!$A$6:$A$1005,0)),"MISSING ID")="Unassigned",G143="Unassigned"),"Tier unresolved",IF(IFERROR(VALUE(RIGHT(G143,1))-VALUE(RIGHT(IFERROR(INDEX('Crafting recipes'!$H$6:$H$1005,MATCH(J143,'Crafting recipes'!$A$6:$A$1005,0)),"MISSING ID"),1)),0)=1,IF(B143=IFERROR(INDEX('Crafting recipes'!$H$6:$H$1005,MATCH(J143,'Crafting recipes'!$A$6:$A$1005,0)),"MISSING ID"),"Advances one material tier","Lower-tier ingredient; route advances one tier"),"Needs tier review"))))))</x:f>
        <x:v>Advances one material tier</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Chemical material</x:v>
      </x:c>
      <x:c r="D144" s="4" t="str">
        <x:f>IFERROR(INDEX('Material routes'!$G$6:$G$2205,MATCH(U144,'Material routes'!$A$6:$A$2205,0)),"MISSING ID")</x:f>
        <x:v>Processing agents</x:v>
      </x:c>
      <x:c r="E144" s="4" t="str">
        <x:f>IFERROR(INDEX('Material routes'!$C$6:$C$2205,MATCH(U144,'Material routes'!$A$6:$A$2205,0)),"MISSING ID")</x:f>
        <x:v>Ingredient candidate</x:v>
      </x:c>
      <x:c r="F144" s="4" t="str">
        <x:f>IFERROR(INDEX('Material routes'!$E$6:$E$2205,MATCH(V144,'Material routes'!$A$6:$A$2205,0)),"MISSING ID")</x:f>
        <x:v>Bonded ceramic-shell composite</x:v>
      </x:c>
      <x:c r="G144" s="4" t="str">
        <x:f>IFERROR(INDEX('Material routes'!$F$6:$F$2205,MATCH(V144,'Material routes'!$A$6:$A$2205,0)),"MISSING ID")</x:f>
        <x:v>T3</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prerequisite",IF(K144="Raw entry preparation","Entry-resource preparation",IF(G144="Not applicable",IF(IFERROR(INDEX('Items'!$AI$6:$AI$1005,MATCH(T144,'Items'!$A$6:$A$1005,0)),"MISSING ID")="Finished item","Finished endpoint",IF(IFERROR(INDEX('Items'!$AI$6:$AI$1005,MATCH(T144,'Items'!$A$6:$A$1005,0)),"MISSING ID")="Currency","Currency / no refinement tier","Recovered output / tier not applicable")),IF(OR(IFERROR(INDEX('Crafting recipes'!$H$6:$H$1005,MATCH(J144,'Crafting recipes'!$A$6:$A$1005,0)),"MISSING ID")="Unassigned",G144="Unassigned"),"Tier unresolved",IF(IFERROR(VALUE(RIGHT(G144,1))-VALUE(RIGHT(IFERROR(INDEX('Crafting recipes'!$H$6:$H$1005,MATCH(J144,'Crafting recipes'!$A$6:$A$1005,0)),"MISSING ID"),1)),0)=1,IF(B144=IFERROR(INDEX('Crafting recipes'!$H$6:$H$1005,MATCH(J144,'Crafting recipes'!$A$6:$A$1005,0)),"MISSING ID"),"Advances one material tier","Lower-tier ingredient; route advances one tier"),"Needs tier review"))))))</x:f>
        <x:v>Advances one material tier</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stock</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stock</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prerequisite",IF(K145="Raw entry preparation","Entry-resource preparation",IF(G145="Not applicable",IF(IFERROR(INDEX('Items'!$AI$6:$AI$1005,MATCH(T145,'Items'!$A$6:$A$1005,0)),"MISSING ID")="Finished item","Finished endpoint",IF(IFERROR(INDEX('Items'!$AI$6:$AI$1005,MATCH(T145,'Items'!$A$6:$A$1005,0)),"MISSING ID")="Currency","Currency / no refinement tier","Recovered output / tier not applicable")),IF(OR(IFERROR(INDEX('Crafting recipes'!$H$6:$H$1005,MATCH(J145,'Crafting recipes'!$A$6:$A$1005,0)),"MISSING ID")="Unassigned",G145="Unassigned"),"Tier unresolved",IF(IFERROR(VALUE(RIGHT(G145,1))-VALUE(RIGHT(IFERROR(INDEX('Crafting recipes'!$H$6:$H$1005,MATCH(J145,'Crafting recipes'!$A$6:$A$1005,0)),"MISSING ID"),1)),0)=1,IF(B145=IFERROR(INDEX('Crafting recipes'!$H$6:$H$1005,MATCH(J145,'Crafting recipes'!$A$6:$A$1005,0)),"MISSING ID"),"Advances one material tier","Lower-tier ingredient; route advances one tier"),"Needs tier review"))))))</x:f>
        <x:v>Advances one material tier</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abrasive grit</x:v>
      </x:c>
      <x:c r="B146" s="4" t="str">
        <x:f>IFERROR(INDEX('Material routes'!$F$6:$F$2205,MATCH(U146,'Material routes'!$A$6:$A$2205,0)),"MISSING ID")</x:f>
        <x:v>T1</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stock</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prerequisite",IF(K146="Raw entry preparation","Entry-resource preparation",IF(G146="Not applicable",IF(IFERROR(INDEX('Items'!$AI$6:$AI$1005,MATCH(T146,'Items'!$A$6:$A$1005,0)),"MISSING ID")="Finished item","Finished endpoint",IF(IFERROR(INDEX('Items'!$AI$6:$AI$1005,MATCH(T146,'Items'!$A$6:$A$1005,0)),"MISSING ID")="Currency","Currency / no refinement tier","Recovered output / tier not applicable")),IF(OR(IFERROR(INDEX('Crafting recipes'!$H$6:$H$1005,MATCH(J146,'Crafting recipes'!$A$6:$A$1005,0)),"MISSING ID")="Unassigned",G146="Unassigned"),"Tier unresolved",IF(IFERROR(VALUE(RIGHT(G146,1))-VALUE(RIGHT(IFERROR(INDEX('Crafting recipes'!$H$6:$H$1005,MATCH(J146,'Crafting recipes'!$A$6:$A$1005,0)),"MISSING ID"),1)),0)=1,IF(B146=IFERROR(INDEX('Crafting recipes'!$H$6:$H$1005,MATCH(J146,'Crafting recipes'!$A$6:$A$1005,0)),"MISSING ID"),"Advances one material tier","Lower-tier ingredient; route advances one tier"),"Needs tier review"))))))</x:f>
        <x:v>Lower-tier ingredient; route advances one tier</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 sheet</x:v>
      </x:c>
      <x:c r="B147" s="4" t="str">
        <x:f>IFERROR(INDEX('Material routes'!$F$6:$F$2205,MATCH(U147,'Material routes'!$A$6:$A$2205,0)),"MISSING ID")</x:f>
        <x:v>T2</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 composite stock</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prerequisite",IF(K147="Raw entry preparation","Entry-resource preparation",IF(G147="Not applicable",IF(IFERROR(INDEX('Items'!$AI$6:$AI$1005,MATCH(T147,'Items'!$A$6:$A$1005,0)),"MISSING ID")="Finished item","Finished endpoint",IF(IFERROR(INDEX('Items'!$AI$6:$AI$1005,MATCH(T147,'Items'!$A$6:$A$1005,0)),"MISSING ID")="Currency","Currency / no refinement tier","Recovered output / tier not applicable")),IF(OR(IFERROR(INDEX('Crafting recipes'!$H$6:$H$1005,MATCH(J147,'Crafting recipes'!$A$6:$A$1005,0)),"MISSING ID")="Unassigned",G147="Unassigned"),"Tier unresolved",IF(IFERROR(VALUE(RIGHT(G147,1))-VALUE(RIGHT(IFERROR(INDEX('Crafting recipes'!$H$6:$H$1005,MATCH(J147,'Crafting recipes'!$A$6:$A$1005,0)),"MISSING ID"),1)),0)=1,IF(B147=IFERROR(INDEX('Crafting recipes'!$H$6:$H$1005,MATCH(J147,'Crafting recipes'!$A$6:$A$1005,0)),"MISSING ID"),"Advances one material tier","Lower-tier ingredient; route advances one tier"),"Needs tier review"))))))</x:f>
        <x:v>Advances one material tier</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Chemical material</x:v>
      </x:c>
      <x:c r="D148" s="4" t="str">
        <x:f>IFERROR(INDEX('Material routes'!$G$6:$G$2205,MATCH(U148,'Material routes'!$A$6:$A$2205,0)),"MISSING ID")</x:f>
        <x:v>Processing agents</x:v>
      </x:c>
      <x:c r="E148" s="4" t="str">
        <x:f>IFERROR(INDEX('Material routes'!$C$6:$C$2205,MATCH(U148,'Material routes'!$A$6:$A$2205,0)),"MISSING ID")</x:f>
        <x:v>Ingredient candidate</x:v>
      </x:c>
      <x:c r="F148" s="4" t="str">
        <x:f>IFERROR(INDEX('Material routes'!$E$6:$E$2205,MATCH(V148,'Material routes'!$A$6:$A$2205,0)),"MISSING ID")</x:f>
        <x:v>Layered husk composite stock</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prerequisite",IF(K148="Raw entry preparation","Entry-resource preparation",IF(G148="Not applicable",IF(IFERROR(INDEX('Items'!$AI$6:$AI$1005,MATCH(T148,'Items'!$A$6:$A$1005,0)),"MISSING ID")="Finished item","Finished endpoint",IF(IFERROR(INDEX('Items'!$AI$6:$AI$1005,MATCH(T148,'Items'!$A$6:$A$1005,0)),"MISSING ID")="Currency","Currency / no refinement tier","Recovered output / tier not applicable")),IF(OR(IFERROR(INDEX('Crafting recipes'!$H$6:$H$1005,MATCH(J148,'Crafting recipes'!$A$6:$A$1005,0)),"MISSING ID")="Unassigned",G148="Unassigned"),"Tier unresolved",IF(IFERROR(VALUE(RIGHT(G148,1))-VALUE(RIGHT(IFERROR(INDEX('Crafting recipes'!$H$6:$H$1005,MATCH(J148,'Crafting recipes'!$A$6:$A$1005,0)),"MISSING ID"),1)),0)=1,IF(B148=IFERROR(INDEX('Crafting recipes'!$H$6:$H$1005,MATCH(J148,'Crafting recipes'!$A$6:$A$1005,0)),"MISSING ID"),"Advances one material tier","Lower-tier ingredient; route advances one tier"),"Needs tier review"))))))</x:f>
        <x:v>Advances one material tier</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Chemical material</x:v>
      </x:c>
      <x:c r="D149" s="4" t="str">
        <x:f>IFERROR(INDEX('Material routes'!$G$6:$G$2205,MATCH(U149,'Material routes'!$A$6:$A$2205,0)),"MISSING ID")</x:f>
        <x:v>Processing agents</x:v>
      </x:c>
      <x:c r="E149" s="4" t="str">
        <x:f>IFERROR(INDEX('Material routes'!$C$6:$C$2205,MATCH(U149,'Material routes'!$A$6:$A$2205,0)),"MISSING ID")</x:f>
        <x:v>Ingredient candidate</x:v>
      </x:c>
      <x:c r="F149" s="4" t="str">
        <x:f>IFERROR(INDEX('Material routes'!$E$6:$E$2205,MATCH(V149,'Material routes'!$A$6:$A$2205,0)),"MISSING ID")</x:f>
        <x:v>Reinforced sealing sheet</x:v>
      </x:c>
      <x:c r="G149" s="4" t="str">
        <x:f>IFERROR(INDEX('Material routes'!$F$6:$F$2205,MATCH(V149,'Material routes'!$A$6:$A$2205,0)),"MISSING ID")</x:f>
        <x:v>T3</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prerequisite",IF(K149="Raw entry preparation","Entry-resource preparation",IF(G149="Not applicable",IF(IFERROR(INDEX('Items'!$AI$6:$AI$1005,MATCH(T149,'Items'!$A$6:$A$1005,0)),"MISSING ID")="Finished item","Finished endpoint",IF(IFERROR(INDEX('Items'!$AI$6:$AI$1005,MATCH(T149,'Items'!$A$6:$A$1005,0)),"MISSING ID")="Currency","Currency / no refinement tier","Recovered output / tier not applicable")),IF(OR(IFERROR(INDEX('Crafting recipes'!$H$6:$H$1005,MATCH(J149,'Crafting recipes'!$A$6:$A$1005,0)),"MISSING ID")="Unassigned",G149="Unassigned"),"Tier unresolved",IF(IFERROR(VALUE(RIGHT(G149,1))-VALUE(RIGHT(IFERROR(INDEX('Crafting recipes'!$H$6:$H$1005,MATCH(J149,'Crafting recipes'!$A$6:$A$1005,0)),"MISSING ID"),1)),0)=1,IF(B149=IFERROR(INDEX('Crafting recipes'!$H$6:$H$1005,MATCH(J149,'Crafting recipes'!$A$6:$A$1005,0)),"MISSING ID"),"Advances one material tier","Lower-tier ingredient; route advances one tier"),"Needs tier review"))))))</x:f>
        <x:v>Advances one material tier</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Mica composite sheet</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sealing sheet</x:v>
      </x:c>
      <x:c r="G150" s="4" t="str">
        <x:f>IFERROR(INDEX('Material routes'!$F$6:$F$2205,MATCH(V150,'Material routes'!$A$6:$A$2205,0)),"MISSING ID")</x:f>
        <x:v>T3</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prerequisite",IF(K150="Raw entry preparation","Entry-resource preparation",IF(G150="Not applicable",IF(IFERROR(INDEX('Items'!$AI$6:$AI$1005,MATCH(T150,'Items'!$A$6:$A$1005,0)),"MISSING ID")="Finished item","Finished endpoint",IF(IFERROR(INDEX('Items'!$AI$6:$AI$1005,MATCH(T150,'Items'!$A$6:$A$1005,0)),"MISSING ID")="Currency","Currency / no refinement tier","Recovered output / tier not applicable")),IF(OR(IFERROR(INDEX('Crafting recipes'!$H$6:$H$1005,MATCH(J150,'Crafting recipes'!$A$6:$A$1005,0)),"MISSING ID")="Unassigned",G150="Unassigned"),"Tier unresolved",IF(IFERROR(VALUE(RIGHT(G150,1))-VALUE(RIGHT(IFERROR(INDEX('Crafting recipes'!$H$6:$H$1005,MATCH(J150,'Crafting recipes'!$A$6:$A$1005,0)),"MISSING ID"),1)),0)=1,IF(B150=IFERROR(INDEX('Crafting recipes'!$H$6:$H$1005,MATCH(J150,'Crafting recipes'!$A$6:$A$1005,0)),"MISSING ID"),"Advances one material tier","Lower-tier ingredient; route advances one tier"),"Needs tier review"))))))</x:f>
        <x:v>Advances one material tier</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Chemical material</x:v>
      </x:c>
      <x:c r="D151" s="4" t="str">
        <x:f>IFERROR(INDEX('Material routes'!$G$6:$G$2205,MATCH(U151,'Material routes'!$A$6:$A$2205,0)),"MISSING ID")</x:f>
        <x:v>Processing agents</x:v>
      </x:c>
      <x:c r="E151" s="4" t="str">
        <x:f>IFERROR(INDEX('Material routes'!$C$6:$C$2205,MATCH(U151,'Material routes'!$A$6:$A$2205,0)),"MISSING ID")</x:f>
        <x:v>Ingredient candidate</x:v>
      </x:c>
      <x:c r="F151" s="4" t="str">
        <x:f>IFERROR(INDEX('Material routes'!$E$6:$E$2205,MATCH(V151,'Material routes'!$A$6:$A$2205,0)),"MISSING ID")</x:f>
        <x:v>Reinforced sealing sheet</x:v>
      </x:c>
      <x:c r="G151" s="4" t="str">
        <x:f>IFERROR(INDEX('Material routes'!$F$6:$F$2205,MATCH(V151,'Material routes'!$A$6:$A$2205,0)),"MISSING ID")</x:f>
        <x:v>T3</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prerequisite",IF(K151="Raw entry preparation","Entry-resource preparation",IF(G151="Not applicable",IF(IFERROR(INDEX('Items'!$AI$6:$AI$1005,MATCH(T151,'Items'!$A$6:$A$1005,0)),"MISSING ID")="Finished item","Finished endpoint",IF(IFERROR(INDEX('Items'!$AI$6:$AI$1005,MATCH(T151,'Items'!$A$6:$A$1005,0)),"MISSING ID")="Currency","Currency / no refinement tier","Recovered output / tier not applicable")),IF(OR(IFERROR(INDEX('Crafting recipes'!$H$6:$H$1005,MATCH(J151,'Crafting recipes'!$A$6:$A$1005,0)),"MISSING ID")="Unassigned",G151="Unassigned"),"Tier unresolved",IF(IFERROR(VALUE(RIGHT(G151,1))-VALUE(RIGHT(IFERROR(INDEX('Crafting recipes'!$H$6:$H$1005,MATCH(J151,'Crafting recipes'!$A$6:$A$1005,0)),"MISSING ID"),1)),0)=1,IF(B151=IFERROR(INDEX('Crafting recipes'!$H$6:$H$1005,MATCH(J151,'Crafting recipes'!$A$6:$A$1005,0)),"MISSING ID"),"Advances one material tier","Lower-tier ingredient; route advances one tier"),"Needs tier review"))))))</x:f>
        <x:v>Advances one material tier</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t="str">
        <x:f>IFERROR(INDEX('Material routes'!$E$6:$E$2205,MATCH(U152,'Material routes'!$A$6:$A$2205,0)),"MISSING ID")</x:f>
        <x:v>Husk-fiber paper</x:v>
      </x:c>
      <x:c r="B152" s="4" t="str">
        <x:f>IFERROR(INDEX('Material routes'!$F$6:$F$2205,MATCH(U152,'Material routes'!$A$6:$A$2205,0)),"MISSING ID")</x:f>
        <x:v>T2</x:v>
      </x:c>
      <x:c r="C152" s="4" t="str">
        <x:f>IFERROR(INDEX('Material routes'!$H$6:$H$2205,MATCH(U152,'Material routes'!$A$6:$A$2205,0)),"MISSING ID")</x:f>
        <x:v>Processed material</x:v>
      </x:c>
      <x:c r="D152" s="4" t="str">
        <x:f>IFERROR(INDEX('Material routes'!$G$6:$G$2205,MATCH(U152,'Material routes'!$A$6:$A$2205,0)),"MISSING ID")</x:f>
        <x:v>Crafting components</x:v>
      </x:c>
      <x:c r="E152" s="4" t="str">
        <x:f>IFERROR(INDEX('Material routes'!$C$6:$C$2205,MATCH(U152,'Material routes'!$A$6:$A$2205,0)),"MISSING ID")</x:f>
        <x:v>Ingredient candidate</x:v>
      </x:c>
      <x:c r="F152" s="4" t="str">
        <x:f>IFERROR(INDEX('Material routes'!$E$6:$E$2205,MATCH(V152,'Material routes'!$A$6:$A$2205,0)),"MISSING ID")</x:f>
        <x:v>Finished decorative husk stock</x:v>
      </x:c>
      <x:c r="G152" s="4" t="str">
        <x:f>IFERROR(INDEX('Material routes'!$F$6:$F$2205,MATCH(V152,'Material routes'!$A$6:$A$2205,0)),"MISSING ID")</x:f>
        <x:v>T3</x:v>
      </x:c>
      <x:c r="H152" s="4" t="str">
        <x:f>IFERROR(INDEX('Material routes'!$H$6:$H$2205,MATCH(V152,'Material routes'!$A$6:$A$2205,0)),"MISSING ID")</x:f>
        <x:v>Processed material</x:v>
      </x:c>
      <x:c r="I152" s="4" t="str">
        <x:f>IFERROR(INDEX('Material routes'!$G$6:$G$2205,MATCH(V152,'Material routes'!$A$6:$A$2205,0)),"MISSING ID")</x:f>
        <x:v>Manufactured stock</x:v>
      </x:c>
      <x:c r="J152" s="4" t="str">
        <x:f>IFERROR(INDEX('Material routes'!$B$6:$B$2205,MATCH(U152,'Material routes'!$A$6:$A$2205,0)),"MISSING ID")</x:f>
        <x:v>design.branch.branch.decorative_husk</x:v>
      </x:c>
      <x:c r="K152" s="4" t="str">
        <x:f>IFERROR(INDEX('Crafting recipes'!$C$6:$C$1005,MATCH(J152,'Crafting recipes'!$A$6:$A$1005,0)),"MISSING ID")</x:f>
        <x:v>Material refinement</x:v>
      </x:c>
      <x:c r="L152" s="4" t="str">
        <x:f>IFERROR(INDEX('Material routes'!$K$6:$K$2205,MATCH(U152,'Material routes'!$A$6:$A$2205,0)),"MISSING ID")</x:f>
        <x:v>Proposal</x:v>
      </x:c>
      <x:c r="M152" s="4" t="str">
        <x:f>IFERROR(INDEX('Material routes'!$M$6:$M$2205,MATCH(U152,'Material routes'!$A$6:$A$2205,0)),"MISSING ID")</x:f>
        <x:v>Partial proposal</x:v>
      </x:c>
      <x:c r="N152" s="4" t="str">
        <x:f>IF(IFERROR(INDEX('Material routes'!$I$6:$I$1005,MATCH(U152,'Material routes'!$A$6:$A$1005,0)),"MISSING ID")=0,"",IFERROR(INDEX('Material routes'!$I$6:$I$1005,MATCH(U152,'Material routes'!$A$6:$A$1005,0)),"MISSING ID"))</x:f>
      </x:c>
      <x:c r="O152" s="4" t="str">
        <x:f>IFERROR(INDEX('Material routes'!$J$6:$J$2205,MATCH(U152,'Material routes'!$A$6:$A$2205,0)),"MISSING ID")</x:f>
        <x:v>Unspecified</x:v>
      </x:c>
      <x:c r="P152" s="4" t="str">
        <x:f>IF(IFERROR(INDEX('Material routes'!$I$6:$I$1005,MATCH(V152,'Material routes'!$A$6:$A$1005,0)),"MISSING ID")=0,"",IFERROR(INDEX('Material routes'!$I$6:$I$1005,MATCH(V152,'Material routes'!$A$6:$A$1005,0)),"MISSING ID"))</x:f>
      </x:c>
      <x:c r="Q152" s="4" t="str">
        <x:f>IFERROR(INDEX('Material routes'!$J$6:$J$2205,MATCH(V152,'Material routes'!$A$6:$A$2205,0)),"MISSING ID")</x:f>
        <x:v>Unspecified</x:v>
      </x:c>
      <x:c r="R152" s="4" t="str">
        <x:f>IF(L152="Withheld","Withheld premise",IF(E152="Tool candidate","Reusable prerequisite",IF(K152="Raw entry preparation","Entry-resource preparation",IF(G152="Not applicable",IF(IFERROR(INDEX('Items'!$AI$6:$AI$1005,MATCH(T152,'Items'!$A$6:$A$1005,0)),"MISSING ID")="Finished item","Finished endpoint",IF(IFERROR(INDEX('Items'!$AI$6:$AI$1005,MATCH(T152,'Items'!$A$6:$A$1005,0)),"MISSING ID")="Currency","Currency / no refinement tier","Recovered output / tier not applicable")),IF(OR(IFERROR(INDEX('Crafting recipes'!$H$6:$H$1005,MATCH(J152,'Crafting recipes'!$A$6:$A$1005,0)),"MISSING ID")="Unassigned",G152="Unassigned"),"Tier unresolved",IF(IFERROR(VALUE(RIGHT(G152,1))-VALUE(RIGHT(IFERROR(INDEX('Crafting recipes'!$H$6:$H$1005,MATCH(J152,'Crafting recipes'!$A$6:$A$1005,0)),"MISSING ID"),1)),0)=1,IF(B152=IFERROR(INDEX('Crafting recipes'!$H$6:$H$1005,MATCH(J152,'Crafting recipes'!$A$6:$A$1005,0)),"MISSING ID"),"Advances one material tier","Lower-tier ingredient; route advances one tier"),"Needs tier review"))))))</x:f>
        <x:v>Advances one material tier</x:v>
      </x:c>
      <x:c r="S152" s="4" t="str">
        <x:f>IFERROR(INDEX('Material routes'!$D$6:$D$2205,MATCH(U152,'Material routes'!$A$6:$A$2205,0)),"MISSING ID")</x:f>
        <x:v>proposal.bio.husk_paper</x:v>
      </x:c>
      <x:c r="T152" s="4" t="str">
        <x:f>IFERROR(INDEX('Material routes'!$D$6:$D$2205,MATCH(V152,'Material routes'!$A$6:$A$2205,0)),"MISSING ID")</x:f>
        <x:v>proposal.branch.decorative_husk</x:v>
      </x:c>
      <x:c r="U152" s="4" t="str">
        <x:v>design.branch.branch.decorative_husk.in.1</x:v>
      </x:c>
      <x:c r="V152" s="4" t="str">
        <x:v>design.branch.branch.decorative_husk.out</x:v>
      </x:c>
    </x:row>
    <x:row r="153" ht="105" customHeight="1">
      <x:c r="A153" s="4" t="str">
        <x:f>IFERROR(INDEX('Material routes'!$E$6:$E$2205,MATCH(U153,'Material routes'!$A$6:$A$2205,0)),"MISSING ID")</x:f>
        <x:v>Mineral pigment coating</x:v>
      </x:c>
      <x:c r="B153" s="4" t="str">
        <x:f>IFERROR(INDEX('Material routes'!$F$6:$F$2205,MATCH(U153,'Material routes'!$A$6:$A$2205,0)),"MISSING ID")</x:f>
        <x:v>T2</x:v>
      </x:c>
      <x:c r="C153" s="4" t="str">
        <x:f>IFERROR(INDEX('Material routes'!$H$6:$H$2205,MATCH(U153,'Material routes'!$A$6:$A$2205,0)),"MISSING ID")</x:f>
        <x:v>Processed material</x:v>
      </x:c>
      <x:c r="D153" s="4" t="str">
        <x:f>IFERROR(INDEX('Material routes'!$G$6:$G$2205,MATCH(U153,'Material routes'!$A$6:$A$2205,0)),"MISSING ID")</x:f>
        <x:v>Manufactured stock</x:v>
      </x:c>
      <x:c r="E153" s="4" t="str">
        <x:f>IFERROR(INDEX('Material routes'!$C$6:$C$2205,MATCH(U153,'Material routes'!$A$6:$A$2205,0)),"MISSING ID")</x:f>
        <x:v>Ingredient candidate</x:v>
      </x:c>
      <x:c r="F153" s="4" t="str">
        <x:f>IFERROR(INDEX('Material routes'!$E$6:$E$2205,MATCH(V153,'Material routes'!$A$6:$A$2205,0)),"MISSING ID")</x:f>
        <x:v>Finished decorative husk stock</x:v>
      </x:c>
      <x:c r="G153" s="4" t="str">
        <x:f>IFERROR(INDEX('Material routes'!$F$6:$F$2205,MATCH(V153,'Material routes'!$A$6:$A$2205,0)),"MISSING ID")</x:f>
        <x:v>T3</x:v>
      </x:c>
      <x:c r="H153" s="4" t="str">
        <x:f>IFERROR(INDEX('Material routes'!$H$6:$H$2205,MATCH(V153,'Material routes'!$A$6:$A$2205,0)),"MISSING ID")</x:f>
        <x:v>Processed material</x:v>
      </x:c>
      <x:c r="I153" s="4" t="str">
        <x:f>IFERROR(INDEX('Material routes'!$G$6:$G$2205,MATCH(V153,'Material routes'!$A$6:$A$2205,0)),"MISSING ID")</x:f>
        <x:v>Manufactured stock</x:v>
      </x:c>
      <x:c r="J153" s="4" t="str">
        <x:f>IFERROR(INDEX('Material routes'!$B$6:$B$2205,MATCH(U153,'Material routes'!$A$6:$A$2205,0)),"MISSING ID")</x:f>
        <x:v>design.branch.branch.decorative_husk</x:v>
      </x:c>
      <x:c r="K153" s="4" t="str">
        <x:f>IFERROR(INDEX('Crafting recipes'!$C$6:$C$1005,MATCH(J153,'Crafting recipes'!$A$6:$A$1005,0)),"MISSING ID")</x:f>
        <x:v>Material refinement</x:v>
      </x:c>
      <x:c r="L153" s="4" t="str">
        <x:f>IFERROR(INDEX('Material routes'!$K$6:$K$2205,MATCH(U153,'Material routes'!$A$6:$A$2205,0)),"MISSING ID")</x:f>
        <x:v>Proposal</x:v>
      </x:c>
      <x:c r="M153" s="4" t="str">
        <x:f>IFERROR(INDEX('Material routes'!$M$6:$M$2205,MATCH(U153,'Material routes'!$A$6:$A$2205,0)),"MISSING ID")</x:f>
        <x:v>Partial proposal</x:v>
      </x:c>
      <x:c r="N153" s="4" t="str">
        <x:f>IF(IFERROR(INDEX('Material routes'!$I$6:$I$1005,MATCH(U153,'Material routes'!$A$6:$A$1005,0)),"MISSING ID")=0,"",IFERROR(INDEX('Material routes'!$I$6:$I$1005,MATCH(U153,'Material routes'!$A$6:$A$1005,0)),"MISSING ID"))</x:f>
      </x:c>
      <x:c r="O153" s="4" t="str">
        <x:f>IFERROR(INDEX('Material routes'!$J$6:$J$2205,MATCH(U153,'Material routes'!$A$6:$A$2205,0)),"MISSING ID")</x:f>
        <x:v>Unspecified</x:v>
      </x:c>
      <x:c r="P153" s="4" t="str">
        <x:f>IF(IFERROR(INDEX('Material routes'!$I$6:$I$1005,MATCH(V153,'Material routes'!$A$6:$A$1005,0)),"MISSING ID")=0,"",IFERROR(INDEX('Material routes'!$I$6:$I$1005,MATCH(V153,'Material routes'!$A$6:$A$1005,0)),"MISSING ID"))</x:f>
      </x:c>
      <x:c r="Q153" s="4" t="str">
        <x:f>IFERROR(INDEX('Material routes'!$J$6:$J$2205,MATCH(V153,'Material routes'!$A$6:$A$2205,0)),"MISSING ID")</x:f>
        <x:v>Unspecified</x:v>
      </x:c>
      <x:c r="R153" s="4" t="str">
        <x:f>IF(L153="Withheld","Withheld premise",IF(E153="Tool candidate","Reusable prerequisite",IF(K153="Raw entry preparation","Entry-resource preparation",IF(G153="Not applicable",IF(IFERROR(INDEX('Items'!$AI$6:$AI$1005,MATCH(T153,'Items'!$A$6:$A$1005,0)),"MISSING ID")="Finished item","Finished endpoint",IF(IFERROR(INDEX('Items'!$AI$6:$AI$1005,MATCH(T153,'Items'!$A$6:$A$1005,0)),"MISSING ID")="Currency","Currency / no refinement tier","Recovered output / tier not applicable")),IF(OR(IFERROR(INDEX('Crafting recipes'!$H$6:$H$1005,MATCH(J153,'Crafting recipes'!$A$6:$A$1005,0)),"MISSING ID")="Unassigned",G153="Unassigned"),"Tier unresolved",IF(IFERROR(VALUE(RIGHT(G153,1))-VALUE(RIGHT(IFERROR(INDEX('Crafting recipes'!$H$6:$H$1005,MATCH(J153,'Crafting recipes'!$A$6:$A$1005,0)),"MISSING ID"),1)),0)=1,IF(B153=IFERROR(INDEX('Crafting recipes'!$H$6:$H$1005,MATCH(J153,'Crafting recipes'!$A$6:$A$1005,0)),"MISSING ID"),"Advances one material tier","Lower-tier ingredient; route advances one tier"),"Needs tier review"))))))</x:f>
        <x:v>Advances one material tier</x:v>
      </x:c>
      <x:c r="S153" s="4" t="str">
        <x:f>IFERROR(INDEX('Material routes'!$D$6:$D$2205,MATCH(U153,'Material routes'!$A$6:$A$2205,0)),"MISSING ID")</x:f>
        <x:v>proposal.branch.pigment_coating</x:v>
      </x:c>
      <x:c r="T153" s="4" t="str">
        <x:f>IFERROR(INDEX('Material routes'!$D$6:$D$2205,MATCH(V153,'Material routes'!$A$6:$A$2205,0)),"MISSING ID")</x:f>
        <x:v>proposal.branch.decorative_husk</x:v>
      </x:c>
      <x:c r="U153" s="4" t="str">
        <x:v>design.branch.branch.decorative_husk.in.2</x:v>
      </x:c>
      <x:c r="V153" s="4" t="str">
        <x:v>design.branch.branch.decorative_husk.out</x:v>
      </x:c>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Chemical material</x:v>
      </x:c>
      <x:c r="D154" s="4" t="str">
        <x:f>IFERROR(INDEX('Material routes'!$G$6:$G$2205,MATCH(U154,'Material routes'!$A$6:$A$2205,0)),"MISSING ID")</x:f>
        <x:v>Processing agents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T3</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prerequisite",IF(K154="Raw entry preparation","Entry-resource preparation",IF(G154="Not applicable",IF(IFERROR(INDEX('Items'!$AI$6:$AI$1005,MATCH(T154,'Items'!$A$6:$A$1005,0)),"MISSING ID")="Finished item","Finished endpoint",IF(IFERROR(INDEX('Items'!$AI$6:$AI$1005,MATCH(T154,'Items'!$A$6:$A$1005,0)),"MISSING ID")="Currency","Currency / no refinement tier","Recovered output / tier not applicable")),IF(OR(IFERROR(INDEX('Crafting recipes'!$H$6:$H$1005,MATCH(J154,'Crafting recipes'!$A$6:$A$1005,0)),"MISSING ID")="Unassigned",G154="Unassigned"),"Tier unresolved",IF(IFERROR(VALUE(RIGHT(G154,1))-VALUE(RIGHT(IFERROR(INDEX('Crafting recipes'!$H$6:$H$1005,MATCH(J154,'Crafting recipes'!$A$6:$A$1005,0)),"MISSING ID"),1)),0)=1,IF(B154=IFERROR(INDEX('Crafting recipes'!$H$6:$H$1005,MATCH(J154,'Crafting recipes'!$A$6:$A$1005,0)),"MISSING ID"),"Advances one material tier","Lower-tier ingredient; route advances one tier"),"Needs tier review"))))))</x:f>
        <x:v>Advances one material tier</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Chemical material</x:v>
      </x:c>
      <x:c r="D155" s="4" t="str">
        <x:f>IFERROR(INDEX('Material routes'!$G$6:$G$2205,MATCH(U155,'Material routes'!$A$6:$A$2205,0)),"MISSING ID")</x:f>
        <x:v>Processing agents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T3</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prerequisite",IF(K155="Raw entry preparation","Entry-resource preparation",IF(G155="Not applicable",IF(IFERROR(INDEX('Items'!$AI$6:$AI$1005,MATCH(T155,'Items'!$A$6:$A$1005,0)),"MISSING ID")="Finished item","Finished endpoint",IF(IFERROR(INDEX('Items'!$AI$6:$AI$1005,MATCH(T155,'Items'!$A$6:$A$1005,0)),"MISSING ID")="Currency","Currency / no refinement tier","Recovered output / tier not applicable")),IF(OR(IFERROR(INDEX('Crafting recipes'!$H$6:$H$1005,MATCH(J155,'Crafting recipes'!$A$6:$A$1005,0)),"MISSING ID")="Unassigned",G155="Unassigned"),"Tier unresolved",IF(IFERROR(VALUE(RIGHT(G155,1))-VALUE(RIGHT(IFERROR(INDEX('Crafting recipes'!$H$6:$H$1005,MATCH(J155,'Crafting recipes'!$A$6:$A$1005,0)),"MISSING ID"),1)),0)=1,IF(B155=IFERROR(INDEX('Crafting recipes'!$H$6:$H$1005,MATCH(J155,'Crafting recipes'!$A$6:$A$1005,0)),"MISSING ID"),"Advances one material tier","Lower-tier ingredient; route advances one tier"),"Needs tier review"))))))</x:f>
        <x:v>Advances one material tier</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composite</x:v>
      </x:c>
      <x:c r="B156" s="4" t="str">
        <x:f>IFERROR(INDEX('Material routes'!$F$6:$F$2205,MATCH(U156,'Material routes'!$A$6:$A$2205,0)),"MISSING ID")</x:f>
        <x:v>T3</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composite stock</x:v>
      </x:c>
      <x:c r="G156" s="4" t="str">
        <x:f>IFERROR(INDEX('Material routes'!$F$6:$F$2205,MATCH(V156,'Material routes'!$A$6:$A$2205,0)),"MISSING ID")</x:f>
        <x:v>T4</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prerequisite",IF(K156="Raw entry preparation","Entry-resource preparation",IF(G156="Not applicable",IF(IFERROR(INDEX('Items'!$AI$6:$AI$1005,MATCH(T156,'Items'!$A$6:$A$1005,0)),"MISSING ID")="Finished item","Finished endpoint",IF(IFERROR(INDEX('Items'!$AI$6:$AI$1005,MATCH(T156,'Items'!$A$6:$A$1005,0)),"MISSING ID")="Currency","Currency / no refinement tier","Recovered output / tier not applicable")),IF(OR(IFERROR(INDEX('Crafting recipes'!$H$6:$H$1005,MATCH(J156,'Crafting recipes'!$A$6:$A$1005,0)),"MISSING ID")="Unassigned",G156="Unassigned"),"Tier unresolved",IF(IFERROR(VALUE(RIGHT(G156,1))-VALUE(RIGHT(IFERROR(INDEX('Crafting recipes'!$H$6:$H$1005,MATCH(J156,'Crafting recipes'!$A$6:$A$1005,0)),"MISSING ID"),1)),0)=1,IF(B156=IFERROR(INDEX('Crafting recipes'!$H$6:$H$1005,MATCH(J156,'Crafting recipes'!$A$6:$A$1005,0)),"MISSING ID"),"Advances one material tier","Lower-tier ingredient; route advances one tier"),"Needs tier review"))))))</x:f>
        <x:v>Advances one material tier</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Bonded ceramic-shell composite</x:v>
      </x:c>
      <x:c r="B157" s="4" t="str">
        <x:f>IFERROR(INDEX('Material routes'!$F$6:$F$2205,MATCH(U157,'Material routes'!$A$6:$A$2205,0)),"MISSING ID")</x:f>
        <x:v>T3</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composite stock</x:v>
      </x:c>
      <x:c r="G157" s="4" t="str">
        <x:f>IFERROR(INDEX('Material routes'!$F$6:$F$2205,MATCH(V157,'Material routes'!$A$6:$A$2205,0)),"MISSING ID")</x:f>
        <x:v>T4</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prerequisite",IF(K157="Raw entry preparation","Entry-resource preparation",IF(G157="Not applicable",IF(IFERROR(INDEX('Items'!$AI$6:$AI$1005,MATCH(T157,'Items'!$A$6:$A$1005,0)),"MISSING ID")="Finished item","Finished endpoint",IF(IFERROR(INDEX('Items'!$AI$6:$AI$1005,MATCH(T157,'Items'!$A$6:$A$1005,0)),"MISSING ID")="Currency","Currency / no refinement tier","Recovered output / tier not applicable")),IF(OR(IFERROR(INDEX('Crafting recipes'!$H$6:$H$1005,MATCH(J157,'Crafting recipes'!$A$6:$A$1005,0)),"MISSING ID")="Unassigned",G157="Unassigned"),"Tier unresolved",IF(IFERROR(VALUE(RIGHT(G157,1))-VALUE(RIGHT(IFERROR(INDEX('Crafting recipes'!$H$6:$H$1005,MATCH(J157,'Crafting recipes'!$A$6:$A$1005,0)),"MISSING ID"),1)),0)=1,IF(B157=IFERROR(INDEX('Crafting recipes'!$H$6:$H$1005,MATCH(J157,'Crafting recipes'!$A$6:$A$1005,0)),"MISSING ID"),"Advances one material tier","Lower-tier ingredient; route advances one tier"),"Needs tier review"))))))</x:f>
        <x:v>Advances one material tier</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Chemical material</x:v>
      </x:c>
      <x:c r="D158" s="4" t="str">
        <x:f>IFERROR(INDEX('Material routes'!$G$6:$G$2205,MATCH(U158,'Material routes'!$A$6:$A$2205,0)),"MISSING ID")</x:f>
        <x:v>Processing agents</x:v>
      </x:c>
      <x:c r="E158" s="4" t="str">
        <x:f>IFERROR(INDEX('Material routes'!$C$6:$C$2205,MATCH(U158,'Material routes'!$A$6:$A$2205,0)),"MISSING ID")</x:f>
        <x:v>Ingredient candidate</x:v>
      </x:c>
      <x:c r="F158" s="4" t="str">
        <x:f>IFERROR(INDEX('Material routes'!$E$6:$E$2205,MATCH(V158,'Material routes'!$A$6:$A$2205,0)),"MISSING ID")</x:f>
        <x:v>Layered protective composite stock</x:v>
      </x:c>
      <x:c r="G158" s="4" t="str">
        <x:f>IFERROR(INDEX('Material routes'!$F$6:$F$2205,MATCH(V158,'Material routes'!$A$6:$A$2205,0)),"MISSING ID")</x:f>
        <x:v>T4</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prerequisite",IF(K158="Raw entry preparation","Entry-resource preparation",IF(G158="Not applicable",IF(IFERROR(INDEX('Items'!$AI$6:$AI$1005,MATCH(T158,'Items'!$A$6:$A$1005,0)),"MISSING ID")="Finished item","Finished endpoint",IF(IFERROR(INDEX('Items'!$AI$6:$AI$1005,MATCH(T158,'Items'!$A$6:$A$1005,0)),"MISSING ID")="Currency","Currency / no refinement tier","Recovered output / tier not applicable")),IF(OR(IFERROR(INDEX('Crafting recipes'!$H$6:$H$1005,MATCH(J158,'Crafting recipes'!$A$6:$A$1005,0)),"MISSING ID")="Unassigned",G158="Unassigned"),"Tier unresolved",IF(IFERROR(VALUE(RIGHT(G158,1))-VALUE(RIGHT(IFERROR(INDEX('Crafting recipes'!$H$6:$H$1005,MATCH(J158,'Crafting recipes'!$A$6:$A$1005,0)),"MISSING ID"),1)),0)=1,IF(B158=IFERROR(INDEX('Crafting recipes'!$H$6:$H$1005,MATCH(J158,'Crafting recipes'!$A$6:$A$1005,0)),"MISSING ID"),"Advances one material tier","Lower-tier ingredient; route advances one tier"),"Needs tier review"))))))</x:f>
        <x:v>Lower-tier ingredient; route advances one tier</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Insulated conductor stock</x:v>
      </x:c>
      <x:c r="B159" s="4" t="str">
        <x:f>IFERROR(INDEX('Material routes'!$F$6:$F$2205,MATCH(U159,'Material routes'!$A$6:$A$2205,0)),"MISSING ID")</x:f>
        <x:v>T3</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Encapsulated conductor stock</x:v>
      </x:c>
      <x:c r="G159" s="4" t="str">
        <x:f>IFERROR(INDEX('Material routes'!$F$6:$F$2205,MATCH(V159,'Material routes'!$A$6:$A$2205,0)),"MISSING ID")</x:f>
        <x:v>T4</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prerequisite",IF(K159="Raw entry preparation","Entry-resource preparation",IF(G159="Not applicable",IF(IFERROR(INDEX('Items'!$AI$6:$AI$1005,MATCH(T159,'Items'!$A$6:$A$1005,0)),"MISSING ID")="Finished item","Finished endpoint",IF(IFERROR(INDEX('Items'!$AI$6:$AI$1005,MATCH(T159,'Items'!$A$6:$A$1005,0)),"MISSING ID")="Currency","Currency / no refinement tier","Recovered output / tier not applicable")),IF(OR(IFERROR(INDEX('Crafting recipes'!$H$6:$H$1005,MATCH(J159,'Crafting recipes'!$A$6:$A$1005,0)),"MISSING ID")="Unassigned",G159="Unassigned"),"Tier unresolved",IF(IFERROR(VALUE(RIGHT(G159,1))-VALUE(RIGHT(IFERROR(INDEX('Crafting recipes'!$H$6:$H$1005,MATCH(J159,'Crafting recipes'!$A$6:$A$1005,0)),"MISSING ID"),1)),0)=1,IF(B159=IFERROR(INDEX('Crafting recipes'!$H$6:$H$1005,MATCH(J159,'Crafting recipes'!$A$6:$A$1005,0)),"MISSING ID"),"Advances one material tier","Lower-tier ingredient; route advances one tier"),"Needs tier review"))))))</x:f>
        <x:v>Advances one material tier</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sealing sheet</x:v>
      </x:c>
      <x:c r="B160" s="4" t="str">
        <x:f>IFERROR(INDEX('Material routes'!$F$6:$F$2205,MATCH(U160,'Material routes'!$A$6:$A$2205,0)),"MISSING ID")</x:f>
        <x:v>T3</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Encapsulated conductor stock</x:v>
      </x:c>
      <x:c r="G160" s="4" t="str">
        <x:f>IFERROR(INDEX('Material routes'!$F$6:$F$2205,MATCH(V160,'Material routes'!$A$6:$A$2205,0)),"MISSING ID")</x:f>
        <x:v>T4</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prerequisite",IF(K160="Raw entry preparation","Entry-resource preparation",IF(G160="Not applicable",IF(IFERROR(INDEX('Items'!$AI$6:$AI$1005,MATCH(T160,'Items'!$A$6:$A$1005,0)),"MISSING ID")="Finished item","Finished endpoint",IF(IFERROR(INDEX('Items'!$AI$6:$AI$1005,MATCH(T160,'Items'!$A$6:$A$1005,0)),"MISSING ID")="Currency","Currency / no refinement tier","Recovered output / tier not applicable")),IF(OR(IFERROR(INDEX('Crafting recipes'!$H$6:$H$1005,MATCH(J160,'Crafting recipes'!$A$6:$A$1005,0)),"MISSING ID")="Unassigned",G160="Unassigned"),"Tier unresolved",IF(IFERROR(VALUE(RIGHT(G160,1))-VALUE(RIGHT(IFERROR(INDEX('Crafting recipes'!$H$6:$H$1005,MATCH(J160,'Crafting recipes'!$A$6:$A$1005,0)),"MISSING ID"),1)),0)=1,IF(B160=IFERROR(INDEX('Crafting recipes'!$H$6:$H$1005,MATCH(J160,'Crafting recipes'!$A$6:$A$1005,0)),"MISSING ID"),"Advances one material tier","Lower-tier ingredient; route advances one tier"),"Needs tier review"))))))</x:f>
        <x:v>Advances one material tier</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Encapsulated conductor stock</x:v>
      </x:c>
      <x:c r="G161" s="4" t="str">
        <x:f>IFERROR(INDEX('Material routes'!$F$6:$F$2205,MATCH(V161,'Material routes'!$A$6:$A$2205,0)),"MISSING ID")</x:f>
        <x:v>T4</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prerequisite",IF(K161="Raw entry preparation","Entry-resource preparation",IF(G161="Not applicable",IF(IFERROR(INDEX('Items'!$AI$6:$AI$1005,MATCH(T161,'Items'!$A$6:$A$1005,0)),"MISSING ID")="Finished item","Finished endpoint",IF(IFERROR(INDEX('Items'!$AI$6:$AI$1005,MATCH(T161,'Items'!$A$6:$A$1005,0)),"MISSING ID")="Currency","Currency / no refinement tier","Recovered output / tier not applicable")),IF(OR(IFERROR(INDEX('Crafting recipes'!$H$6:$H$1005,MATCH(J161,'Crafting recipes'!$A$6:$A$1005,0)),"MISSING ID")="Unassigned",G161="Unassigned"),"Tier unresolved",IF(IFERROR(VALUE(RIGHT(G161,1))-VALUE(RIGHT(IFERROR(INDEX('Crafting recipes'!$H$6:$H$1005,MATCH(J161,'Crafting recipes'!$A$6:$A$1005,0)),"MISSING ID"),1)),0)=1,IF(B161=IFERROR(INDEX('Crafting recipes'!$H$6:$H$1005,MATCH(J161,'Crafting recipes'!$A$6:$A$1005,0)),"MISSING ID"),"Advances one material tier","Lower-tier ingredient; route advances one tier"),"Needs tier review"))))))</x:f>
        <x:v>Lower-tier ingredient; route advances one tier</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stock</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T4</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prerequisite",IF(K162="Raw entry preparation","Entry-resource preparation",IF(G162="Not applicable",IF(IFERROR(INDEX('Items'!$AI$6:$AI$1005,MATCH(T162,'Items'!$A$6:$A$1005,0)),"MISSING ID")="Finished item","Finished endpoint",IF(IFERROR(INDEX('Items'!$AI$6:$AI$1005,MATCH(T162,'Items'!$A$6:$A$1005,0)),"MISSING ID")="Currency","Currency / no refinement tier","Recovered output / tier not applicable")),IF(OR(IFERROR(INDEX('Crafting recipes'!$H$6:$H$1005,MATCH(J162,'Crafting recipes'!$A$6:$A$1005,0)),"MISSING ID")="Unassigned",G162="Unassigned"),"Tier unresolved",IF(IFERROR(VALUE(RIGHT(G162,1))-VALUE(RIGHT(IFERROR(INDEX('Crafting recipes'!$H$6:$H$1005,MATCH(J162,'Crafting recipes'!$A$6:$A$1005,0)),"MISSING ID"),1)),0)=1,IF(B162=IFERROR(INDEX('Crafting recipes'!$H$6:$H$1005,MATCH(J162,'Crafting recipes'!$A$6:$A$1005,0)),"MISSING ID"),"Advances one material tier","Lower-tier ingredient; route advances one tier"),"Needs tier review"))))))</x:f>
        <x:v>Advances one material tier</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stock</x:v>
      </x:c>
      <x:c r="B163" s="4" t="str">
        <x:f>IFERROR(INDEX('Material routes'!$F$6:$F$2205,MATCH(U163,'Material routes'!$A$6:$A$2205,0)),"MISSING ID")</x:f>
        <x:v>T3</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T4</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prerequisite",IF(K163="Raw entry preparation","Entry-resource preparation",IF(G163="Not applicable",IF(IFERROR(INDEX('Items'!$AI$6:$AI$1005,MATCH(T163,'Items'!$A$6:$A$1005,0)),"MISSING ID")="Finished item","Finished endpoint",IF(IFERROR(INDEX('Items'!$AI$6:$AI$1005,MATCH(T163,'Items'!$A$6:$A$1005,0)),"MISSING ID")="Currency","Currency / no refinement tier","Recovered output / tier not applicable")),IF(OR(IFERROR(INDEX('Crafting recipes'!$H$6:$H$1005,MATCH(J163,'Crafting recipes'!$A$6:$A$1005,0)),"MISSING ID")="Unassigned",G163="Unassigned"),"Tier unresolved",IF(IFERROR(VALUE(RIGHT(G163,1))-VALUE(RIGHT(IFERROR(INDEX('Crafting recipes'!$H$6:$H$1005,MATCH(J163,'Crafting recipes'!$A$6:$A$1005,0)),"MISSING ID"),1)),0)=1,IF(B163=IFERROR(INDEX('Crafting recipes'!$H$6:$H$1005,MATCH(J163,'Crafting recipes'!$A$6:$A$1005,0)),"MISSING ID"),"Advances one material tier","Lower-tier ingredient; route advances one tier"),"Needs tier review"))))))</x:f>
        <x:v>Advances one material tier</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T4</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prerequisite",IF(K164="Raw entry preparation","Entry-resource preparation",IF(G164="Not applicable",IF(IFERROR(INDEX('Items'!$AI$6:$AI$1005,MATCH(T164,'Items'!$A$6:$A$1005,0)),"MISSING ID")="Finished item","Finished endpoint",IF(IFERROR(INDEX('Items'!$AI$6:$AI$1005,MATCH(T164,'Items'!$A$6:$A$1005,0)),"MISSING ID")="Currency","Currency / no refinement tier","Recovered output / tier not applicable")),IF(OR(IFERROR(INDEX('Crafting recipes'!$H$6:$H$1005,MATCH(J164,'Crafting recipes'!$A$6:$A$1005,0)),"MISSING ID")="Unassigned",G164="Unassigned"),"Tier unresolved",IF(IFERROR(VALUE(RIGHT(G164,1))-VALUE(RIGHT(IFERROR(INDEX('Crafting recipes'!$H$6:$H$1005,MATCH(J164,'Crafting recipes'!$A$6:$A$1005,0)),"MISSING ID"),1)),0)=1,IF(B164=IFERROR(INDEX('Crafting recipes'!$H$6:$H$1005,MATCH(J164,'Crafting recipes'!$A$6:$A$1005,0)),"MISSING ID"),"Advances one material tier","Lower-tier ingredient; route advances one tier"),"Needs tier review"))))))</x:f>
        <x:v>Lower-tier ingredient; route advances one tier</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 composite stock</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Sealed composite casing stock</x:v>
      </x:c>
      <x:c r="G165" s="4" t="str">
        <x:f>IFERROR(INDEX('Material routes'!$F$6:$F$2205,MATCH(V165,'Material routes'!$A$6:$A$2205,0)),"MISSING ID")</x:f>
        <x:v>T4</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prerequisite",IF(K165="Raw entry preparation","Entry-resource preparation",IF(G165="Not applicable",IF(IFERROR(INDEX('Items'!$AI$6:$AI$1005,MATCH(T165,'Items'!$A$6:$A$1005,0)),"MISSING ID")="Finished item","Finished endpoint",IF(IFERROR(INDEX('Items'!$AI$6:$AI$1005,MATCH(T165,'Items'!$A$6:$A$1005,0)),"MISSING ID")="Currency","Currency / no refinement tier","Recovered output / tier not applicable")),IF(OR(IFERROR(INDEX('Crafting recipes'!$H$6:$H$1005,MATCH(J165,'Crafting recipes'!$A$6:$A$1005,0)),"MISSING ID")="Unassigned",G165="Unassigned"),"Tier unresolved",IF(IFERROR(VALUE(RIGHT(G165,1))-VALUE(RIGHT(IFERROR(INDEX('Crafting recipes'!$H$6:$H$1005,MATCH(J165,'Crafting recipes'!$A$6:$A$1005,0)),"MISSING ID"),1)),0)=1,IF(B165=IFERROR(INDEX('Crafting recipes'!$H$6:$H$1005,MATCH(J165,'Crafting recipes'!$A$6:$A$1005,0)),"MISSING ID"),"Advances one material tier","Lower-tier ingredient; route advances one tier"),"Needs tier review"))))))</x:f>
        <x:v>Advances one material tier</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sealing sheet</x:v>
      </x:c>
      <x:c r="B166" s="4" t="str">
        <x:f>IFERROR(INDEX('Material routes'!$F$6:$F$2205,MATCH(U166,'Material routes'!$A$6:$A$2205,0)),"MISSING ID")</x:f>
        <x:v>T3</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Sealed composite casing stock</x:v>
      </x:c>
      <x:c r="G166" s="4" t="str">
        <x:f>IFERROR(INDEX('Material routes'!$F$6:$F$2205,MATCH(V166,'Material routes'!$A$6:$A$2205,0)),"MISSING ID")</x:f>
        <x:v>T4</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prerequisite",IF(K166="Raw entry preparation","Entry-resource preparation",IF(G166="Not applicable",IF(IFERROR(INDEX('Items'!$AI$6:$AI$1005,MATCH(T166,'Items'!$A$6:$A$1005,0)),"MISSING ID")="Finished item","Finished endpoint",IF(IFERROR(INDEX('Items'!$AI$6:$AI$1005,MATCH(T166,'Items'!$A$6:$A$1005,0)),"MISSING ID")="Currency","Currency / no refinement tier","Recovered output / tier not applicable")),IF(OR(IFERROR(INDEX('Crafting recipes'!$H$6:$H$1005,MATCH(J166,'Crafting recipes'!$A$6:$A$1005,0)),"MISSING ID")="Unassigned",G166="Unassigned"),"Tier unresolved",IF(IFERROR(VALUE(RIGHT(G166,1))-VALUE(RIGHT(IFERROR(INDEX('Crafting recipes'!$H$6:$H$1005,MATCH(J166,'Crafting recipes'!$A$6:$A$1005,0)),"MISSING ID"),1)),0)=1,IF(B166=IFERROR(INDEX('Crafting recipes'!$H$6:$H$1005,MATCH(J166,'Crafting recipes'!$A$6:$A$1005,0)),"MISSING ID"),"Advances one material tier","Lower-tier ingredient; route advances one tier"),"Needs tier review"))))))</x:f>
        <x:v>Advances one material tier</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stock</x:v>
      </x:c>
      <x:c r="B167" s="4" t="str">
        <x:f>IFERROR(INDEX('Material routes'!$F$6:$F$2205,MATCH(U167,'Material routes'!$A$6:$A$2205,0)),"MISSING ID")</x:f>
        <x:v>T3</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Preloaded spring subassembly</x:v>
      </x:c>
      <x:c r="G167" s="4" t="str">
        <x:f>IFERROR(INDEX('Material routes'!$F$6:$F$2205,MATCH(V167,'Material routes'!$A$6:$A$2205,0)),"MISSING ID")</x:f>
        <x:v>T4</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prerequisite",IF(K167="Raw entry preparation","Entry-resource preparation",IF(G167="Not applicable",IF(IFERROR(INDEX('Items'!$AI$6:$AI$1005,MATCH(T167,'Items'!$A$6:$A$1005,0)),"MISSING ID")="Finished item","Finished endpoint",IF(IFERROR(INDEX('Items'!$AI$6:$AI$1005,MATCH(T167,'Items'!$A$6:$A$1005,0)),"MISSING ID")="Currency","Currency / no refinement tier","Recovered output / tier not applicable")),IF(OR(IFERROR(INDEX('Crafting recipes'!$H$6:$H$1005,MATCH(J167,'Crafting recipes'!$A$6:$A$1005,0)),"MISSING ID")="Unassigned",G167="Unassigned"),"Tier unresolved",IF(IFERROR(VALUE(RIGHT(G167,1))-VALUE(RIGHT(IFERROR(INDEX('Crafting recipes'!$H$6:$H$1005,MATCH(J167,'Crafting recipes'!$A$6:$A$1005,0)),"MISSING ID"),1)),0)=1,IF(B167=IFERROR(INDEX('Crafting recipes'!$H$6:$H$1005,MATCH(J167,'Crafting recipes'!$A$6:$A$1005,0)),"MISSING ID"),"Advances one material tier","Lower-tier ingredient; route advances one tier"),"Needs tier review"))))))</x:f>
        <x:v>Advances one material tier</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Preloaded spring subassembly</x:v>
      </x:c>
      <x:c r="G168" s="4" t="str">
        <x:f>IFERROR(INDEX('Material routes'!$F$6:$F$2205,MATCH(V168,'Material routes'!$A$6:$A$2205,0)),"MISSING ID")</x:f>
        <x:v>T4</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prerequisite",IF(K168="Raw entry preparation","Entry-resource preparation",IF(G168="Not applicable",IF(IFERROR(INDEX('Items'!$AI$6:$AI$1005,MATCH(T168,'Items'!$A$6:$A$1005,0)),"MISSING ID")="Finished item","Finished endpoint",IF(IFERROR(INDEX('Items'!$AI$6:$AI$1005,MATCH(T168,'Items'!$A$6:$A$1005,0)),"MISSING ID")="Currency","Currency / no refinement tier","Recovered output / tier not applicable")),IF(OR(IFERROR(INDEX('Crafting recipes'!$H$6:$H$1005,MATCH(J168,'Crafting recipes'!$A$6:$A$1005,0)),"MISSING ID")="Unassigned",G168="Unassigned"),"Tier unresolved",IF(IFERROR(VALUE(RIGHT(G168,1))-VALUE(RIGHT(IFERROR(INDEX('Crafting recipes'!$H$6:$H$1005,MATCH(J168,'Crafting recipes'!$A$6:$A$1005,0)),"MISSING ID"),1)),0)=1,IF(B168=IFERROR(INDEX('Crafting recipes'!$H$6:$H$1005,MATCH(J168,'Crafting recipes'!$A$6:$A$1005,0)),"MISSING ID"),"Advances one material tier","Lower-tier ingredient; route advances one tier"),"Needs tier review"))))))</x:f>
        <x:v>Lower-tier ingredient; route advances one tier</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T2</x:v>
      </x:c>
      <x:c r="C169" s="4" t="str">
        <x:f>IFERROR(INDEX('Material routes'!$H$6:$H$2205,MATCH(U169,'Material routes'!$A$6:$A$2205,0)),"MISSING ID")</x:f>
        <x:v>Chemical material</x:v>
      </x:c>
      <x:c r="D169" s="4" t="str">
        <x:f>IFERROR(INDEX('Material routes'!$G$6:$G$2205,MATCH(U169,'Material routes'!$A$6:$A$2205,0)),"MISSING ID")</x:f>
        <x:v>Processing agents</x:v>
      </x:c>
      <x:c r="E169" s="4" t="str">
        <x:f>IFERROR(INDEX('Material routes'!$C$6:$C$2205,MATCH(U169,'Material routes'!$A$6:$A$2205,0)),"MISSING ID")</x:f>
        <x:v>Ingredient candidate</x:v>
      </x:c>
      <x:c r="F169" s="4" t="str">
        <x:f>IFERROR(INDEX('Material routes'!$E$6:$E$2205,MATCH(V169,'Material routes'!$A$6:$A$2205,0)),"MISSING ID")</x:f>
        <x:v>Preloaded spring subassembly</x:v>
      </x:c>
      <x:c r="G169" s="4" t="str">
        <x:f>IFERROR(INDEX('Material routes'!$F$6:$F$2205,MATCH(V169,'Material routes'!$A$6:$A$2205,0)),"MISSING ID")</x:f>
        <x:v>T4</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prerequisite",IF(K169="Raw entry preparation","Entry-resource preparation",IF(G169="Not applicable",IF(IFERROR(INDEX('Items'!$AI$6:$AI$1005,MATCH(T169,'Items'!$A$6:$A$1005,0)),"MISSING ID")="Finished item","Finished endpoint",IF(IFERROR(INDEX('Items'!$AI$6:$AI$1005,MATCH(T169,'Items'!$A$6:$A$1005,0)),"MISSING ID")="Currency","Currency / no refinement tier","Recovered output / tier not applicable")),IF(OR(IFERROR(INDEX('Crafting recipes'!$H$6:$H$1005,MATCH(J169,'Crafting recipes'!$A$6:$A$1005,0)),"MISSING ID")="Unassigned",G169="Unassigned"),"Tier unresolved",IF(IFERROR(VALUE(RIGHT(G169,1))-VALUE(RIGHT(IFERROR(INDEX('Crafting recipes'!$H$6:$H$1005,MATCH(J169,'Crafting recipes'!$A$6:$A$1005,0)),"MISSING ID"),1)),0)=1,IF(B169=IFERROR(INDEX('Crafting recipes'!$H$6:$H$1005,MATCH(J169,'Crafting recipes'!$A$6:$A$1005,0)),"MISSING ID"),"Advances one material tier","Lower-tier ingredient; route advances one tier"),"Needs tier review"))))))</x:f>
        <x:v>Lower-tier ingredient; route advances one tier</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Refractory ceramic stock</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Not applicable</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Finished endpoint</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Mica composite sheet</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Not applicable</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prerequisite",IF(K171="Raw entry preparation","Entry-resource preparation",IF(G171="Not applicable",IF(IFERROR(INDEX('Items'!$AI$6:$AI$1005,MATCH(T171,'Items'!$A$6:$A$1005,0)),"MISSING ID")="Finished item","Finished endpoint",IF(IFERROR(INDEX('Items'!$AI$6:$AI$1005,MATCH(T171,'Items'!$A$6:$A$1005,0)),"MISSING ID")="Currency","Currency / no refinement tier","Recovered output / tier not applicable")),IF(OR(IFERROR(INDEX('Crafting recipes'!$H$6:$H$1005,MATCH(J171,'Crafting recipes'!$A$6:$A$1005,0)),"MISSING ID")="Unassigned",G171="Unassigned"),"Tier unresolved",IF(IFERROR(VALUE(RIGHT(G171,1))-VALUE(RIGHT(IFERROR(INDEX('Crafting recipes'!$H$6:$H$1005,MATCH(J171,'Crafting recipes'!$A$6:$A$1005,0)),"MISSING ID"),1)),0)=1,IF(B171=IFERROR(INDEX('Crafting recipes'!$H$6:$H$1005,MATCH(J171,'Crafting recipes'!$A$6:$A$1005,0)),"MISSING ID"),"Advances one material tier","Lower-tier ingredient; route advances one tier"),"Needs tier review"))))))</x:f>
        <x:v>Finished endpoint</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Chemical material</x:v>
      </x:c>
      <x:c r="D172" s="4" t="str">
        <x:f>IFERROR(INDEX('Material routes'!$G$6:$G$2205,MATCH(U172,'Material routes'!$A$6:$A$2205,0)),"MISSING ID")</x:f>
        <x:v>Processing agents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Not applicable</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prerequisite",IF(K172="Raw entry preparation","Entry-resource preparation",IF(G172="Not applicable",IF(IFERROR(INDEX('Items'!$AI$6:$AI$1005,MATCH(T172,'Items'!$A$6:$A$1005,0)),"MISSING ID")="Finished item","Finished endpoint",IF(IFERROR(INDEX('Items'!$AI$6:$AI$1005,MATCH(T172,'Items'!$A$6:$A$1005,0)),"MISSING ID")="Currency","Currency / no refinement tier","Recovered output / tier not applicable")),IF(OR(IFERROR(INDEX('Crafting recipes'!$H$6:$H$1005,MATCH(J172,'Crafting recipes'!$A$6:$A$1005,0)),"MISSING ID")="Unassigned",G172="Unassigned"),"Tier unresolved",IF(IFERROR(VALUE(RIGHT(G172,1))-VALUE(RIGHT(IFERROR(INDEX('Crafting recipes'!$H$6:$H$1005,MATCH(J172,'Crafting recipes'!$A$6:$A$1005,0)),"MISSING ID"),1)),0)=1,IF(B172=IFERROR(INDEX('Crafting recipes'!$H$6:$H$1005,MATCH(J172,'Crafting recipes'!$A$6:$A$1005,0)),"MISSING ID"),"Advances one material tier","Lower-tier ingredient; route advances one tier"),"Needs tier review"))))))</x:f>
        <x:v>Finished endpoint</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 sheet</x:v>
      </x:c>
      <x:c r="B173" s="4" t="str">
        <x:f>IFERROR(INDEX('Material routes'!$F$6:$F$2205,MATCH(U173,'Material routes'!$A$6:$A$2205,0)),"MISSING ID")</x:f>
        <x:v>T2</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Not applicable</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prerequisite",IF(K173="Raw entry preparation","Entry-resource preparation",IF(G173="Not applicable",IF(IFERROR(INDEX('Items'!$AI$6:$AI$1005,MATCH(T173,'Items'!$A$6:$A$1005,0)),"MISSING ID")="Finished item","Finished endpoint",IF(IFERROR(INDEX('Items'!$AI$6:$AI$1005,MATCH(T173,'Items'!$A$6:$A$1005,0)),"MISSING ID")="Currency","Currency / no refinement tier","Recovered output / tier not applicable")),IF(OR(IFERROR(INDEX('Crafting recipes'!$H$6:$H$1005,MATCH(J173,'Crafting recipes'!$A$6:$A$1005,0)),"MISSING ID")="Unassigned",G173="Unassigned"),"Tier unresolved",IF(IFERROR(VALUE(RIGHT(G173,1))-VALUE(RIGHT(IFERROR(INDEX('Crafting recipes'!$H$6:$H$1005,MATCH(J173,'Crafting recipes'!$A$6:$A$1005,0)),"MISSING ID"),1)),0)=1,IF(B173=IFERROR(INDEX('Crafting recipes'!$H$6:$H$1005,MATCH(J173,'Crafting recipes'!$A$6:$A$1005,0)),"MISSING ID"),"Advances one material tier","Lower-tier ingredient; route advances one tier"),"Needs tier review"))))))</x:f>
        <x:v>Finished endpoint</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T3</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prerequisite",IF(K174="Raw entry preparation","Entry-resource preparation",IF(G174="Not applicable",IF(IFERROR(INDEX('Items'!$AI$6:$AI$1005,MATCH(T174,'Items'!$A$6:$A$1005,0)),"MISSING ID")="Finished item","Finished endpoint",IF(IFERROR(INDEX('Items'!$AI$6:$AI$1005,MATCH(T174,'Items'!$A$6:$A$1005,0)),"MISSING ID")="Currency","Currency / no refinement tier","Recovered output / tier not applicable")),IF(OR(IFERROR(INDEX('Crafting recipes'!$H$6:$H$1005,MATCH(J174,'Crafting recipes'!$A$6:$A$1005,0)),"MISSING ID")="Unassigned",G174="Unassigned"),"Tier unresolved",IF(IFERROR(VALUE(RIGHT(G174,1))-VALUE(RIGHT(IFERROR(INDEX('Crafting recipes'!$H$6:$H$1005,MATCH(J174,'Crafting recipes'!$A$6:$A$1005,0)),"MISSING ID"),1)),0)=1,IF(B174=IFERROR(INDEX('Crafting recipes'!$H$6:$H$1005,MATCH(J174,'Crafting recipes'!$A$6:$A$1005,0)),"MISSING ID"),"Advances one material tier","Lower-tier ingredient; route advances one tier"),"Needs tier review"))))))</x:f>
        <x:v>Advances one material tier</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stock</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T3</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prerequisite",IF(K175="Raw entry preparation","Entry-resource preparation",IF(G175="Not applicable",IF(IFERROR(INDEX('Items'!$AI$6:$AI$1005,MATCH(T175,'Items'!$A$6:$A$1005,0)),"MISSING ID")="Finished item","Finished endpoint",IF(IFERROR(INDEX('Items'!$AI$6:$AI$1005,MATCH(T175,'Items'!$A$6:$A$1005,0)),"MISSING ID")="Currency","Currency / no refinement tier","Recovered output / tier not applicable")),IF(OR(IFERROR(INDEX('Crafting recipes'!$H$6:$H$1005,MATCH(J175,'Crafting recipes'!$A$6:$A$1005,0)),"MISSING ID")="Unassigned",G175="Unassigned"),"Tier unresolved",IF(IFERROR(VALUE(RIGHT(G175,1))-VALUE(RIGHT(IFERROR(INDEX('Crafting recipes'!$H$6:$H$1005,MATCH(J175,'Crafting recipes'!$A$6:$A$1005,0)),"MISSING ID"),1)),0)=1,IF(B175=IFERROR(INDEX('Crafting recipes'!$H$6:$H$1005,MATCH(J175,'Crafting recipes'!$A$6:$A$1005,0)),"MISSING ID"),"Advances one material tier","Lower-tier ingredient; route advances one tier"),"Needs tier review"))))))</x:f>
        <x:v>Advances one material tier</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Prepared bronze bearing stock</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T3</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prerequisite",IF(K176="Raw entry preparation","Entry-resource preparation",IF(G176="Not applicable",IF(IFERROR(INDEX('Items'!$AI$6:$AI$1005,MATCH(T176,'Items'!$A$6:$A$1005,0)),"MISSING ID")="Finished item","Finished endpoint",IF(IFERROR(INDEX('Items'!$AI$6:$AI$1005,MATCH(T176,'Items'!$A$6:$A$1005,0)),"MISSING ID")="Currency","Currency / no refinement tier","Recovered output / tier not applicable")),IF(OR(IFERROR(INDEX('Crafting recipes'!$H$6:$H$1005,MATCH(J176,'Crafting recipes'!$A$6:$A$1005,0)),"MISSING ID")="Unassigned",G176="Unassigned"),"Tier unresolved",IF(IFERROR(VALUE(RIGHT(G176,1))-VALUE(RIGHT(IFERROR(INDEX('Crafting recipes'!$H$6:$H$1005,MATCH(J176,'Crafting recipes'!$A$6:$A$1005,0)),"MISSING ID"),1)),0)=1,IF(B176=IFERROR(INDEX('Crafting recipes'!$H$6:$H$1005,MATCH(J176,'Crafting recipes'!$A$6:$A$1005,0)),"MISSING ID"),"Advances one material tier","Lower-tier ingredient; route advances one tier"),"Needs tier review"))))))</x:f>
        <x:v>Advances one material tier</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abrasive grit</x:v>
      </x:c>
      <x:c r="B177" s="4" t="str">
        <x:f>IFERROR(INDEX('Material routes'!$F$6:$F$2205,MATCH(U177,'Material routes'!$A$6:$A$2205,0)),"MISSING ID")</x:f>
        <x:v>T1</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T3</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prerequisite",IF(K177="Raw entry preparation","Entry-resource preparation",IF(G177="Not applicable",IF(IFERROR(INDEX('Items'!$AI$6:$AI$1005,MATCH(T177,'Items'!$A$6:$A$1005,0)),"MISSING ID")="Finished item","Finished endpoint",IF(IFERROR(INDEX('Items'!$AI$6:$AI$1005,MATCH(T177,'Items'!$A$6:$A$1005,0)),"MISSING ID")="Currency","Currency / no refinement tier","Recovered output / tier not applicable")),IF(OR(IFERROR(INDEX('Crafting recipes'!$H$6:$H$1005,MATCH(J177,'Crafting recipes'!$A$6:$A$1005,0)),"MISSING ID")="Unassigned",G177="Unassigned"),"Tier unresolved",IF(IFERROR(VALUE(RIGHT(G177,1))-VALUE(RIGHT(IFERROR(INDEX('Crafting recipes'!$H$6:$H$1005,MATCH(J177,'Crafting recipes'!$A$6:$A$1005,0)),"MISSING ID"),1)),0)=1,IF(B177=IFERROR(INDEX('Crafting recipes'!$H$6:$H$1005,MATCH(J177,'Crafting recipes'!$A$6:$A$1005,0)),"MISSING ID"),"Advances one material tier","Lower-tier ingredient; route advances one tier"),"Needs tier review"))))))</x:f>
        <x:v>Lower-tier ingredient; route advances one tier</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stock</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prerequisite",IF(K178="Raw entry preparation","Entry-resource preparation",IF(G178="Not applicable",IF(IFERROR(INDEX('Items'!$AI$6:$AI$1005,MATCH(T178,'Items'!$A$6:$A$1005,0)),"MISSING ID")="Finished item","Finished endpoint",IF(IFERROR(INDEX('Items'!$AI$6:$AI$1005,MATCH(T178,'Items'!$A$6:$A$1005,0)),"MISSING ID")="Currency","Currency / no refinement tier","Recovered output / tier not applicable")),IF(OR(IFERROR(INDEX('Crafting recipes'!$H$6:$H$1005,MATCH(J178,'Crafting recipes'!$A$6:$A$1005,0)),"MISSING ID")="Unassigned",G178="Unassigned"),"Tier unresolved",IF(IFERROR(VALUE(RIGHT(G178,1))-VALUE(RIGHT(IFERROR(INDEX('Crafting recipes'!$H$6:$H$1005,MATCH(J178,'Crafting recipes'!$A$6:$A$1005,0)),"MISSING ID"),1)),0)=1,IF(B178=IFERROR(INDEX('Crafting recipes'!$H$6:$H$1005,MATCH(J178,'Crafting recipes'!$A$6:$A$1005,0)),"MISSING ID"),"Advances one material tier","Lower-tier ingredient; route advances one tier"),"Needs tier review"))))))</x:f>
        <x:v>Advances one material tier</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T2</x:v>
      </x:c>
      <x:c r="C179" s="4" t="str">
        <x:f>IFERROR(INDEX('Material routes'!$H$6:$H$2205,MATCH(U179,'Material routes'!$A$6:$A$2205,0)),"MISSING ID")</x:f>
        <x:v>Chemical material</x:v>
      </x:c>
      <x:c r="D179" s="4" t="str">
        <x:f>IFERROR(INDEX('Material routes'!$G$6:$G$2205,MATCH(U179,'Material routes'!$A$6:$A$2205,0)),"MISSING ID")</x:f>
        <x:v>Processing agents</x:v>
      </x:c>
      <x:c r="E179" s="4" t="str">
        <x:f>IFERROR(INDEX('Material routes'!$C$6:$C$2205,MATCH(U179,'Material routes'!$A$6:$A$2205,0)),"MISSING ID")</x:f>
        <x:v>Ingredient candidate</x:v>
      </x:c>
      <x:c r="F179" s="4" t="str">
        <x:f>IFERROR(INDEX('Material routes'!$E$6:$E$2205,MATCH(V179,'Material routes'!$A$6:$A$2205,0)),"MISSING ID")</x:f>
        <x:v>Drawn steel tube stock</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prerequisite",IF(K179="Raw entry preparation","Entry-resource preparation",IF(G179="Not applicable",IF(IFERROR(INDEX('Items'!$AI$6:$AI$1005,MATCH(T179,'Items'!$A$6:$A$1005,0)),"MISSING ID")="Finished item","Finished endpoint",IF(IFERROR(INDEX('Items'!$AI$6:$AI$1005,MATCH(T179,'Items'!$A$6:$A$1005,0)),"MISSING ID")="Currency","Currency / no refinement tier","Recovered output / tier not applicable")),IF(OR(IFERROR(INDEX('Crafting recipes'!$H$6:$H$1005,MATCH(J179,'Crafting recipes'!$A$6:$A$1005,0)),"MISSING ID")="Unassigned",G179="Unassigned"),"Tier unresolved",IF(IFERROR(VALUE(RIGHT(G179,1))-VALUE(RIGHT(IFERROR(INDEX('Crafting recipes'!$H$6:$H$1005,MATCH(J179,'Crafting recipes'!$A$6:$A$1005,0)),"MISSING ID"),1)),0)=1,IF(B179=IFERROR(INDEX('Crafting recipes'!$H$6:$H$1005,MATCH(J179,'Crafting recipes'!$A$6:$A$1005,0)),"MISSING ID"),"Advances one material tier","Lower-tier ingredient; route advances one tier"),"Needs tier review"))))))</x:f>
        <x:v>Advances one material tier</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grounding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prerequisite",IF(K180="Raw entry preparation","Entry-resource preparation",IF(G180="Not applicable",IF(IFERROR(INDEX('Items'!$AI$6:$AI$1005,MATCH(T180,'Items'!$A$6:$A$1005,0)),"MISSING ID")="Finished item","Finished endpoint",IF(IFERROR(INDEX('Items'!$AI$6:$AI$1005,MATCH(T180,'Items'!$A$6:$A$1005,0)),"MISSING ID")="Currency","Currency / no refinement tier","Recovered output / tier not applicable")),IF(OR(IFERROR(INDEX('Crafting recipes'!$H$6:$H$1005,MATCH(J180,'Crafting recipes'!$A$6:$A$1005,0)),"MISSING ID")="Unassigned",G180="Unassigned"),"Tier unresolved",IF(IFERROR(VALUE(RIGHT(G180,1))-VALUE(RIGHT(IFERROR(INDEX('Crafting recipes'!$H$6:$H$1005,MATCH(J180,'Crafting recipes'!$A$6:$A$1005,0)),"MISSING ID"),1)),0)=1,IF(B180=IFERROR(INDEX('Crafting recipes'!$H$6:$H$1005,MATCH(J180,'Crafting recipes'!$A$6:$A$1005,0)),"MISSING ID"),"Advances one material tier","Lower-tier ingredient; route advances one tier"),"Needs tier review"))))))</x:f>
        <x:v>Advances one material tier</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T3</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prerequisite",IF(K181="Raw entry preparation","Entry-resource preparation",IF(G181="Not applicable",IF(IFERROR(INDEX('Items'!$AI$6:$AI$1005,MATCH(T181,'Items'!$A$6:$A$1005,0)),"MISSING ID")="Finished item","Finished endpoint",IF(IFERROR(INDEX('Items'!$AI$6:$AI$1005,MATCH(T181,'Items'!$A$6:$A$1005,0)),"MISSING ID")="Currency","Currency / no refinement tier","Recovered output / tier not applicable")),IF(OR(IFERROR(INDEX('Crafting recipes'!$H$6:$H$1005,MATCH(J181,'Crafting recipes'!$A$6:$A$1005,0)),"MISSING ID")="Unassigned",G181="Unassigned"),"Tier unresolved",IF(IFERROR(VALUE(RIGHT(G181,1))-VALUE(RIGHT(IFERROR(INDEX('Crafting recipes'!$H$6:$H$1005,MATCH(J181,'Crafting recipes'!$A$6:$A$1005,0)),"MISSING ID"),1)),0)=1,IF(B181=IFERROR(INDEX('Crafting recipes'!$H$6:$H$1005,MATCH(J181,'Crafting recipes'!$A$6:$A$1005,0)),"MISSING ID"),"Advances one material tier","Lower-tier ingredient; route advances one tier"),"Needs tier review"))))))</x:f>
        <x:v>Advances one material tier</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T3</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prerequisite",IF(K182="Raw entry preparation","Entry-resource preparation",IF(G182="Not applicable",IF(IFERROR(INDEX('Items'!$AI$6:$AI$1005,MATCH(T182,'Items'!$A$6:$A$1005,0)),"MISSING ID")="Finished item","Finished endpoint",IF(IFERROR(INDEX('Items'!$AI$6:$AI$1005,MATCH(T182,'Items'!$A$6:$A$1005,0)),"MISSING ID")="Currency","Currency / no refinement tier","Recovered output / tier not applicable")),IF(OR(IFERROR(INDEX('Crafting recipes'!$H$6:$H$1005,MATCH(J182,'Crafting recipes'!$A$6:$A$1005,0)),"MISSING ID")="Unassigned",G182="Unassigned"),"Tier unresolved",IF(IFERROR(VALUE(RIGHT(G182,1))-VALUE(RIGHT(IFERROR(INDEX('Crafting recipes'!$H$6:$H$1005,MATCH(J182,'Crafting recipes'!$A$6:$A$1005,0)),"MISSING ID"),1)),0)=1,IF(B182=IFERROR(INDEX('Crafting recipes'!$H$6:$H$1005,MATCH(J182,'Crafting recipes'!$A$6:$A$1005,0)),"MISSING ID"),"Advances one material tier","Lower-tier ingredient; route advances one tier"),"Needs tier review"))))))</x:f>
        <x:v>Advances one material tier</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stock</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prerequisite",IF(K183="Raw entry preparation","Entry-resource preparation",IF(G183="Not applicable",IF(IFERROR(INDEX('Items'!$AI$6:$AI$1005,MATCH(T183,'Items'!$A$6:$A$1005,0)),"MISSING ID")="Finished item","Finished endpoint",IF(IFERROR(INDEX('Items'!$AI$6:$AI$1005,MATCH(T183,'Items'!$A$6:$A$1005,0)),"MISSING ID")="Currency","Currency / no refinement tier","Recovered output / tier not applicable")),IF(OR(IFERROR(INDEX('Crafting recipes'!$H$6:$H$1005,MATCH(J183,'Crafting recipes'!$A$6:$A$1005,0)),"MISSING ID")="Unassigned",G183="Unassigned"),"Tier unresolved",IF(IFERROR(VALUE(RIGHT(G183,1))-VALUE(RIGHT(IFERROR(INDEX('Crafting recipes'!$H$6:$H$1005,MATCH(J183,'Crafting recipes'!$A$6:$A$1005,0)),"MISSING ID"),1)),0)=1,IF(B183=IFERROR(INDEX('Crafting recipes'!$H$6:$H$1005,MATCH(J183,'Crafting recipes'!$A$6:$A$1005,0)),"MISSING ID"),"Advances one material tier","Lower-tier ingredient; route advances one tier"),"Needs tier review"))))))</x:f>
        <x:v>Advances one material tier</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T3</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prerequisite",IF(K184="Raw entry preparation","Entry-resource preparation",IF(G184="Not applicable",IF(IFERROR(INDEX('Items'!$AI$6:$AI$1005,MATCH(T184,'Items'!$A$6:$A$1005,0)),"MISSING ID")="Finished item","Finished endpoint",IF(IFERROR(INDEX('Items'!$AI$6:$AI$1005,MATCH(T184,'Items'!$A$6:$A$1005,0)),"MISSING ID")="Currency","Currency / no refinement tier","Recovered output / tier not applicable")),IF(OR(IFERROR(INDEX('Crafting recipes'!$H$6:$H$1005,MATCH(J184,'Crafting recipes'!$A$6:$A$1005,0)),"MISSING ID")="Unassigned",G184="Unassigned"),"Tier unresolved",IF(IFERROR(VALUE(RIGHT(G184,1))-VALUE(RIGHT(IFERROR(INDEX('Crafting recipes'!$H$6:$H$1005,MATCH(J184,'Crafting recipes'!$A$6:$A$1005,0)),"MISSING ID"),1)),0)=1,IF(B184=IFERROR(INDEX('Crafting recipes'!$H$6:$H$1005,MATCH(J184,'Crafting recipes'!$A$6:$A$1005,0)),"MISSING ID"),"Advances one material tier","Lower-tier ingredient; route advances one tier"),"Needs tier review"))))))</x:f>
        <x:v>Advances one material tier</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T3</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prerequisite",IF(K185="Raw entry preparation","Entry-resource preparation",IF(G185="Not applicable",IF(IFERROR(INDEX('Items'!$AI$6:$AI$1005,MATCH(T185,'Items'!$A$6:$A$1005,0)),"MISSING ID")="Finished item","Finished endpoint",IF(IFERROR(INDEX('Items'!$AI$6:$AI$1005,MATCH(T185,'Items'!$A$6:$A$1005,0)),"MISSING ID")="Currency","Currency / no refinement tier","Recovered output / tier not applicable")),IF(OR(IFERROR(INDEX('Crafting recipes'!$H$6:$H$1005,MATCH(J185,'Crafting recipes'!$A$6:$A$1005,0)),"MISSING ID")="Unassigned",G185="Unassigned"),"Tier unresolved",IF(IFERROR(VALUE(RIGHT(G185,1))-VALUE(RIGHT(IFERROR(INDEX('Crafting recipes'!$H$6:$H$1005,MATCH(J185,'Crafting recipes'!$A$6:$A$1005,0)),"MISSING ID"),1)),0)=1,IF(B185=IFERROR(INDEX('Crafting recipes'!$H$6:$H$1005,MATCH(J185,'Crafting recipes'!$A$6:$A$1005,0)),"MISSING ID"),"Advances one material tier","Lower-tier ingredient; route advances one tier"),"Needs tier review"))))))</x:f>
        <x:v>Advances one material tier</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T3</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prerequisite",IF(K186="Raw entry preparation","Entry-resource preparation",IF(G186="Not applicable",IF(IFERROR(INDEX('Items'!$AI$6:$AI$1005,MATCH(T186,'Items'!$A$6:$A$1005,0)),"MISSING ID")="Finished item","Finished endpoint",IF(IFERROR(INDEX('Items'!$AI$6:$AI$1005,MATCH(T186,'Items'!$A$6:$A$1005,0)),"MISSING ID")="Currency","Currency / no refinement tier","Recovered output / tier not applicable")),IF(OR(IFERROR(INDEX('Crafting recipes'!$H$6:$H$1005,MATCH(J186,'Crafting recipes'!$A$6:$A$1005,0)),"MISSING ID")="Unassigned",G186="Unassigned"),"Tier unresolved",IF(IFERROR(VALUE(RIGHT(G186,1))-VALUE(RIGHT(IFERROR(INDEX('Crafting recipes'!$H$6:$H$1005,MATCH(J186,'Crafting recipes'!$A$6:$A$1005,0)),"MISSING ID"),1)),0)=1,IF(B186=IFERROR(INDEX('Crafting recipes'!$H$6:$H$1005,MATCH(J186,'Crafting recipes'!$A$6:$A$1005,0)),"MISSING ID"),"Advances one material tier","Lower-tier ingredient; route advances one tier"),"Needs tier review"))))))</x:f>
        <x:v>Advances one material tier</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T3</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prerequisite",IF(K187="Raw entry preparation","Entry-resource preparation",IF(G187="Not applicable",IF(IFERROR(INDEX('Items'!$AI$6:$AI$1005,MATCH(T187,'Items'!$A$6:$A$1005,0)),"MISSING ID")="Finished item","Finished endpoint",IF(IFERROR(INDEX('Items'!$AI$6:$AI$1005,MATCH(T187,'Items'!$A$6:$A$1005,0)),"MISSING ID")="Currency","Currency / no refinement tier","Recovered output / tier not applicable")),IF(OR(IFERROR(INDEX('Crafting recipes'!$H$6:$H$1005,MATCH(J187,'Crafting recipes'!$A$6:$A$1005,0)),"MISSING ID")="Unassigned",G187="Unassigned"),"Tier unresolved",IF(IFERROR(VALUE(RIGHT(G187,1))-VALUE(RIGHT(IFERROR(INDEX('Crafting recipes'!$H$6:$H$1005,MATCH(J187,'Crafting recipes'!$A$6:$A$1005,0)),"MISSING ID"),1)),0)=1,IF(B187=IFERROR(INDEX('Crafting recipes'!$H$6:$H$1005,MATCH(J187,'Crafting recipes'!$A$6:$A$1005,0)),"MISSING ID"),"Advances one material tier","Lower-tier ingredient; route advances one tier"),"Needs tier review"))))))</x:f>
        <x:v>Advances one material tier</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Chemical material</x:v>
      </x:c>
      <x:c r="D188" s="4" t="str">
        <x:f>IFERROR(INDEX('Material routes'!$G$6:$G$2205,MATCH(U188,'Material routes'!$A$6:$A$2205,0)),"MISSING ID")</x:f>
        <x:v>Processing agents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T3</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prerequisite",IF(K188="Raw entry preparation","Entry-resource preparation",IF(G188="Not applicable",IF(IFERROR(INDEX('Items'!$AI$6:$AI$1005,MATCH(T188,'Items'!$A$6:$A$1005,0)),"MISSING ID")="Finished item","Finished endpoint",IF(IFERROR(INDEX('Items'!$AI$6:$AI$1005,MATCH(T188,'Items'!$A$6:$A$1005,0)),"MISSING ID")="Currency","Currency / no refinement tier","Recovered output / tier not applicable")),IF(OR(IFERROR(INDEX('Crafting recipes'!$H$6:$H$1005,MATCH(J188,'Crafting recipes'!$A$6:$A$1005,0)),"MISSING ID")="Unassigned",G188="Unassigned"),"Tier unresolved",IF(IFERROR(VALUE(RIGHT(G188,1))-VALUE(RIGHT(IFERROR(INDEX('Crafting recipes'!$H$6:$H$1005,MATCH(J188,'Crafting recipes'!$A$6:$A$1005,0)),"MISSING ID"),1)),0)=1,IF(B188=IFERROR(INDEX('Crafting recipes'!$H$6:$H$1005,MATCH(J188,'Crafting recipes'!$A$6:$A$1005,0)),"MISSING ID"),"Advances one material tier","Lower-tier ingredient; route advances one tier"),"Needs tier review"))))))</x:f>
        <x:v>Advances one material tier</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T3</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prerequisite",IF(K189="Raw entry preparation","Entry-resource preparation",IF(G189="Not applicable",IF(IFERROR(INDEX('Items'!$AI$6:$AI$1005,MATCH(T189,'Items'!$A$6:$A$1005,0)),"MISSING ID")="Finished item","Finished endpoint",IF(IFERROR(INDEX('Items'!$AI$6:$AI$1005,MATCH(T189,'Items'!$A$6:$A$1005,0)),"MISSING ID")="Currency","Currency / no refinement tier","Recovered output / tier not applicable")),IF(OR(IFERROR(INDEX('Crafting recipes'!$H$6:$H$1005,MATCH(J189,'Crafting recipes'!$A$6:$A$1005,0)),"MISSING ID")="Unassigned",G189="Unassigned"),"Tier unresolved",IF(IFERROR(VALUE(RIGHT(G189,1))-VALUE(RIGHT(IFERROR(INDEX('Crafting recipes'!$H$6:$H$1005,MATCH(J189,'Crafting recipes'!$A$6:$A$1005,0)),"MISSING ID"),1)),0)=1,IF(B189=IFERROR(INDEX('Crafting recipes'!$H$6:$H$1005,MATCH(J189,'Crafting recipes'!$A$6:$A$1005,0)),"MISSING ID"),"Advances one material tier","Lower-tier ingredient; route advances one tier"),"Needs tier review"))))))</x:f>
        <x:v>Advances one material tier</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abrasive grit</x:v>
      </x:c>
      <x:c r="B190" s="4" t="str">
        <x:f>IFERROR(INDEX('Material routes'!$F$6:$F$2205,MATCH(U190,'Material routes'!$A$6:$A$2205,0)),"MISSING ID")</x:f>
        <x:v>T1</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T3</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prerequisite",IF(K190="Raw entry preparation","Entry-resource preparation",IF(G190="Not applicable",IF(IFERROR(INDEX('Items'!$AI$6:$AI$1005,MATCH(T190,'Items'!$A$6:$A$1005,0)),"MISSING ID")="Finished item","Finished endpoint",IF(IFERROR(INDEX('Items'!$AI$6:$AI$1005,MATCH(T190,'Items'!$A$6:$A$1005,0)),"MISSING ID")="Currency","Currency / no refinement tier","Recovered output / tier not applicable")),IF(OR(IFERROR(INDEX('Crafting recipes'!$H$6:$H$1005,MATCH(J190,'Crafting recipes'!$A$6:$A$1005,0)),"MISSING ID")="Unassigned",G190="Unassigned"),"Tier unresolved",IF(IFERROR(VALUE(RIGHT(G190,1))-VALUE(RIGHT(IFERROR(INDEX('Crafting recipes'!$H$6:$H$1005,MATCH(J190,'Crafting recipes'!$A$6:$A$1005,0)),"MISSING ID"),1)),0)=1,IF(B190=IFERROR(INDEX('Crafting recipes'!$H$6:$H$1005,MATCH(J190,'Crafting recipes'!$A$6:$A$1005,0)),"MISSING ID"),"Advances one material tier","Lower-tier ingredient; route advances one tier"),"Needs tier review"))))))</x:f>
        <x:v>Lower-tier ingredient; route advances one tier</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prerequisite",IF(K191="Raw entry preparation","Entry-resource preparation",IF(G191="Not applicable",IF(IFERROR(INDEX('Items'!$AI$6:$AI$1005,MATCH(T191,'Items'!$A$6:$A$1005,0)),"MISSING ID")="Finished item","Finished endpoint",IF(IFERROR(INDEX('Items'!$AI$6:$AI$1005,MATCH(T191,'Items'!$A$6:$A$1005,0)),"MISSING ID")="Currency","Currency / no refinement tier","Recovered output / tier not applicable")),IF(OR(IFERROR(INDEX('Crafting recipes'!$H$6:$H$1005,MATCH(J191,'Crafting recipes'!$A$6:$A$1005,0)),"MISSING ID")="Unassigned",G191="Unassigned"),"Tier unresolved",IF(IFERROR(VALUE(RIGHT(G191,1))-VALUE(RIGHT(IFERROR(INDEX('Crafting recipes'!$H$6:$H$1005,MATCH(J191,'Crafting recipes'!$A$6:$A$1005,0)),"MISSING ID"),1)),0)=1,IF(B191=IFERROR(INDEX('Crafting recipes'!$H$6:$H$1005,MATCH(J191,'Crafting recipes'!$A$6:$A$1005,0)),"MISSING ID"),"Advances one material tier","Lower-tier ingredient; route advances one tier"),"Needs tier review"))))))</x:f>
        <x:v>Advances one material tier</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abrasive grit</x:v>
      </x:c>
      <x:c r="B192" s="4" t="str">
        <x:f>IFERROR(INDEX('Material routes'!$F$6:$F$2205,MATCH(U192,'Material routes'!$A$6:$A$2205,0)),"MISSING ID")</x:f>
        <x:v>T1</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prerequisite",IF(K192="Raw entry preparation","Entry-resource preparation",IF(G192="Not applicable",IF(IFERROR(INDEX('Items'!$AI$6:$AI$1005,MATCH(T192,'Items'!$A$6:$A$1005,0)),"MISSING ID")="Finished item","Finished endpoint",IF(IFERROR(INDEX('Items'!$AI$6:$AI$1005,MATCH(T192,'Items'!$A$6:$A$1005,0)),"MISSING ID")="Currency","Currency / no refinement tier","Recovered output / tier not applicable")),IF(OR(IFERROR(INDEX('Crafting recipes'!$H$6:$H$1005,MATCH(J192,'Crafting recipes'!$A$6:$A$1005,0)),"MISSING ID")="Unassigned",G192="Unassigned"),"Tier unresolved",IF(IFERROR(VALUE(RIGHT(G192,1))-VALUE(RIGHT(IFERROR(INDEX('Crafting recipes'!$H$6:$H$1005,MATCH(J192,'Crafting recipes'!$A$6:$A$1005,0)),"MISSING ID"),1)),0)=1,IF(B192=IFERROR(INDEX('Crafting recipes'!$H$6:$H$1005,MATCH(J192,'Crafting recipes'!$A$6:$A$1005,0)),"MISSING ID"),"Advances one material tier","Lower-tier ingredient; route advances one tier"),"Needs tier review"))))))</x:f>
        <x:v>Lower-tier ingredient; route advances one tier</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 sheet</x:v>
      </x:c>
      <x:c r="B193" s="4" t="str">
        <x:f>IFERROR(INDEX('Material routes'!$F$6:$F$2205,MATCH(U193,'Material routes'!$A$6:$A$2205,0)),"MISSING ID")</x:f>
        <x:v>T2</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stock</x:v>
      </x:c>
      <x:c r="G193" s="4" t="str">
        <x:f>IFERROR(INDEX('Material routes'!$F$6:$F$2205,MATCH(V193,'Material routes'!$A$6:$A$2205,0)),"MISSING ID")</x:f>
        <x:v>T3</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prerequisite",IF(K193="Raw entry preparation","Entry-resource preparation",IF(G193="Not applicable",IF(IFERROR(INDEX('Items'!$AI$6:$AI$1005,MATCH(T193,'Items'!$A$6:$A$1005,0)),"MISSING ID")="Finished item","Finished endpoint",IF(IFERROR(INDEX('Items'!$AI$6:$AI$1005,MATCH(T193,'Items'!$A$6:$A$1005,0)),"MISSING ID")="Currency","Currency / no refinement tier","Recovered output / tier not applicable")),IF(OR(IFERROR(INDEX('Crafting recipes'!$H$6:$H$1005,MATCH(J193,'Crafting recipes'!$A$6:$A$1005,0)),"MISSING ID")="Unassigned",G193="Unassigned"),"Tier unresolved",IF(IFERROR(VALUE(RIGHT(G193,1))-VALUE(RIGHT(IFERROR(INDEX('Crafting recipes'!$H$6:$H$1005,MATCH(J193,'Crafting recipes'!$A$6:$A$1005,0)),"MISSING ID"),1)),0)=1,IF(B193=IFERROR(INDEX('Crafting recipes'!$H$6:$H$1005,MATCH(J193,'Crafting recipes'!$A$6:$A$1005,0)),"MISSING ID"),"Advances one material tier","Lower-tier ingredient; route advances one tier"),"Needs tier review"))))))</x:f>
        <x:v>Advances one material tier</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Chemical material</x:v>
      </x:c>
      <x:c r="D194" s="4" t="str">
        <x:f>IFERROR(INDEX('Material routes'!$G$6:$G$2205,MATCH(U194,'Material routes'!$A$6:$A$2205,0)),"MISSING ID")</x:f>
        <x:v>Processing agents</x:v>
      </x:c>
      <x:c r="E194" s="4" t="str">
        <x:f>IFERROR(INDEX('Material routes'!$C$6:$C$2205,MATCH(U194,'Material routes'!$A$6:$A$2205,0)),"MISSING ID")</x:f>
        <x:v>Ingredient candidate</x:v>
      </x:c>
      <x:c r="F194" s="4" t="str">
        <x:f>IFERROR(INDEX('Material routes'!$E$6:$E$2205,MATCH(V194,'Material routes'!$A$6:$A$2205,0)),"MISSING ID")</x:f>
        <x:v>Husk-reinforced packing stock</x:v>
      </x:c>
      <x:c r="G194" s="4" t="str">
        <x:f>IFERROR(INDEX('Material routes'!$F$6:$F$2205,MATCH(V194,'Material routes'!$A$6:$A$2205,0)),"MISSING ID")</x:f>
        <x:v>T3</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prerequisite",IF(K194="Raw entry preparation","Entry-resource preparation",IF(G194="Not applicable",IF(IFERROR(INDEX('Items'!$AI$6:$AI$1005,MATCH(T194,'Items'!$A$6:$A$1005,0)),"MISSING ID")="Finished item","Finished endpoint",IF(IFERROR(INDEX('Items'!$AI$6:$AI$1005,MATCH(T194,'Items'!$A$6:$A$1005,0)),"MISSING ID")="Currency","Currency / no refinement tier","Recovered output / tier not applicable")),IF(OR(IFERROR(INDEX('Crafting recipes'!$H$6:$H$1005,MATCH(J194,'Crafting recipes'!$A$6:$A$1005,0)),"MISSING ID")="Unassigned",G194="Unassigned"),"Tier unresolved",IF(IFERROR(VALUE(RIGHT(G194,1))-VALUE(RIGHT(IFERROR(INDEX('Crafting recipes'!$H$6:$H$1005,MATCH(J194,'Crafting recipes'!$A$6:$A$1005,0)),"MISSING ID"),1)),0)=1,IF(B194=IFERROR(INDEX('Crafting recipes'!$H$6:$H$1005,MATCH(J194,'Crafting recipes'!$A$6:$A$1005,0)),"MISSING ID"),"Advances one material tier","Lower-tier ingredient; route advances one tier"),"Needs tier review"))))))</x:f>
        <x:v>Advances one material tier</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Chemical material</x:v>
      </x:c>
      <x:c r="D195" s="4" t="str">
        <x:f>IFERROR(INDEX('Material routes'!$G$6:$G$2205,MATCH(U195,'Material routes'!$A$6:$A$2205,0)),"MISSING ID")</x:f>
        <x:v>Processing agents</x:v>
      </x:c>
      <x:c r="E195" s="4" t="str">
        <x:f>IFERROR(INDEX('Material routes'!$C$6:$C$2205,MATCH(U195,'Material routes'!$A$6:$A$2205,0)),"MISSING ID")</x:f>
        <x:v>Ingredient candidate</x:v>
      </x:c>
      <x:c r="F195" s="4" t="str">
        <x:f>IFERROR(INDEX('Material routes'!$E$6:$E$2205,MATCH(V195,'Material routes'!$A$6:$A$2205,0)),"MISSING ID")</x:f>
        <x:v>Husk-reinforced packing stock</x:v>
      </x:c>
      <x:c r="G195" s="4" t="str">
        <x:f>IFERROR(INDEX('Material routes'!$F$6:$F$2205,MATCH(V195,'Material routes'!$A$6:$A$2205,0)),"MISSING ID")</x:f>
        <x:v>T3</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prerequisite",IF(K195="Raw entry preparation","Entry-resource preparation",IF(G195="Not applicable",IF(IFERROR(INDEX('Items'!$AI$6:$AI$1005,MATCH(T195,'Items'!$A$6:$A$1005,0)),"MISSING ID")="Finished item","Finished endpoint",IF(IFERROR(INDEX('Items'!$AI$6:$AI$1005,MATCH(T195,'Items'!$A$6:$A$1005,0)),"MISSING ID")="Currency","Currency / no refinement tier","Recovered output / tier not applicable")),IF(OR(IFERROR(INDEX('Crafting recipes'!$H$6:$H$1005,MATCH(J195,'Crafting recipes'!$A$6:$A$1005,0)),"MISSING ID")="Unassigned",G195="Unassigned"),"Tier unresolved",IF(IFERROR(VALUE(RIGHT(G195,1))-VALUE(RIGHT(IFERROR(INDEX('Crafting recipes'!$H$6:$H$1005,MATCH(J195,'Crafting recipes'!$A$6:$A$1005,0)),"MISSING ID"),1)),0)=1,IF(B195=IFERROR(INDEX('Crafting recipes'!$H$6:$H$1005,MATCH(J195,'Crafting recipes'!$A$6:$A$1005,0)),"MISSING ID"),"Advances one material tier","Lower-tier ingredient; route advances one tier"),"Needs tier review"))))))</x:f>
        <x:v>Advances one material tier</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T2</x:v>
      </x:c>
      <x:c r="C196" s="4" t="str">
        <x:f>IFERROR(INDEX('Material routes'!$H$6:$H$2205,MATCH(U196,'Material routes'!$A$6:$A$2205,0)),"MISSING ID")</x:f>
        <x:v>Chemical material</x:v>
      </x:c>
      <x:c r="D196" s="4" t="str">
        <x:f>IFERROR(INDEX('Material routes'!$G$6:$G$2205,MATCH(U196,'Material routes'!$A$6:$A$2205,0)),"MISSING ID")</x:f>
        <x:v>Processing agents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T3</x:v>
      </x:c>
      <x:c r="H196" s="4" t="str">
        <x:f>IFERROR(INDEX('Material routes'!$H$6:$H$2205,MATCH(V196,'Material routes'!$A$6:$A$2205,0)),"MISSING ID")</x:f>
        <x:v>Chemical material</x:v>
      </x:c>
      <x:c r="I196" s="4" t="str">
        <x:f>IFERROR(INDEX('Material routes'!$G$6:$G$2205,MATCH(V196,'Material routes'!$A$6:$A$2205,0)),"MISSING ID")</x:f>
        <x:v>Processing agents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prerequisite",IF(K196="Raw entry preparation","Entry-resource preparation",IF(G196="Not applicable",IF(IFERROR(INDEX('Items'!$AI$6:$AI$1005,MATCH(T196,'Items'!$A$6:$A$1005,0)),"MISSING ID")="Finished item","Finished endpoint",IF(IFERROR(INDEX('Items'!$AI$6:$AI$1005,MATCH(T196,'Items'!$A$6:$A$1005,0)),"MISSING ID")="Currency","Currency / no refinement tier","Recovered output / tier not applicable")),IF(OR(IFERROR(INDEX('Crafting recipes'!$H$6:$H$1005,MATCH(J196,'Crafting recipes'!$A$6:$A$1005,0)),"MISSING ID")="Unassigned",G196="Unassigned"),"Tier unresolved",IF(IFERROR(VALUE(RIGHT(G196,1))-VALUE(RIGHT(IFERROR(INDEX('Crafting recipes'!$H$6:$H$1005,MATCH(J196,'Crafting recipes'!$A$6:$A$1005,0)),"MISSING ID"),1)),0)=1,IF(B196=IFERROR(INDEX('Crafting recipes'!$H$6:$H$1005,MATCH(J196,'Crafting recipes'!$A$6:$A$1005,0)),"MISSING ID"),"Advances one material tier","Lower-tier ingredient; route advances one tier"),"Needs tier review"))))))</x:f>
        <x:v>Advances one material tier</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T2</x:v>
      </x:c>
      <x:c r="C197" s="4" t="str">
        <x:f>IFERROR(INDEX('Material routes'!$H$6:$H$2205,MATCH(U197,'Material routes'!$A$6:$A$2205,0)),"MISSING ID")</x:f>
        <x:v>Chemical material</x:v>
      </x:c>
      <x:c r="D197" s="4" t="str">
        <x:f>IFERROR(INDEX('Material routes'!$G$6:$G$2205,MATCH(U197,'Material routes'!$A$6:$A$2205,0)),"MISSING ID")</x:f>
        <x:v>Processing agents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T3</x:v>
      </x:c>
      <x:c r="H197" s="4" t="str">
        <x:f>IFERROR(INDEX('Material routes'!$H$6:$H$2205,MATCH(V197,'Material routes'!$A$6:$A$2205,0)),"MISSING ID")</x:f>
        <x:v>Chemical material</x:v>
      </x:c>
      <x:c r="I197" s="4" t="str">
        <x:f>IFERROR(INDEX('Material routes'!$G$6:$G$2205,MATCH(V197,'Material routes'!$A$6:$A$2205,0)),"MISSING ID")</x:f>
        <x:v>Processing agents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prerequisite",IF(K197="Raw entry preparation","Entry-resource preparation",IF(G197="Not applicable",IF(IFERROR(INDEX('Items'!$AI$6:$AI$1005,MATCH(T197,'Items'!$A$6:$A$1005,0)),"MISSING ID")="Finished item","Finished endpoint",IF(IFERROR(INDEX('Items'!$AI$6:$AI$1005,MATCH(T197,'Items'!$A$6:$A$1005,0)),"MISSING ID")="Currency","Currency / no refinement tier","Recovered output / tier not applicable")),IF(OR(IFERROR(INDEX('Crafting recipes'!$H$6:$H$1005,MATCH(J197,'Crafting recipes'!$A$6:$A$1005,0)),"MISSING ID")="Unassigned",G197="Unassigned"),"Tier unresolved",IF(IFERROR(VALUE(RIGHT(G197,1))-VALUE(RIGHT(IFERROR(INDEX('Crafting recipes'!$H$6:$H$1005,MATCH(J197,'Crafting recipes'!$A$6:$A$1005,0)),"MISSING ID"),1)),0)=1,IF(B197=IFERROR(INDEX('Crafting recipes'!$H$6:$H$1005,MATCH(J197,'Crafting recipes'!$A$6:$A$1005,0)),"MISSING ID"),"Advances one material tier","Lower-tier ingredient; route advances one tier"),"Needs tier review"))))))</x:f>
        <x:v>Advances one material tier</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 membrane</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reinforcement strips</x:v>
      </x:c>
      <x:c r="G198" s="4" t="str">
        <x:f>IFERROR(INDEX('Material routes'!$F$6:$F$2205,MATCH(V198,'Material routes'!$A$6:$A$2205,0)),"MISSING ID")</x:f>
        <x:v>T3</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prerequisite",IF(K198="Raw entry preparation","Entry-resource preparation",IF(G198="Not applicable",IF(IFERROR(INDEX('Items'!$AI$6:$AI$1005,MATCH(T198,'Items'!$A$6:$A$1005,0)),"MISSING ID")="Finished item","Finished endpoint",IF(IFERROR(INDEX('Items'!$AI$6:$AI$1005,MATCH(T198,'Items'!$A$6:$A$1005,0)),"MISSING ID")="Currency","Currency / no refinement tier","Recovered output / tier not applicable")),IF(OR(IFERROR(INDEX('Crafting recipes'!$H$6:$H$1005,MATCH(J198,'Crafting recipes'!$A$6:$A$1005,0)),"MISSING ID")="Unassigned",G198="Unassigned"),"Tier unresolved",IF(IFERROR(VALUE(RIGHT(G198,1))-VALUE(RIGHT(IFERROR(INDEX('Crafting recipes'!$H$6:$H$1005,MATCH(J198,'Crafting recipes'!$A$6:$A$1005,0)),"MISSING ID"),1)),0)=1,IF(B198=IFERROR(INDEX('Crafting recipes'!$H$6:$H$1005,MATCH(J198,'Crafting recipes'!$A$6:$A$1005,0)),"MISSING ID"),"Advances one material tier","Lower-tier ingredient; route advances one tier"),"Needs tier review"))))))</x:f>
        <x:v>Advances one material tier</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Chemical material</x:v>
      </x:c>
      <x:c r="D199" s="4" t="str">
        <x:f>IFERROR(INDEX('Material routes'!$G$6:$G$2205,MATCH(U199,'Material routes'!$A$6:$A$2205,0)),"MISSING ID")</x:f>
        <x:v>Processing agents</x:v>
      </x:c>
      <x:c r="E199" s="4" t="str">
        <x:f>IFERROR(INDEX('Material routes'!$C$6:$C$2205,MATCH(U199,'Material routes'!$A$6:$A$2205,0)),"MISSING ID")</x:f>
        <x:v>Ingredient candidate</x:v>
      </x:c>
      <x:c r="F199" s="4" t="str">
        <x:f>IFERROR(INDEX('Material routes'!$E$6:$E$2205,MATCH(V199,'Material routes'!$A$6:$A$2205,0)),"MISSING ID")</x:f>
        <x:v>Bonded wing-seam reinforcement strips</x:v>
      </x:c>
      <x:c r="G199" s="4" t="str">
        <x:f>IFERROR(INDEX('Material routes'!$F$6:$F$2205,MATCH(V199,'Material routes'!$A$6:$A$2205,0)),"MISSING ID")</x:f>
        <x:v>T3</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prerequisite",IF(K199="Raw entry preparation","Entry-resource preparation",IF(G199="Not applicable",IF(IFERROR(INDEX('Items'!$AI$6:$AI$1005,MATCH(T199,'Items'!$A$6:$A$1005,0)),"MISSING ID")="Finished item","Finished endpoint",IF(IFERROR(INDEX('Items'!$AI$6:$AI$1005,MATCH(T199,'Items'!$A$6:$A$1005,0)),"MISSING ID")="Currency","Currency / no refinement tier","Recovered output / tier not applicable")),IF(OR(IFERROR(INDEX('Crafting recipes'!$H$6:$H$1005,MATCH(J199,'Crafting recipes'!$A$6:$A$1005,0)),"MISSING ID")="Unassigned",G199="Unassigned"),"Tier unresolved",IF(IFERROR(VALUE(RIGHT(G199,1))-VALUE(RIGHT(IFERROR(INDEX('Crafting recipes'!$H$6:$H$1005,MATCH(J199,'Crafting recipes'!$A$6:$A$1005,0)),"MISSING ID"),1)),0)=1,IF(B199=IFERROR(INDEX('Crafting recipes'!$H$6:$H$1005,MATCH(J199,'Crafting recipes'!$A$6:$A$1005,0)),"MISSING ID"),"Advances one material tier","Lower-tier ingredient; route advances one tier"),"Needs tier review"))))))</x:f>
        <x:v>Advances one material tier</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 membrane</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prerequisite",IF(K200="Raw entry preparation","Entry-resource preparation",IF(G200="Not applicable",IF(IFERROR(INDEX('Items'!$AI$6:$AI$1005,MATCH(T200,'Items'!$A$6:$A$1005,0)),"MISSING ID")="Finished item","Finished endpoint",IF(IFERROR(INDEX('Items'!$AI$6:$AI$1005,MATCH(T200,'Items'!$A$6:$A$1005,0)),"MISSING ID")="Currency","Currency / no refinement tier","Recovered output / tier not applicable")),IF(OR(IFERROR(INDEX('Crafting recipes'!$H$6:$H$1005,MATCH(J200,'Crafting recipes'!$A$6:$A$1005,0)),"MISSING ID")="Unassigned",G200="Unassigned"),"Tier unresolved",IF(IFERROR(VALUE(RIGHT(G200,1))-VALUE(RIGHT(IFERROR(INDEX('Crafting recipes'!$H$6:$H$1005,MATCH(J200,'Crafting recipes'!$A$6:$A$1005,0)),"MISSING ID"),1)),0)=1,IF(B200=IFERROR(INDEX('Crafting recipes'!$H$6:$H$1005,MATCH(J200,'Crafting recipes'!$A$6:$A$1005,0)),"MISSING ID"),"Advances one material tier","Lower-tier ingredient; route advances one tier"),"Needs tier review"))))))</x:f>
        <x:v>Advances one material tier</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Chemical material</x:v>
      </x:c>
      <x:c r="D201" s="4" t="str">
        <x:f>IFERROR(INDEX('Material routes'!$G$6:$G$2205,MATCH(U201,'Material routes'!$A$6:$A$2205,0)),"MISSING ID")</x:f>
        <x:v>Processing agents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prerequisite",IF(K201="Raw entry preparation","Entry-resource preparation",IF(G201="Not applicable",IF(IFERROR(INDEX('Items'!$AI$6:$AI$1005,MATCH(T201,'Items'!$A$6:$A$1005,0)),"MISSING ID")="Finished item","Finished endpoint",IF(IFERROR(INDEX('Items'!$AI$6:$AI$1005,MATCH(T201,'Items'!$A$6:$A$1005,0)),"MISSING ID")="Currency","Currency / no refinement tier","Recovered output / tier not applicable")),IF(OR(IFERROR(INDEX('Crafting recipes'!$H$6:$H$1005,MATCH(J201,'Crafting recipes'!$A$6:$A$1005,0)),"MISSING ID")="Unassigned",G201="Unassigned"),"Tier unresolved",IF(IFERROR(VALUE(RIGHT(G201,1))-VALUE(RIGHT(IFERROR(INDEX('Crafting recipes'!$H$6:$H$1005,MATCH(J201,'Crafting recipes'!$A$6:$A$1005,0)),"MISSING ID"),1)),0)=1,IF(B201=IFERROR(INDEX('Crafting recipes'!$H$6:$H$1005,MATCH(J201,'Crafting recipes'!$A$6:$A$1005,0)),"MISSING ID"),"Advances one material tier","Lower-tier ingredient; route advances one tier"),"Needs tier review"))))))</x:f>
        <x:v>Advances one material tier</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Prepared bronze bearing stock</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prerequisite",IF(K202="Raw entry preparation","Entry-resource preparation",IF(G202="Not applicable",IF(IFERROR(INDEX('Items'!$AI$6:$AI$1005,MATCH(T202,'Items'!$A$6:$A$1005,0)),"MISSING ID")="Finished item","Finished endpoint",IF(IFERROR(INDEX('Items'!$AI$6:$AI$1005,MATCH(T202,'Items'!$A$6:$A$1005,0)),"MISSING ID")="Currency","Currency / no refinement tier","Recovered output / tier not applicable")),IF(OR(IFERROR(INDEX('Crafting recipes'!$H$6:$H$1005,MATCH(J202,'Crafting recipes'!$A$6:$A$1005,0)),"MISSING ID")="Unassigned",G202="Unassigned"),"Tier unresolved",IF(IFERROR(VALUE(RIGHT(G202,1))-VALUE(RIGHT(IFERROR(INDEX('Crafting recipes'!$H$6:$H$1005,MATCH(J202,'Crafting recipes'!$A$6:$A$1005,0)),"MISSING ID"),1)),0)=1,IF(B202=IFERROR(INDEX('Crafting recipes'!$H$6:$H$1005,MATCH(J202,'Crafting recipes'!$A$6:$A$1005,0)),"MISSING ID"),"Advances one material tier","Lower-tier ingredient; route advances one tier"),"Needs tier review"))))))</x:f>
        <x:v>Advances one material tier</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 sheet</x:v>
      </x:c>
      <x:c r="B203" s="4" t="str">
        <x:f>IFERROR(INDEX('Material routes'!$F$6:$F$2205,MATCH(U203,'Material routes'!$A$6:$A$2205,0)),"MISSING ID")</x:f>
        <x:v>T2</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 joint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prerequisite",IF(K203="Raw entry preparation","Entry-resource preparation",IF(G203="Not applicable",IF(IFERROR(INDEX('Items'!$AI$6:$AI$1005,MATCH(T203,'Items'!$A$6:$A$1005,0)),"MISSING ID")="Finished item","Finished endpoint",IF(IFERROR(INDEX('Items'!$AI$6:$AI$1005,MATCH(T203,'Items'!$A$6:$A$1005,0)),"MISSING ID")="Currency","Currency / no refinement tier","Recovered output / tier not applicable")),IF(OR(IFERROR(INDEX('Crafting recipes'!$H$6:$H$1005,MATCH(J203,'Crafting recipes'!$A$6:$A$1005,0)),"MISSING ID")="Unassigned",G203="Unassigned"),"Tier unresolved",IF(IFERROR(VALUE(RIGHT(G203,1))-VALUE(RIGHT(IFERROR(INDEX('Crafting recipes'!$H$6:$H$1005,MATCH(J203,'Crafting recipes'!$A$6:$A$1005,0)),"MISSING ID"),1)),0)=1,IF(B203=IFERROR(INDEX('Crafting recipes'!$H$6:$H$1005,MATCH(J203,'Crafting recipes'!$A$6:$A$1005,0)),"MISSING ID"),"Advances one material tier","Lower-tier ingredient; route advances one tier"),"Needs tier review"))))))</x:f>
        <x:v>Advances one material tier</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Chemical material</x:v>
      </x:c>
      <x:c r="D204" s="4" t="str">
        <x:f>IFERROR(INDEX('Material routes'!$G$6:$G$2205,MATCH(U204,'Material routes'!$A$6:$A$2205,0)),"MISSING ID")</x:f>
        <x:v>Processing agents</x:v>
      </x:c>
      <x:c r="E204" s="4" t="str">
        <x:f>IFERROR(INDEX('Material routes'!$C$6:$C$2205,MATCH(U204,'Material routes'!$A$6:$A$2205,0)),"MISSING ID")</x:f>
        <x:v>Ingredient candidate</x:v>
      </x:c>
      <x:c r="F204" s="4" t="str">
        <x:f>IFERROR(INDEX('Material routes'!$E$6:$E$2205,MATCH(V204,'Material routes'!$A$6:$A$2205,0)),"MISSING ID")</x:f>
        <x:v>Flexible husk joint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prerequisite",IF(K204="Raw entry preparation","Entry-resource preparation",IF(G204="Not applicable",IF(IFERROR(INDEX('Items'!$AI$6:$AI$1005,MATCH(T204,'Items'!$A$6:$A$1005,0)),"MISSING ID")="Finished item","Finished endpoint",IF(IFERROR(INDEX('Items'!$AI$6:$AI$1005,MATCH(T204,'Items'!$A$6:$A$1005,0)),"MISSING ID")="Currency","Currency / no refinement tier","Recovered output / tier not applicable")),IF(OR(IFERROR(INDEX('Crafting recipes'!$H$6:$H$1005,MATCH(J204,'Crafting recipes'!$A$6:$A$1005,0)),"MISSING ID")="Unassigned",G204="Unassigned"),"Tier unresolved",IF(IFERROR(VALUE(RIGHT(G204,1))-VALUE(RIGHT(IFERROR(INDEX('Crafting recipes'!$H$6:$H$1005,MATCH(J204,'Crafting recipes'!$A$6:$A$1005,0)),"MISSING ID"),1)),0)=1,IF(B204=IFERROR(INDEX('Crafting recipes'!$H$6:$H$1005,MATCH(J204,'Crafting recipes'!$A$6:$A$1005,0)),"MISSING ID"),"Advances one material tier","Lower-tier ingredient; route advances one tier"),"Needs tier review"))))))</x:f>
        <x:v>Advances one material tier</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Bonded abrasive-faced stock</x:v>
      </x:c>
      <x:c r="G205" s="4" t="str">
        <x:f>IFERROR(INDEX('Material routes'!$F$6:$F$2205,MATCH(V205,'Material routes'!$A$6:$A$2205,0)),"MISSING ID")</x:f>
        <x:v>T3</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prerequisite",IF(K205="Raw entry preparation","Entry-resource preparation",IF(G205="Not applicable",IF(IFERROR(INDEX('Items'!$AI$6:$AI$1005,MATCH(T205,'Items'!$A$6:$A$1005,0)),"MISSING ID")="Finished item","Finished endpoint",IF(IFERROR(INDEX('Items'!$AI$6:$AI$1005,MATCH(T205,'Items'!$A$6:$A$1005,0)),"MISSING ID")="Currency","Currency / no refinement tier","Recovered output / tier not applicable")),IF(OR(IFERROR(INDEX('Crafting recipes'!$H$6:$H$1005,MATCH(J205,'Crafting recipes'!$A$6:$A$1005,0)),"MISSING ID")="Unassigned",G205="Unassigned"),"Tier unresolved",IF(IFERROR(VALUE(RIGHT(G205,1))-VALUE(RIGHT(IFERROR(INDEX('Crafting recipes'!$H$6:$H$1005,MATCH(J205,'Crafting recipes'!$A$6:$A$1005,0)),"MISSING ID"),1)),0)=1,IF(B205=IFERROR(INDEX('Crafting recipes'!$H$6:$H$1005,MATCH(J205,'Crafting recipes'!$A$6:$A$1005,0)),"MISSING ID"),"Advances one material tier","Lower-tier ingredient; route advances one tier"),"Needs tier review"))))))</x:f>
        <x:v>Advances one material tier</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Chemical material</x:v>
      </x:c>
      <x:c r="D206" s="4" t="str">
        <x:f>IFERROR(INDEX('Material routes'!$G$6:$G$2205,MATCH(U206,'Material routes'!$A$6:$A$2205,0)),"MISSING ID")</x:f>
        <x:v>Processing agents</x:v>
      </x:c>
      <x:c r="E206" s="4" t="str">
        <x:f>IFERROR(INDEX('Material routes'!$C$6:$C$2205,MATCH(U206,'Material routes'!$A$6:$A$2205,0)),"MISSING ID")</x:f>
        <x:v>Ingredient candidate</x:v>
      </x:c>
      <x:c r="F206" s="4" t="str">
        <x:f>IFERROR(INDEX('Material routes'!$E$6:$E$2205,MATCH(V206,'Material routes'!$A$6:$A$2205,0)),"MISSING ID")</x:f>
        <x:v>Bonded abrasive-faced stock</x:v>
      </x:c>
      <x:c r="G206" s="4" t="str">
        <x:f>IFERROR(INDEX('Material routes'!$F$6:$F$2205,MATCH(V206,'Material routes'!$A$6:$A$2205,0)),"MISSING ID")</x:f>
        <x:v>T3</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prerequisite",IF(K206="Raw entry preparation","Entry-resource preparation",IF(G206="Not applicable",IF(IFERROR(INDEX('Items'!$AI$6:$AI$1005,MATCH(T206,'Items'!$A$6:$A$1005,0)),"MISSING ID")="Finished item","Finished endpoint",IF(IFERROR(INDEX('Items'!$AI$6:$AI$1005,MATCH(T206,'Items'!$A$6:$A$1005,0)),"MISSING ID")="Currency","Currency / no refinement tier","Recovered output / tier not applicable")),IF(OR(IFERROR(INDEX('Crafting recipes'!$H$6:$H$1005,MATCH(J206,'Crafting recipes'!$A$6:$A$1005,0)),"MISSING ID")="Unassigned",G206="Unassigned"),"Tier unresolved",IF(IFERROR(VALUE(RIGHT(G206,1))-VALUE(RIGHT(IFERROR(INDEX('Crafting recipes'!$H$6:$H$1005,MATCH(J206,'Crafting recipes'!$A$6:$A$1005,0)),"MISSING ID"),1)),0)=1,IF(B206=IFERROR(INDEX('Crafting recipes'!$H$6:$H$1005,MATCH(J206,'Crafting recipes'!$A$6:$A$1005,0)),"MISSING ID"),"Advances one material tier","Lower-tier ingredient; route advances one tier"),"Needs tier review"))))))</x:f>
        <x:v>Advances one material tier</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abrasive grit</x:v>
      </x:c>
      <x:c r="B207" s="4" t="str">
        <x:f>IFERROR(INDEX('Material routes'!$F$6:$F$2205,MATCH(U207,'Material routes'!$A$6:$A$2205,0)),"MISSING ID")</x:f>
        <x:v>T1</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Bonded abrasive-faced stock</x:v>
      </x:c>
      <x:c r="G207" s="4" t="str">
        <x:f>IFERROR(INDEX('Material routes'!$F$6:$F$2205,MATCH(V207,'Material routes'!$A$6:$A$2205,0)),"MISSING ID")</x:f>
        <x:v>T3</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prerequisite",IF(K207="Raw entry preparation","Entry-resource preparation",IF(G207="Not applicable",IF(IFERROR(INDEX('Items'!$AI$6:$AI$1005,MATCH(T207,'Items'!$A$6:$A$1005,0)),"MISSING ID")="Finished item","Finished endpoint",IF(IFERROR(INDEX('Items'!$AI$6:$AI$1005,MATCH(T207,'Items'!$A$6:$A$1005,0)),"MISSING ID")="Currency","Currency / no refinement tier","Recovered output / tier not applicable")),IF(OR(IFERROR(INDEX('Crafting recipes'!$H$6:$H$1005,MATCH(J207,'Crafting recipes'!$A$6:$A$1005,0)),"MISSING ID")="Unassigned",G207="Unassigned"),"Tier unresolved",IF(IFERROR(VALUE(RIGHT(G207,1))-VALUE(RIGHT(IFERROR(INDEX('Crafting recipes'!$H$6:$H$1005,MATCH(J207,'Crafting recipes'!$A$6:$A$1005,0)),"MISSING ID"),1)),0)=1,IF(B207=IFERROR(INDEX('Crafting recipes'!$H$6:$H$1005,MATCH(J207,'Crafting recipes'!$A$6:$A$1005,0)),"MISSING ID"),"Advances one material tier","Lower-tier ingredient; route advances one tier"),"Needs tier review"))))))</x:f>
        <x:v>Lower-tier ingredient; route advances one tier</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blanks</x:v>
      </x:c>
      <x:c r="B208" s="4" t="str">
        <x:f>IFERROR(INDEX('Material routes'!$F$6:$F$2205,MATCH(U208,'Material routes'!$A$6:$A$2205,0)),"MISSING ID")</x:f>
        <x:v>T2</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prerequisite",IF(K208="Raw entry preparation","Entry-resource preparation",IF(G208="Not applicable",IF(IFERROR(INDEX('Items'!$AI$6:$AI$1005,MATCH(T208,'Items'!$A$6:$A$1005,0)),"MISSING ID")="Finished item","Finished endpoint",IF(IFERROR(INDEX('Items'!$AI$6:$AI$1005,MATCH(T208,'Items'!$A$6:$A$1005,0)),"MISSING ID")="Currency","Currency / no refinement tier","Recovered output / tier not applicable")),IF(OR(IFERROR(INDEX('Crafting recipes'!$H$6:$H$1005,MATCH(J208,'Crafting recipes'!$A$6:$A$1005,0)),"MISSING ID")="Unassigned",G208="Unassigned"),"Tier unresolved",IF(IFERROR(VALUE(RIGHT(G208,1))-VALUE(RIGHT(IFERROR(INDEX('Crafting recipes'!$H$6:$H$1005,MATCH(J208,'Crafting recipes'!$A$6:$A$1005,0)),"MISSING ID"),1)),0)=1,IF(B208=IFERROR(INDEX('Crafting recipes'!$H$6:$H$1005,MATCH(J208,'Crafting recipes'!$A$6:$A$1005,0)),"MISSING ID"),"Advances one material tier","Lower-tier ingredient; route advances one tier"),"Needs tier review"))))))</x:f>
        <x:v>Advances one material tier</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prerequisite",IF(K209="Raw entry preparation","Entry-resource preparation",IF(G209="Not applicable",IF(IFERROR(INDEX('Items'!$AI$6:$AI$1005,MATCH(T209,'Items'!$A$6:$A$1005,0)),"MISSING ID")="Finished item","Finished endpoint",IF(IFERROR(INDEX('Items'!$AI$6:$AI$1005,MATCH(T209,'Items'!$A$6:$A$1005,0)),"MISSING ID")="Currency","Currency / no refinement tier","Recovered output / tier not applicable")),IF(OR(IFERROR(INDEX('Crafting recipes'!$H$6:$H$1005,MATCH(J209,'Crafting recipes'!$A$6:$A$1005,0)),"MISSING ID")="Unassigned",G209="Unassigned"),"Tier unresolved",IF(IFERROR(VALUE(RIGHT(G209,1))-VALUE(RIGHT(IFERROR(INDEX('Crafting recipes'!$H$6:$H$1005,MATCH(J209,'Crafting recipes'!$A$6:$A$1005,0)),"MISSING ID"),1)),0)=1,IF(B209=IFERROR(INDEX('Crafting recipes'!$H$6:$H$1005,MATCH(J209,'Crafting recipes'!$A$6:$A$1005,0)),"MISSING ID"),"Advances one material tier","Lower-tier ingredient; route advances one tier"),"Needs tier review"))))))</x:f>
        <x:v>Advances one material tier</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Chemical material</x:v>
      </x:c>
      <x:c r="D210" s="4" t="str">
        <x:f>IFERROR(INDEX('Material routes'!$G$6:$G$2205,MATCH(U210,'Material routes'!$A$6:$A$2205,0)),"MISSING ID")</x:f>
        <x:v>Processing agents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prerequisite",IF(K210="Raw entry preparation","Entry-resource preparation",IF(G210="Not applicable",IF(IFERROR(INDEX('Items'!$AI$6:$AI$1005,MATCH(T210,'Items'!$A$6:$A$1005,0)),"MISSING ID")="Finished item","Finished endpoint",IF(IFERROR(INDEX('Items'!$AI$6:$AI$1005,MATCH(T210,'Items'!$A$6:$A$1005,0)),"MISSING ID")="Currency","Currency / no refinement tier","Recovered output / tier not applicable")),IF(OR(IFERROR(INDEX('Crafting recipes'!$H$6:$H$1005,MATCH(J210,'Crafting recipes'!$A$6:$A$1005,0)),"MISSING ID")="Unassigned",G210="Unassigned"),"Tier unresolved",IF(IFERROR(VALUE(RIGHT(G210,1))-VALUE(RIGHT(IFERROR(INDEX('Crafting recipes'!$H$6:$H$1005,MATCH(J210,'Crafting recipes'!$A$6:$A$1005,0)),"MISSING ID"),1)),0)=1,IF(B210=IFERROR(INDEX('Crafting recipes'!$H$6:$H$1005,MATCH(J210,'Crafting recipes'!$A$6:$A$1005,0)),"MISSING ID"),"Advances one material tier","Lower-tier ingredient; route advances one tier"),"Needs tier review"))))))</x:f>
        <x:v>Advances one material tier</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Tuned stone stock</x:v>
      </x:c>
      <x:c r="B211" s="4" t="str">
        <x:f>IFERROR(INDEX('Material routes'!$F$6:$F$2205,MATCH(U211,'Material routes'!$A$6:$A$2205,0)),"MISSING ID")</x:f>
        <x:v>T2</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T3</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prerequisite",IF(K211="Raw entry preparation","Entry-resource preparation",IF(G211="Not applicable",IF(IFERROR(INDEX('Items'!$AI$6:$AI$1005,MATCH(T211,'Items'!$A$6:$A$1005,0)),"MISSING ID")="Finished item","Finished endpoint",IF(IFERROR(INDEX('Items'!$AI$6:$AI$1005,MATCH(T211,'Items'!$A$6:$A$1005,0)),"MISSING ID")="Currency","Currency / no refinement tier","Recovered output / tier not applicable")),IF(OR(IFERROR(INDEX('Crafting recipes'!$H$6:$H$1005,MATCH(J211,'Crafting recipes'!$A$6:$A$1005,0)),"MISSING ID")="Unassigned",G211="Unassigned"),"Tier unresolved",IF(IFERROR(VALUE(RIGHT(G211,1))-VALUE(RIGHT(IFERROR(INDEX('Crafting recipes'!$H$6:$H$1005,MATCH(J211,'Crafting recipes'!$A$6:$A$1005,0)),"MISSING ID"),1)),0)=1,IF(B211=IFERROR(INDEX('Crafting recipes'!$H$6:$H$1005,MATCH(J211,'Crafting recipes'!$A$6:$A$1005,0)),"MISSING ID"),"Advances one material tier","Lower-tier ingredient; route advances one tier"),"Needs tier review"))))))</x:f>
        <x:v>Advances one material tier</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Prepared bronze bearing stock</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T3</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prerequisite",IF(K212="Raw entry preparation","Entry-resource preparation",IF(G212="Not applicable",IF(IFERROR(INDEX('Items'!$AI$6:$AI$1005,MATCH(T212,'Items'!$A$6:$A$1005,0)),"MISSING ID")="Finished item","Finished endpoint",IF(IFERROR(INDEX('Items'!$AI$6:$AI$1005,MATCH(T212,'Items'!$A$6:$A$1005,0)),"MISSING ID")="Currency","Currency / no refinement tier","Recovered output / tier not applicable")),IF(OR(IFERROR(INDEX('Crafting recipes'!$H$6:$H$1005,MATCH(J212,'Crafting recipes'!$A$6:$A$1005,0)),"MISSING ID")="Unassigned",G212="Unassigned"),"Tier unresolved",IF(IFERROR(VALUE(RIGHT(G212,1))-VALUE(RIGHT(IFERROR(INDEX('Crafting recipes'!$H$6:$H$1005,MATCH(J212,'Crafting recipes'!$A$6:$A$1005,0)),"MISSING ID"),1)),0)=1,IF(B212=IFERROR(INDEX('Crafting recipes'!$H$6:$H$1005,MATCH(J212,'Crafting recipes'!$A$6:$A$1005,0)),"MISSING ID"),"Advances one material tier","Lower-tier ingredient; route advances one tier"),"Needs tier review"))))))</x:f>
        <x:v>Advances one material tier</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T2</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T3</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prerequisite",IF(K213="Raw entry preparation","Entry-resource preparation",IF(G213="Not applicable",IF(IFERROR(INDEX('Items'!$AI$6:$AI$1005,MATCH(T213,'Items'!$A$6:$A$1005,0)),"MISSING ID")="Finished item","Finished endpoint",IF(IFERROR(INDEX('Items'!$AI$6:$AI$1005,MATCH(T213,'Items'!$A$6:$A$1005,0)),"MISSING ID")="Currency","Currency / no refinement tier","Recovered output / tier not applicable")),IF(OR(IFERROR(INDEX('Crafting recipes'!$H$6:$H$1005,MATCH(J213,'Crafting recipes'!$A$6:$A$1005,0)),"MISSING ID")="Unassigned",G213="Unassigned"),"Tier unresolved",IF(IFERROR(VALUE(RIGHT(G213,1))-VALUE(RIGHT(IFERROR(INDEX('Crafting recipes'!$H$6:$H$1005,MATCH(J213,'Crafting recipes'!$A$6:$A$1005,0)),"MISSING ID"),1)),0)=1,IF(B213=IFERROR(INDEX('Crafting recipes'!$H$6:$H$1005,MATCH(J213,'Crafting recipes'!$A$6:$A$1005,0)),"MISSING ID"),"Advances one material tier","Lower-tier ingredient; route advances one tier"),"Needs tier review"))))))</x:f>
        <x:v>Advances one material tier</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Prepared bronze bearing stock</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T3</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prerequisite",IF(K214="Raw entry preparation","Entry-resource preparation",IF(G214="Not applicable",IF(IFERROR(INDEX('Items'!$AI$6:$AI$1005,MATCH(T214,'Items'!$A$6:$A$1005,0)),"MISSING ID")="Finished item","Finished endpoint",IF(IFERROR(INDEX('Items'!$AI$6:$AI$1005,MATCH(T214,'Items'!$A$6:$A$1005,0)),"MISSING ID")="Currency","Currency / no refinement tier","Recovered output / tier not applicable")),IF(OR(IFERROR(INDEX('Crafting recipes'!$H$6:$H$1005,MATCH(J214,'Crafting recipes'!$A$6:$A$1005,0)),"MISSING ID")="Unassigned",G214="Unassigned"),"Tier unresolved",IF(IFERROR(VALUE(RIGHT(G214,1))-VALUE(RIGHT(IFERROR(INDEX('Crafting recipes'!$H$6:$H$1005,MATCH(J214,'Crafting recipes'!$A$6:$A$1005,0)),"MISSING ID"),1)),0)=1,IF(B214=IFERROR(INDEX('Crafting recipes'!$H$6:$H$1005,MATCH(J214,'Crafting recipes'!$A$6:$A$1005,0)),"MISSING ID"),"Advances one material tier","Lower-tier ingredient; route advances one tier"),"Needs tier review"))))))</x:f>
        <x:v>Advances one material tier</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Chemical material</x:v>
      </x:c>
      <x:c r="D215" s="4" t="str">
        <x:f>IFERROR(INDEX('Material routes'!$G$6:$G$2205,MATCH(U215,'Material routes'!$A$6:$A$2205,0)),"MISSING ID")</x:f>
        <x:v>Processing agents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T3</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prerequisite",IF(K215="Raw entry preparation","Entry-resource preparation",IF(G215="Not applicable",IF(IFERROR(INDEX('Items'!$AI$6:$AI$1005,MATCH(T215,'Items'!$A$6:$A$1005,0)),"MISSING ID")="Finished item","Finished endpoint",IF(IFERROR(INDEX('Items'!$AI$6:$AI$1005,MATCH(T215,'Items'!$A$6:$A$1005,0)),"MISSING ID")="Currency","Currency / no refinement tier","Recovered output / tier not applicable")),IF(OR(IFERROR(INDEX('Crafting recipes'!$H$6:$H$1005,MATCH(J215,'Crafting recipes'!$A$6:$A$1005,0)),"MISSING ID")="Unassigned",G215="Unassigned"),"Tier unresolved",IF(IFERROR(VALUE(RIGHT(G215,1))-VALUE(RIGHT(IFERROR(INDEX('Crafting recipes'!$H$6:$H$1005,MATCH(J215,'Crafting recipes'!$A$6:$A$1005,0)),"MISSING ID"),1)),0)=1,IF(B215=IFERROR(INDEX('Crafting recipes'!$H$6:$H$1005,MATCH(J215,'Crafting recipes'!$A$6:$A$1005,0)),"MISSING ID"),"Advances one material tier","Lower-tier ingredient; route advances one tier"),"Needs tier review"))))))</x:f>
        <x:v>Advances one material tier</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stock</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prerequisite",IF(K216="Raw entry preparation","Entry-resource preparation",IF(G216="Not applicable",IF(IFERROR(INDEX('Items'!$AI$6:$AI$1005,MATCH(T216,'Items'!$A$6:$A$1005,0)),"MISSING ID")="Finished item","Finished endpoint",IF(IFERROR(INDEX('Items'!$AI$6:$AI$1005,MATCH(T216,'Items'!$A$6:$A$1005,0)),"MISSING ID")="Currency","Currency / no refinement tier","Recovered output / tier not applicable")),IF(OR(IFERROR(INDEX('Crafting recipes'!$H$6:$H$1005,MATCH(J216,'Crafting recipes'!$A$6:$A$1005,0)),"MISSING ID")="Unassigned",G216="Unassigned"),"Tier unresolved",IF(IFERROR(VALUE(RIGHT(G216,1))-VALUE(RIGHT(IFERROR(INDEX('Crafting recipes'!$H$6:$H$1005,MATCH(J216,'Crafting recipes'!$A$6:$A$1005,0)),"MISSING ID"),1)),0)=1,IF(B216=IFERROR(INDEX('Crafting recipes'!$H$6:$H$1005,MATCH(J216,'Crafting recipes'!$A$6:$A$1005,0)),"MISSING ID"),"Advances one material tier","Lower-tier ingredient; route advances one tier"),"Needs tier review"))))))</x:f>
        <x:v>Advances one material tier</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stock</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prerequisite",IF(K217="Raw entry preparation","Entry-resource preparation",IF(G217="Not applicable",IF(IFERROR(INDEX('Items'!$AI$6:$AI$1005,MATCH(T217,'Items'!$A$6:$A$1005,0)),"MISSING ID")="Finished item","Finished endpoint",IF(IFERROR(INDEX('Items'!$AI$6:$AI$1005,MATCH(T217,'Items'!$A$6:$A$1005,0)),"MISSING ID")="Currency","Currency / no refinement tier","Recovered output / tier not applicable")),IF(OR(IFERROR(INDEX('Crafting recipes'!$H$6:$H$1005,MATCH(J217,'Crafting recipes'!$A$6:$A$1005,0)),"MISSING ID")="Unassigned",G217="Unassigned"),"Tier unresolved",IF(IFERROR(VALUE(RIGHT(G217,1))-VALUE(RIGHT(IFERROR(INDEX('Crafting recipes'!$H$6:$H$1005,MATCH(J217,'Crafting recipes'!$A$6:$A$1005,0)),"MISSING ID"),1)),0)=1,IF(B217=IFERROR(INDEX('Crafting recipes'!$H$6:$H$1005,MATCH(J217,'Crafting recipes'!$A$6:$A$1005,0)),"MISSING ID"),"Advances one material tier","Lower-tier ingredient; route advances one tier"),"Needs tier review"))))))</x:f>
        <x:v>Advances one material tier</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Chemical material</x:v>
      </x:c>
      <x:c r="D218" s="4" t="str">
        <x:f>IFERROR(INDEX('Material routes'!$G$6:$G$2205,MATCH(U218,'Material routes'!$A$6:$A$2205,0)),"MISSING ID")</x:f>
        <x:v>Processing agents</x:v>
      </x:c>
      <x:c r="E218" s="4" t="str">
        <x:f>IFERROR(INDEX('Material routes'!$C$6:$C$2205,MATCH(U218,'Material routes'!$A$6:$A$2205,0)),"MISSING ID")</x:f>
        <x:v>Ingredient candidate</x:v>
      </x:c>
      <x:c r="F218" s="4" t="str">
        <x:f>IFERROR(INDEX('Material routes'!$E$6:$E$2205,MATCH(V218,'Material routes'!$A$6:$A$2205,0)),"MISSING ID")</x:f>
        <x:v>Bonded glass-ceramic lining stock</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prerequisite",IF(K218="Raw entry preparation","Entry-resource preparation",IF(G218="Not applicable",IF(IFERROR(INDEX('Items'!$AI$6:$AI$1005,MATCH(T218,'Items'!$A$6:$A$1005,0)),"MISSING ID")="Finished item","Finished endpoint",IF(IFERROR(INDEX('Items'!$AI$6:$AI$1005,MATCH(T218,'Items'!$A$6:$A$1005,0)),"MISSING ID")="Currency","Currency / no refinement tier","Recovered output / tier not applicable")),IF(OR(IFERROR(INDEX('Crafting recipes'!$H$6:$H$1005,MATCH(J218,'Crafting recipes'!$A$6:$A$1005,0)),"MISSING ID")="Unassigned",G218="Unassigned"),"Tier unresolved",IF(IFERROR(VALUE(RIGHT(G218,1))-VALUE(RIGHT(IFERROR(INDEX('Crafting recipes'!$H$6:$H$1005,MATCH(J218,'Crafting recipes'!$A$6:$A$1005,0)),"MISSING ID"),1)),0)=1,IF(B218=IFERROR(INDEX('Crafting recipes'!$H$6:$H$1005,MATCH(J218,'Crafting recipes'!$A$6:$A$1005,0)),"MISSING ID"),"Advances one material tier","Lower-tier ingredient; route advances one tier"),"Needs tier review"))))))</x:f>
        <x:v>Advances one material tier</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T3</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T4</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prerequisite",IF(K219="Raw entry preparation","Entry-resource preparation",IF(G219="Not applicable",IF(IFERROR(INDEX('Items'!$AI$6:$AI$1005,MATCH(T219,'Items'!$A$6:$A$1005,0)),"MISSING ID")="Finished item","Finished endpoint",IF(IFERROR(INDEX('Items'!$AI$6:$AI$1005,MATCH(T219,'Items'!$A$6:$A$1005,0)),"MISSING ID")="Currency","Currency / no refinement tier","Recovered output / tier not applicable")),IF(OR(IFERROR(INDEX('Crafting recipes'!$H$6:$H$1005,MATCH(J219,'Crafting recipes'!$A$6:$A$1005,0)),"MISSING ID")="Unassigned",G219="Unassigned"),"Tier unresolved",IF(IFERROR(VALUE(RIGHT(G219,1))-VALUE(RIGHT(IFERROR(INDEX('Crafting recipes'!$H$6:$H$1005,MATCH(J219,'Crafting recipes'!$A$6:$A$1005,0)),"MISSING ID"),1)),0)=1,IF(B219=IFERROR(INDEX('Crafting recipes'!$H$6:$H$1005,MATCH(J219,'Crafting recipes'!$A$6:$A$1005,0)),"MISSING ID"),"Advances one material tier","Lower-tier ingredient; route advances one tier"),"Needs tier review"))))))</x:f>
        <x:v>Advances one material tier</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T3</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T4</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prerequisite",IF(K220="Raw entry preparation","Entry-resource preparation",IF(G220="Not applicable",IF(IFERROR(INDEX('Items'!$AI$6:$AI$1005,MATCH(T220,'Items'!$A$6:$A$1005,0)),"MISSING ID")="Finished item","Finished endpoint",IF(IFERROR(INDEX('Items'!$AI$6:$AI$1005,MATCH(T220,'Items'!$A$6:$A$1005,0)),"MISSING ID")="Currency","Currency / no refinement tier","Recovered output / tier not applicable")),IF(OR(IFERROR(INDEX('Crafting recipes'!$H$6:$H$1005,MATCH(J220,'Crafting recipes'!$A$6:$A$1005,0)),"MISSING ID")="Unassigned",G220="Unassigned"),"Tier unresolved",IF(IFERROR(VALUE(RIGHT(G220,1))-VALUE(RIGHT(IFERROR(INDEX('Crafting recipes'!$H$6:$H$1005,MATCH(J220,'Crafting recipes'!$A$6:$A$1005,0)),"MISSING ID"),1)),0)=1,IF(B220=IFERROR(INDEX('Crafting recipes'!$H$6:$H$1005,MATCH(J220,'Crafting recipes'!$A$6:$A$1005,0)),"MISSING ID"),"Advances one material tier","Lower-tier ingredient; route advances one tier"),"Needs tier review"))))))</x:f>
        <x:v>Advances one material tier</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stock</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T4</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prerequisite",IF(K221="Raw entry preparation","Entry-resource preparation",IF(G221="Not applicable",IF(IFERROR(INDEX('Items'!$AI$6:$AI$1005,MATCH(T221,'Items'!$A$6:$A$1005,0)),"MISSING ID")="Finished item","Finished endpoint",IF(IFERROR(INDEX('Items'!$AI$6:$AI$1005,MATCH(T221,'Items'!$A$6:$A$1005,0)),"MISSING ID")="Currency","Currency / no refinement tier","Recovered output / tier not applicable")),IF(OR(IFERROR(INDEX('Crafting recipes'!$H$6:$H$1005,MATCH(J221,'Crafting recipes'!$A$6:$A$1005,0)),"MISSING ID")="Unassigned",G221="Unassigned"),"Tier unresolved",IF(IFERROR(VALUE(RIGHT(G221,1))-VALUE(RIGHT(IFERROR(INDEX('Crafting recipes'!$H$6:$H$1005,MATCH(J221,'Crafting recipes'!$A$6:$A$1005,0)),"MISSING ID"),1)),0)=1,IF(B221=IFERROR(INDEX('Crafting recipes'!$H$6:$H$1005,MATCH(J221,'Crafting recipes'!$A$6:$A$1005,0)),"MISSING ID"),"Advances one material tier","Lower-tier ingredient; route advances one tier"),"Needs tier review"))))))</x:f>
        <x:v>Advances one material tier</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T3</x:v>
      </x:c>
      <x:c r="C222" s="4" t="str">
        <x:f>IFERROR(INDEX('Material routes'!$H$6:$H$2205,MATCH(U222,'Material routes'!$A$6:$A$2205,0)),"MISSING ID")</x:f>
        <x:v>Chemical material</x:v>
      </x:c>
      <x:c r="D222" s="4" t="str">
        <x:f>IFERROR(INDEX('Material routes'!$G$6:$G$2205,MATCH(U222,'Material routes'!$A$6:$A$2205,0)),"MISSING ID")</x:f>
        <x:v>Processing agents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T4</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prerequisite",IF(K222="Raw entry preparation","Entry-resource preparation",IF(G222="Not applicable",IF(IFERROR(INDEX('Items'!$AI$6:$AI$1005,MATCH(T222,'Items'!$A$6:$A$1005,0)),"MISSING ID")="Finished item","Finished endpoint",IF(IFERROR(INDEX('Items'!$AI$6:$AI$1005,MATCH(T222,'Items'!$A$6:$A$1005,0)),"MISSING ID")="Currency","Currency / no refinement tier","Recovered output / tier not applicable")),IF(OR(IFERROR(INDEX('Crafting recipes'!$H$6:$H$1005,MATCH(J222,'Crafting recipes'!$A$6:$A$1005,0)),"MISSING ID")="Unassigned",G222="Unassigned"),"Tier unresolved",IF(IFERROR(VALUE(RIGHT(G222,1))-VALUE(RIGHT(IFERROR(INDEX('Crafting recipes'!$H$6:$H$1005,MATCH(J222,'Crafting recipes'!$A$6:$A$1005,0)),"MISSING ID"),1)),0)=1,IF(B222=IFERROR(INDEX('Crafting recipes'!$H$6:$H$1005,MATCH(J222,'Crafting recipes'!$A$6:$A$1005,0)),"MISSING ID"),"Advances one material tier","Lower-tier ingredient; route advances one tier"),"Needs tier review"))))))</x:f>
        <x:v>Advances one material tier</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T4</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prerequisite",IF(K223="Raw entry preparation","Entry-resource preparation",IF(G223="Not applicable",IF(IFERROR(INDEX('Items'!$AI$6:$AI$1005,MATCH(T223,'Items'!$A$6:$A$1005,0)),"MISSING ID")="Finished item","Finished endpoint",IF(IFERROR(INDEX('Items'!$AI$6:$AI$1005,MATCH(T223,'Items'!$A$6:$A$1005,0)),"MISSING ID")="Currency","Currency / no refinement tier","Recovered output / tier not applicable")),IF(OR(IFERROR(INDEX('Crafting recipes'!$H$6:$H$1005,MATCH(J223,'Crafting recipes'!$A$6:$A$1005,0)),"MISSING ID")="Unassigned",G223="Unassigned"),"Tier unresolved",IF(IFERROR(VALUE(RIGHT(G223,1))-VALUE(RIGHT(IFERROR(INDEX('Crafting recipes'!$H$6:$H$1005,MATCH(J223,'Crafting recipes'!$A$6:$A$1005,0)),"MISSING ID"),1)),0)=1,IF(B223=IFERROR(INDEX('Crafting recipes'!$H$6:$H$1005,MATCH(J223,'Crafting recipes'!$A$6:$A$1005,0)),"MISSING ID"),"Advances one material tier","Lower-tier ingredient; route advances one tier"),"Needs tier review"))))))</x:f>
        <x:v>Lower-tier ingredient; route advances one tier</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T3</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T4</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prerequisite",IF(K224="Raw entry preparation","Entry-resource preparation",IF(G224="Not applicable",IF(IFERROR(INDEX('Items'!$AI$6:$AI$1005,MATCH(T224,'Items'!$A$6:$A$1005,0)),"MISSING ID")="Finished item","Finished endpoint",IF(IFERROR(INDEX('Items'!$AI$6:$AI$1005,MATCH(T224,'Items'!$A$6:$A$1005,0)),"MISSING ID")="Currency","Currency / no refinement tier","Recovered output / tier not applicable")),IF(OR(IFERROR(INDEX('Crafting recipes'!$H$6:$H$1005,MATCH(J224,'Crafting recipes'!$A$6:$A$1005,0)),"MISSING ID")="Unassigned",G224="Unassigned"),"Tier unresolved",IF(IFERROR(VALUE(RIGHT(G224,1))-VALUE(RIGHT(IFERROR(INDEX('Crafting recipes'!$H$6:$H$1005,MATCH(J224,'Crafting recipes'!$A$6:$A$1005,0)),"MISSING ID"),1)),0)=1,IF(B224=IFERROR(INDEX('Crafting recipes'!$H$6:$H$1005,MATCH(J224,'Crafting recipes'!$A$6:$A$1005,0)),"MISSING ID"),"Advances one material tier","Lower-tier ingredient; route advances one tier"),"Needs tier review"))))))</x:f>
        <x:v>Advances one material tier</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stock</x:v>
      </x:c>
      <x:c r="B225" s="4" t="str">
        <x:f>IFERROR(INDEX('Material routes'!$F$6:$F$2205,MATCH(U225,'Material routes'!$A$6:$A$2205,0)),"MISSING ID")</x:f>
        <x:v>T3</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T4</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prerequisite",IF(K225="Raw entry preparation","Entry-resource preparation",IF(G225="Not applicable",IF(IFERROR(INDEX('Items'!$AI$6:$AI$1005,MATCH(T225,'Items'!$A$6:$A$1005,0)),"MISSING ID")="Finished item","Finished endpoint",IF(IFERROR(INDEX('Items'!$AI$6:$AI$1005,MATCH(T225,'Items'!$A$6:$A$1005,0)),"MISSING ID")="Currency","Currency / no refinement tier","Recovered output / tier not applicable")),IF(OR(IFERROR(INDEX('Crafting recipes'!$H$6:$H$1005,MATCH(J225,'Crafting recipes'!$A$6:$A$1005,0)),"MISSING ID")="Unassigned",G225="Unassigned"),"Tier unresolved",IF(IFERROR(VALUE(RIGHT(G225,1))-VALUE(RIGHT(IFERROR(INDEX('Crafting recipes'!$H$6:$H$1005,MATCH(J225,'Crafting recipes'!$A$6:$A$1005,0)),"MISSING ID"),1)),0)=1,IF(B225=IFERROR(INDEX('Crafting recipes'!$H$6:$H$1005,MATCH(J225,'Crafting recipes'!$A$6:$A$1005,0)),"MISSING ID"),"Advances one material tier","Lower-tier ingredient; route advances one tier"),"Needs tier review"))))))</x:f>
        <x:v>Advances one material tier</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stock</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T4</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prerequisite",IF(K226="Raw entry preparation","Entry-resource preparation",IF(G226="Not applicable",IF(IFERROR(INDEX('Items'!$AI$6:$AI$1005,MATCH(T226,'Items'!$A$6:$A$1005,0)),"MISSING ID")="Finished item","Finished endpoint",IF(IFERROR(INDEX('Items'!$AI$6:$AI$1005,MATCH(T226,'Items'!$A$6:$A$1005,0)),"MISSING ID")="Currency","Currency / no refinement tier","Recovered output / tier not applicable")),IF(OR(IFERROR(INDEX('Crafting recipes'!$H$6:$H$1005,MATCH(J226,'Crafting recipes'!$A$6:$A$1005,0)),"MISSING ID")="Unassigned",G226="Unassigned"),"Tier unresolved",IF(IFERROR(VALUE(RIGHT(G226,1))-VALUE(RIGHT(IFERROR(INDEX('Crafting recipes'!$H$6:$H$1005,MATCH(J226,'Crafting recipes'!$A$6:$A$1005,0)),"MISSING ID"),1)),0)=1,IF(B226=IFERROR(INDEX('Crafting recipes'!$H$6:$H$1005,MATCH(J226,'Crafting recipes'!$A$6:$A$1005,0)),"MISSING ID"),"Advances one material tier","Lower-tier ingredient; route advances one tier"),"Needs tier review"))))))</x:f>
        <x:v>Advances one material tier</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T3</x:v>
      </x:c>
      <x:c r="C227" s="4" t="str">
        <x:f>IFERROR(INDEX('Material routes'!$H$6:$H$2205,MATCH(U227,'Material routes'!$A$6:$A$2205,0)),"MISSING ID")</x:f>
        <x:v>Chemical material</x:v>
      </x:c>
      <x:c r="D227" s="4" t="str">
        <x:f>IFERROR(INDEX('Material routes'!$G$6:$G$2205,MATCH(U227,'Material routes'!$A$6:$A$2205,0)),"MISSING ID")</x:f>
        <x:v>Processing agents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T4</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prerequisite",IF(K227="Raw entry preparation","Entry-resource preparation",IF(G227="Not applicable",IF(IFERROR(INDEX('Items'!$AI$6:$AI$1005,MATCH(T227,'Items'!$A$6:$A$1005,0)),"MISSING ID")="Finished item","Finished endpoint",IF(IFERROR(INDEX('Items'!$AI$6:$AI$1005,MATCH(T227,'Items'!$A$6:$A$1005,0)),"MISSING ID")="Currency","Currency / no refinement tier","Recovered output / tier not applicable")),IF(OR(IFERROR(INDEX('Crafting recipes'!$H$6:$H$1005,MATCH(J227,'Crafting recipes'!$A$6:$A$1005,0)),"MISSING ID")="Unassigned",G227="Unassigned"),"Tier unresolved",IF(IFERROR(VALUE(RIGHT(G227,1))-VALUE(RIGHT(IFERROR(INDEX('Crafting recipes'!$H$6:$H$1005,MATCH(J227,'Crafting recipes'!$A$6:$A$1005,0)),"MISSING ID"),1)),0)=1,IF(B227=IFERROR(INDEX('Crafting recipes'!$H$6:$H$1005,MATCH(J227,'Crafting recipes'!$A$6:$A$1005,0)),"MISSING ID"),"Advances one material tier","Lower-tier ingredient; route advances one tier"),"Needs tier review"))))))</x:f>
        <x:v>Advances one material tier</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grounding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T4</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prerequisite",IF(K228="Raw entry preparation","Entry-resource preparation",IF(G228="Not applicable",IF(IFERROR(INDEX('Items'!$AI$6:$AI$1005,MATCH(T228,'Items'!$A$6:$A$1005,0)),"MISSING ID")="Finished item","Finished endpoint",IF(IFERROR(INDEX('Items'!$AI$6:$AI$1005,MATCH(T228,'Items'!$A$6:$A$1005,0)),"MISSING ID")="Currency","Currency / no refinement tier","Recovered output / tier not applicable")),IF(OR(IFERROR(INDEX('Crafting recipes'!$H$6:$H$1005,MATCH(J228,'Crafting recipes'!$A$6:$A$1005,0)),"MISSING ID")="Unassigned",G228="Unassigned"),"Tier unresolved",IF(IFERROR(VALUE(RIGHT(G228,1))-VALUE(RIGHT(IFERROR(INDEX('Crafting recipes'!$H$6:$H$1005,MATCH(J228,'Crafting recipes'!$A$6:$A$1005,0)),"MISSING ID"),1)),0)=1,IF(B228=IFERROR(INDEX('Crafting recipes'!$H$6:$H$1005,MATCH(J228,'Crafting recipes'!$A$6:$A$1005,0)),"MISSING ID"),"Advances one material tier","Lower-tier ingredient; route advances one tier"),"Needs tier review"))))))</x:f>
        <x:v>Advances one material tier</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T3</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T4</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prerequisite",IF(K229="Raw entry preparation","Entry-resource preparation",IF(G229="Not applicable",IF(IFERROR(INDEX('Items'!$AI$6:$AI$1005,MATCH(T229,'Items'!$A$6:$A$1005,0)),"MISSING ID")="Finished item","Finished endpoint",IF(IFERROR(INDEX('Items'!$AI$6:$AI$1005,MATCH(T229,'Items'!$A$6:$A$1005,0)),"MISSING ID")="Currency","Currency / no refinement tier","Recovered output / tier not applicable")),IF(OR(IFERROR(INDEX('Crafting recipes'!$H$6:$H$1005,MATCH(J229,'Crafting recipes'!$A$6:$A$1005,0)),"MISSING ID")="Unassigned",G229="Unassigned"),"Tier unresolved",IF(IFERROR(VALUE(RIGHT(G229,1))-VALUE(RIGHT(IFERROR(INDEX('Crafting recipes'!$H$6:$H$1005,MATCH(J229,'Crafting recipes'!$A$6:$A$1005,0)),"MISSING ID"),1)),0)=1,IF(B229=IFERROR(INDEX('Crafting recipes'!$H$6:$H$1005,MATCH(J229,'Crafting recipes'!$A$6:$A$1005,0)),"MISSING ID"),"Advances one material tier","Lower-tier ingredient; route advances one tier"),"Needs tier review"))))))</x:f>
        <x:v>Advances one material tier</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T4</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prerequisite",IF(K230="Raw entry preparation","Entry-resource preparation",IF(G230="Not applicable",IF(IFERROR(INDEX('Items'!$AI$6:$AI$1005,MATCH(T230,'Items'!$A$6:$A$1005,0)),"MISSING ID")="Finished item","Finished endpoint",IF(IFERROR(INDEX('Items'!$AI$6:$AI$1005,MATCH(T230,'Items'!$A$6:$A$1005,0)),"MISSING ID")="Currency","Currency / no refinement tier","Recovered output / tier not applicable")),IF(OR(IFERROR(INDEX('Crafting recipes'!$H$6:$H$1005,MATCH(J230,'Crafting recipes'!$A$6:$A$1005,0)),"MISSING ID")="Unassigned",G230="Unassigned"),"Tier unresolved",IF(IFERROR(VALUE(RIGHT(G230,1))-VALUE(RIGHT(IFERROR(INDEX('Crafting recipes'!$H$6:$H$1005,MATCH(J230,'Crafting recipes'!$A$6:$A$1005,0)),"MISSING ID"),1)),0)=1,IF(B230=IFERROR(INDEX('Crafting recipes'!$H$6:$H$1005,MATCH(J230,'Crafting recipes'!$A$6:$A$1005,0)),"MISSING ID"),"Advances one material tier","Lower-tier ingredient; route advances one tier"),"Needs tier review"))))))</x:f>
        <x:v>Lower-tier ingredient; route advances one tier</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T3</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T4</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prerequisite",IF(K231="Raw entry preparation","Entry-resource preparation",IF(G231="Not applicable",IF(IFERROR(INDEX('Items'!$AI$6:$AI$1005,MATCH(T231,'Items'!$A$6:$A$1005,0)),"MISSING ID")="Finished item","Finished endpoint",IF(IFERROR(INDEX('Items'!$AI$6:$AI$1005,MATCH(T231,'Items'!$A$6:$A$1005,0)),"MISSING ID")="Currency","Currency / no refinement tier","Recovered output / tier not applicable")),IF(OR(IFERROR(INDEX('Crafting recipes'!$H$6:$H$1005,MATCH(J231,'Crafting recipes'!$A$6:$A$1005,0)),"MISSING ID")="Unassigned",G231="Unassigned"),"Tier unresolved",IF(IFERROR(VALUE(RIGHT(G231,1))-VALUE(RIGHT(IFERROR(INDEX('Crafting recipes'!$H$6:$H$1005,MATCH(J231,'Crafting recipes'!$A$6:$A$1005,0)),"MISSING ID"),1)),0)=1,IF(B231=IFERROR(INDEX('Crafting recipes'!$H$6:$H$1005,MATCH(J231,'Crafting recipes'!$A$6:$A$1005,0)),"MISSING ID"),"Advances one material tier","Lower-tier ingredient; route advances one tier"),"Needs tier review"))))))</x:f>
        <x:v>Advances one material tier</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T3</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T4</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prerequisite",IF(K232="Raw entry preparation","Entry-resource preparation",IF(G232="Not applicable",IF(IFERROR(INDEX('Items'!$AI$6:$AI$1005,MATCH(T232,'Items'!$A$6:$A$1005,0)),"MISSING ID")="Finished item","Finished endpoint",IF(IFERROR(INDEX('Items'!$AI$6:$AI$1005,MATCH(T232,'Items'!$A$6:$A$1005,0)),"MISSING ID")="Currency","Currency / no refinement tier","Recovered output / tier not applicable")),IF(OR(IFERROR(INDEX('Crafting recipes'!$H$6:$H$1005,MATCH(J232,'Crafting recipes'!$A$6:$A$1005,0)),"MISSING ID")="Unassigned",G232="Unassigned"),"Tier unresolved",IF(IFERROR(VALUE(RIGHT(G232,1))-VALUE(RIGHT(IFERROR(INDEX('Crafting recipes'!$H$6:$H$1005,MATCH(J232,'Crafting recipes'!$A$6:$A$1005,0)),"MISSING ID"),1)),0)=1,IF(B232=IFERROR(INDEX('Crafting recipes'!$H$6:$H$1005,MATCH(J232,'Crafting recipes'!$A$6:$A$1005,0)),"MISSING ID"),"Advances one material tier","Lower-tier ingredient; route advances one tier"),"Needs tier review"))))))</x:f>
        <x:v>Advances one material tier</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Insulated conductor stock</x:v>
      </x:c>
      <x:c r="B233" s="4" t="str">
        <x:f>IFERROR(INDEX('Material routes'!$F$6:$F$2205,MATCH(U233,'Material routes'!$A$6:$A$2205,0)),"MISSING ID")</x:f>
        <x:v>T3</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T4</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prerequisite",IF(K233="Raw entry preparation","Entry-resource preparation",IF(G233="Not applicable",IF(IFERROR(INDEX('Items'!$AI$6:$AI$1005,MATCH(T233,'Items'!$A$6:$A$1005,0)),"MISSING ID")="Finished item","Finished endpoint",IF(IFERROR(INDEX('Items'!$AI$6:$AI$1005,MATCH(T233,'Items'!$A$6:$A$1005,0)),"MISSING ID")="Currency","Currency / no refinement tier","Recovered output / tier not applicable")),IF(OR(IFERROR(INDEX('Crafting recipes'!$H$6:$H$1005,MATCH(J233,'Crafting recipes'!$A$6:$A$1005,0)),"MISSING ID")="Unassigned",G233="Unassigned"),"Tier unresolved",IF(IFERROR(VALUE(RIGHT(G233,1))-VALUE(RIGHT(IFERROR(INDEX('Crafting recipes'!$H$6:$H$1005,MATCH(J233,'Crafting recipes'!$A$6:$A$1005,0)),"MISSING ID"),1)),0)=1,IF(B233=IFERROR(INDEX('Crafting recipes'!$H$6:$H$1005,MATCH(J233,'Crafting recipes'!$A$6:$A$1005,0)),"MISSING ID"),"Advances one material tier","Lower-tier ingredient; route advances one tier"),"Needs tier review"))))))</x:f>
        <x:v>Advances one material tier</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T3</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T4</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prerequisite",IF(K234="Raw entry preparation","Entry-resource preparation",IF(G234="Not applicable",IF(IFERROR(INDEX('Items'!$AI$6:$AI$1005,MATCH(T234,'Items'!$A$6:$A$1005,0)),"MISSING ID")="Finished item","Finished endpoint",IF(IFERROR(INDEX('Items'!$AI$6:$AI$1005,MATCH(T234,'Items'!$A$6:$A$1005,0)),"MISSING ID")="Currency","Currency / no refinement tier","Recovered output / tier not applicable")),IF(OR(IFERROR(INDEX('Crafting recipes'!$H$6:$H$1005,MATCH(J234,'Crafting recipes'!$A$6:$A$1005,0)),"MISSING ID")="Unassigned",G234="Unassigned"),"Tier unresolved",IF(IFERROR(VALUE(RIGHT(G234,1))-VALUE(RIGHT(IFERROR(INDEX('Crafting recipes'!$H$6:$H$1005,MATCH(J234,'Crafting recipes'!$A$6:$A$1005,0)),"MISSING ID"),1)),0)=1,IF(B234=IFERROR(INDEX('Crafting recipes'!$H$6:$H$1005,MATCH(J234,'Crafting recipes'!$A$6:$A$1005,0)),"MISSING ID"),"Advances one material tier","Lower-tier ingredient; route advances one tier"),"Needs tier review"))))))</x:f>
        <x:v>Advances one material tier</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T3</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T4</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prerequisite",IF(K235="Raw entry preparation","Entry-resource preparation",IF(G235="Not applicable",IF(IFERROR(INDEX('Items'!$AI$6:$AI$1005,MATCH(T235,'Items'!$A$6:$A$1005,0)),"MISSING ID")="Finished item","Finished endpoint",IF(IFERROR(INDEX('Items'!$AI$6:$AI$1005,MATCH(T235,'Items'!$A$6:$A$1005,0)),"MISSING ID")="Currency","Currency / no refinement tier","Recovered output / tier not applicable")),IF(OR(IFERROR(INDEX('Crafting recipes'!$H$6:$H$1005,MATCH(J235,'Crafting recipes'!$A$6:$A$1005,0)),"MISSING ID")="Unassigned",G235="Unassigned"),"Tier unresolved",IF(IFERROR(VALUE(RIGHT(G235,1))-VALUE(RIGHT(IFERROR(INDEX('Crafting recipes'!$H$6:$H$1005,MATCH(J235,'Crafting recipes'!$A$6:$A$1005,0)),"MISSING ID"),1)),0)=1,IF(B235=IFERROR(INDEX('Crafting recipes'!$H$6:$H$1005,MATCH(J235,'Crafting recipes'!$A$6:$A$1005,0)),"MISSING ID"),"Advances one material tier","Lower-tier ingredient; route advances one tier"),"Needs tier review"))))))</x:f>
        <x:v>Advances one material tier</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T3</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T4</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prerequisite",IF(K236="Raw entry preparation","Entry-resource preparation",IF(G236="Not applicable",IF(IFERROR(INDEX('Items'!$AI$6:$AI$1005,MATCH(T236,'Items'!$A$6:$A$1005,0)),"MISSING ID")="Finished item","Finished endpoint",IF(IFERROR(INDEX('Items'!$AI$6:$AI$1005,MATCH(T236,'Items'!$A$6:$A$1005,0)),"MISSING ID")="Currency","Currency / no refinement tier","Recovered output / tier not applicable")),IF(OR(IFERROR(INDEX('Crafting recipes'!$H$6:$H$1005,MATCH(J236,'Crafting recipes'!$A$6:$A$1005,0)),"MISSING ID")="Unassigned",G236="Unassigned"),"Tier unresolved",IF(IFERROR(VALUE(RIGHT(G236,1))-VALUE(RIGHT(IFERROR(INDEX('Crafting recipes'!$H$6:$H$1005,MATCH(J236,'Crafting recipes'!$A$6:$A$1005,0)),"MISSING ID"),1)),0)=1,IF(B236=IFERROR(INDEX('Crafting recipes'!$H$6:$H$1005,MATCH(J236,'Crafting recipes'!$A$6:$A$1005,0)),"MISSING ID"),"Advances one material tier","Lower-tier ingredient; route advances one tier"),"Needs tier review"))))))</x:f>
        <x:v>Advances one material tier</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T4</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prerequisite",IF(K237="Raw entry preparation","Entry-resource preparation",IF(G237="Not applicable",IF(IFERROR(INDEX('Items'!$AI$6:$AI$1005,MATCH(T237,'Items'!$A$6:$A$1005,0)),"MISSING ID")="Finished item","Finished endpoint",IF(IFERROR(INDEX('Items'!$AI$6:$AI$1005,MATCH(T237,'Items'!$A$6:$A$1005,0)),"MISSING ID")="Currency","Currency / no refinement tier","Recovered output / tier not applicable")),IF(OR(IFERROR(INDEX('Crafting recipes'!$H$6:$H$1005,MATCH(J237,'Crafting recipes'!$A$6:$A$1005,0)),"MISSING ID")="Unassigned",G237="Unassigned"),"Tier unresolved",IF(IFERROR(VALUE(RIGHT(G237,1))-VALUE(RIGHT(IFERROR(INDEX('Crafting recipes'!$H$6:$H$1005,MATCH(J237,'Crafting recipes'!$A$6:$A$1005,0)),"MISSING ID"),1)),0)=1,IF(B237=IFERROR(INDEX('Crafting recipes'!$H$6:$H$1005,MATCH(J237,'Crafting recipes'!$A$6:$A$1005,0)),"MISSING ID"),"Advances one material tier","Lower-tier ingredient; route advances one tier"),"Needs tier review"))))))</x:f>
        <x:v>Lower-tier ingredient; route advances one tier</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stock</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T4</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prerequisite",IF(K238="Raw entry preparation","Entry-resource preparation",IF(G238="Not applicable",IF(IFERROR(INDEX('Items'!$AI$6:$AI$1005,MATCH(T238,'Items'!$A$6:$A$1005,0)),"MISSING ID")="Finished item","Finished endpoint",IF(IFERROR(INDEX('Items'!$AI$6:$AI$1005,MATCH(T238,'Items'!$A$6:$A$1005,0)),"MISSING ID")="Currency","Currency / no refinement tier","Recovered output / tier not applicable")),IF(OR(IFERROR(INDEX('Crafting recipes'!$H$6:$H$1005,MATCH(J238,'Crafting recipes'!$A$6:$A$1005,0)),"MISSING ID")="Unassigned",G238="Unassigned"),"Tier unresolved",IF(IFERROR(VALUE(RIGHT(G238,1))-VALUE(RIGHT(IFERROR(INDEX('Crafting recipes'!$H$6:$H$1005,MATCH(J238,'Crafting recipes'!$A$6:$A$1005,0)),"MISSING ID"),1)),0)=1,IF(B238=IFERROR(INDEX('Crafting recipes'!$H$6:$H$1005,MATCH(J238,'Crafting recipes'!$A$6:$A$1005,0)),"MISSING ID"),"Advances one material tier","Lower-tier ingredient; route advances one tier"),"Needs tier review"))))))</x:f>
        <x:v>Advances one material tier</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T3</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T4</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prerequisite",IF(K239="Raw entry preparation","Entry-resource preparation",IF(G239="Not applicable",IF(IFERROR(INDEX('Items'!$AI$6:$AI$1005,MATCH(T239,'Items'!$A$6:$A$1005,0)),"MISSING ID")="Finished item","Finished endpoint",IF(IFERROR(INDEX('Items'!$AI$6:$AI$1005,MATCH(T239,'Items'!$A$6:$A$1005,0)),"MISSING ID")="Currency","Currency / no refinement tier","Recovered output / tier not applicable")),IF(OR(IFERROR(INDEX('Crafting recipes'!$H$6:$H$1005,MATCH(J239,'Crafting recipes'!$A$6:$A$1005,0)),"MISSING ID")="Unassigned",G239="Unassigned"),"Tier unresolved",IF(IFERROR(VALUE(RIGHT(G239,1))-VALUE(RIGHT(IFERROR(INDEX('Crafting recipes'!$H$6:$H$1005,MATCH(J239,'Crafting recipes'!$A$6:$A$1005,0)),"MISSING ID"),1)),0)=1,IF(B239=IFERROR(INDEX('Crafting recipes'!$H$6:$H$1005,MATCH(J239,'Crafting recipes'!$A$6:$A$1005,0)),"MISSING ID"),"Advances one material tier","Lower-tier ingredient; route advances one tier"),"Needs tier review"))))))</x:f>
        <x:v>Advances one material tier</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 composite stock</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T4</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prerequisite",IF(K240="Raw entry preparation","Entry-resource preparation",IF(G240="Not applicable",IF(IFERROR(INDEX('Items'!$AI$6:$AI$1005,MATCH(T240,'Items'!$A$6:$A$1005,0)),"MISSING ID")="Finished item","Finished endpoint",IF(IFERROR(INDEX('Items'!$AI$6:$AI$1005,MATCH(T240,'Items'!$A$6:$A$1005,0)),"MISSING ID")="Currency","Currency / no refinement tier","Recovered output / tier not applicable")),IF(OR(IFERROR(INDEX('Crafting recipes'!$H$6:$H$1005,MATCH(J240,'Crafting recipes'!$A$6:$A$1005,0)),"MISSING ID")="Unassigned",G240="Unassigned"),"Tier unresolved",IF(IFERROR(VALUE(RIGHT(G240,1))-VALUE(RIGHT(IFERROR(INDEX('Crafting recipes'!$H$6:$H$1005,MATCH(J240,'Crafting recipes'!$A$6:$A$1005,0)),"MISSING ID"),1)),0)=1,IF(B240=IFERROR(INDEX('Crafting recipes'!$H$6:$H$1005,MATCH(J240,'Crafting recipes'!$A$6:$A$1005,0)),"MISSING ID"),"Advances one material tier","Lower-tier ingredient; route advances one tier"),"Needs tier review"))))))</x:f>
        <x:v>Advances one material tier</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T3</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T4</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prerequisite",IF(K241="Raw entry preparation","Entry-resource preparation",IF(G241="Not applicable",IF(IFERROR(INDEX('Items'!$AI$6:$AI$1005,MATCH(T241,'Items'!$A$6:$A$1005,0)),"MISSING ID")="Finished item","Finished endpoint",IF(IFERROR(INDEX('Items'!$AI$6:$AI$1005,MATCH(T241,'Items'!$A$6:$A$1005,0)),"MISSING ID")="Currency","Currency / no refinement tier","Recovered output / tier not applicable")),IF(OR(IFERROR(INDEX('Crafting recipes'!$H$6:$H$1005,MATCH(J241,'Crafting recipes'!$A$6:$A$1005,0)),"MISSING ID")="Unassigned",G241="Unassigned"),"Tier unresolved",IF(IFERROR(VALUE(RIGHT(G241,1))-VALUE(RIGHT(IFERROR(INDEX('Crafting recipes'!$H$6:$H$1005,MATCH(J241,'Crafting recipes'!$A$6:$A$1005,0)),"MISSING ID"),1)),0)=1,IF(B241=IFERROR(INDEX('Crafting recipes'!$H$6:$H$1005,MATCH(J241,'Crafting recipes'!$A$6:$A$1005,0)),"MISSING ID"),"Advances one material tier","Lower-tier ingredient; route advances one tier"),"Needs tier review"))))))</x:f>
        <x:v>Advances one material tier</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T3</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T4</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prerequisite",IF(K242="Raw entry preparation","Entry-resource preparation",IF(G242="Not applicable",IF(IFERROR(INDEX('Items'!$AI$6:$AI$1005,MATCH(T242,'Items'!$A$6:$A$1005,0)),"MISSING ID")="Finished item","Finished endpoint",IF(IFERROR(INDEX('Items'!$AI$6:$AI$1005,MATCH(T242,'Items'!$A$6:$A$1005,0)),"MISSING ID")="Currency","Currency / no refinement tier","Recovered output / tier not applicable")),IF(OR(IFERROR(INDEX('Crafting recipes'!$H$6:$H$1005,MATCH(J242,'Crafting recipes'!$A$6:$A$1005,0)),"MISSING ID")="Unassigned",G242="Unassigned"),"Tier unresolved",IF(IFERROR(VALUE(RIGHT(G242,1))-VALUE(RIGHT(IFERROR(INDEX('Crafting recipes'!$H$6:$H$1005,MATCH(J242,'Crafting recipes'!$A$6:$A$1005,0)),"MISSING ID"),1)),0)=1,IF(B242=IFERROR(INDEX('Crafting recipes'!$H$6:$H$1005,MATCH(J242,'Crafting recipes'!$A$6:$A$1005,0)),"MISSING ID"),"Advances one material tier","Lower-tier ingredient; route advances one tier"),"Needs tier review"))))))</x:f>
        <x:v>Advances one material tier</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sealing sheet</x:v>
      </x:c>
      <x:c r="B243" s="4" t="str">
        <x:f>IFERROR(INDEX('Material routes'!$F$6:$F$2205,MATCH(U243,'Material routes'!$A$6:$A$2205,0)),"MISSING ID")</x:f>
        <x:v>T3</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T4</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prerequisite",IF(K243="Raw entry preparation","Entry-resource preparation",IF(G243="Not applicable",IF(IFERROR(INDEX('Items'!$AI$6:$AI$1005,MATCH(T243,'Items'!$A$6:$A$1005,0)),"MISSING ID")="Finished item","Finished endpoint",IF(IFERROR(INDEX('Items'!$AI$6:$AI$1005,MATCH(T243,'Items'!$A$6:$A$1005,0)),"MISSING ID")="Currency","Currency / no refinement tier","Recovered output / tier not applicable")),IF(OR(IFERROR(INDEX('Crafting recipes'!$H$6:$H$1005,MATCH(J243,'Crafting recipes'!$A$6:$A$1005,0)),"MISSING ID")="Unassigned",G243="Unassigned"),"Tier unresolved",IF(IFERROR(VALUE(RIGHT(G243,1))-VALUE(RIGHT(IFERROR(INDEX('Crafting recipes'!$H$6:$H$1005,MATCH(J243,'Crafting recipes'!$A$6:$A$1005,0)),"MISSING ID"),1)),0)=1,IF(B243=IFERROR(INDEX('Crafting recipes'!$H$6:$H$1005,MATCH(J243,'Crafting recipes'!$A$6:$A$1005,0)),"MISSING ID"),"Advances one material tier","Lower-tier ingredient; route advances one tier"),"Needs tier review"))))))</x:f>
        <x:v>Advances one material tier</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T3</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T4</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prerequisite",IF(K244="Raw entry preparation","Entry-resource preparation",IF(G244="Not applicable",IF(IFERROR(INDEX('Items'!$AI$6:$AI$1005,MATCH(T244,'Items'!$A$6:$A$1005,0)),"MISSING ID")="Finished item","Finished endpoint",IF(IFERROR(INDEX('Items'!$AI$6:$AI$1005,MATCH(T244,'Items'!$A$6:$A$1005,0)),"MISSING ID")="Currency","Currency / no refinement tier","Recovered output / tier not applicable")),IF(OR(IFERROR(INDEX('Crafting recipes'!$H$6:$H$1005,MATCH(J244,'Crafting recipes'!$A$6:$A$1005,0)),"MISSING ID")="Unassigned",G244="Unassigned"),"Tier unresolved",IF(IFERROR(VALUE(RIGHT(G244,1))-VALUE(RIGHT(IFERROR(INDEX('Crafting recipes'!$H$6:$H$1005,MATCH(J244,'Crafting recipes'!$A$6:$A$1005,0)),"MISSING ID"),1)),0)=1,IF(B244=IFERROR(INDEX('Crafting recipes'!$H$6:$H$1005,MATCH(J244,'Crafting recipes'!$A$6:$A$1005,0)),"MISSING ID"),"Advances one material tier","Lower-tier ingredient; route advances one tier"),"Needs tier review"))))))</x:f>
        <x:v>Advances one material tier</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T3</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T4</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prerequisite",IF(K245="Raw entry preparation","Entry-resource preparation",IF(G245="Not applicable",IF(IFERROR(INDEX('Items'!$AI$6:$AI$1005,MATCH(T245,'Items'!$A$6:$A$1005,0)),"MISSING ID")="Finished item","Finished endpoint",IF(IFERROR(INDEX('Items'!$AI$6:$AI$1005,MATCH(T245,'Items'!$A$6:$A$1005,0)),"MISSING ID")="Currency","Currency / no refinement tier","Recovered output / tier not applicable")),IF(OR(IFERROR(INDEX('Crafting recipes'!$H$6:$H$1005,MATCH(J245,'Crafting recipes'!$A$6:$A$1005,0)),"MISSING ID")="Unassigned",G245="Unassigned"),"Tier unresolved",IF(IFERROR(VALUE(RIGHT(G245,1))-VALUE(RIGHT(IFERROR(INDEX('Crafting recipes'!$H$6:$H$1005,MATCH(J245,'Crafting recipes'!$A$6:$A$1005,0)),"MISSING ID"),1)),0)=1,IF(B245=IFERROR(INDEX('Crafting recipes'!$H$6:$H$1005,MATCH(J245,'Crafting recipes'!$A$6:$A$1005,0)),"MISSING ID"),"Advances one material tier","Lower-tier ingredient; route advances one tier"),"Needs tier review"))))))</x:f>
        <x:v>Advances one material tier</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Insulated conductor stock</x:v>
      </x:c>
      <x:c r="B246" s="4" t="str">
        <x:f>IFERROR(INDEX('Material routes'!$F$6:$F$2205,MATCH(U246,'Material routes'!$A$6:$A$2205,0)),"MISSING ID")</x:f>
        <x:v>T3</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T4</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prerequisite",IF(K246="Raw entry preparation","Entry-resource preparation",IF(G246="Not applicable",IF(IFERROR(INDEX('Items'!$AI$6:$AI$1005,MATCH(T246,'Items'!$A$6:$A$1005,0)),"MISSING ID")="Finished item","Finished endpoint",IF(IFERROR(INDEX('Items'!$AI$6:$AI$1005,MATCH(T246,'Items'!$A$6:$A$1005,0)),"MISSING ID")="Currency","Currency / no refinement tier","Recovered output / tier not applicable")),IF(OR(IFERROR(INDEX('Crafting recipes'!$H$6:$H$1005,MATCH(J246,'Crafting recipes'!$A$6:$A$1005,0)),"MISSING ID")="Unassigned",G246="Unassigned"),"Tier unresolved",IF(IFERROR(VALUE(RIGHT(G246,1))-VALUE(RIGHT(IFERROR(INDEX('Crafting recipes'!$H$6:$H$1005,MATCH(J246,'Crafting recipes'!$A$6:$A$1005,0)),"MISSING ID"),1)),0)=1,IF(B246=IFERROR(INDEX('Crafting recipes'!$H$6:$H$1005,MATCH(J246,'Crafting recipes'!$A$6:$A$1005,0)),"MISSING ID"),"Advances one material tier","Lower-tier ingredient; route advances one tier"),"Needs tier review"))))))</x:f>
        <x:v>Advances one material tier</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T3</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T4</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prerequisite",IF(K247="Raw entry preparation","Entry-resource preparation",IF(G247="Not applicable",IF(IFERROR(INDEX('Items'!$AI$6:$AI$1005,MATCH(T247,'Items'!$A$6:$A$1005,0)),"MISSING ID")="Finished item","Finished endpoint",IF(IFERROR(INDEX('Items'!$AI$6:$AI$1005,MATCH(T247,'Items'!$A$6:$A$1005,0)),"MISSING ID")="Currency","Currency / no refinement tier","Recovered output / tier not applicable")),IF(OR(IFERROR(INDEX('Crafting recipes'!$H$6:$H$1005,MATCH(J247,'Crafting recipes'!$A$6:$A$1005,0)),"MISSING ID")="Unassigned",G247="Unassigned"),"Tier unresolved",IF(IFERROR(VALUE(RIGHT(G247,1))-VALUE(RIGHT(IFERROR(INDEX('Crafting recipes'!$H$6:$H$1005,MATCH(J247,'Crafting recipes'!$A$6:$A$1005,0)),"MISSING ID"),1)),0)=1,IF(B247=IFERROR(INDEX('Crafting recipes'!$H$6:$H$1005,MATCH(J247,'Crafting recipes'!$A$6:$A$1005,0)),"MISSING ID"),"Advances one material tier","Lower-tier ingredient; route advances one tier"),"Needs tier review"))))))</x:f>
        <x:v>Advances one material tier</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composite</x:v>
      </x:c>
      <x:c r="B248" s="4" t="str">
        <x:f>IFERROR(INDEX('Material routes'!$F$6:$F$2205,MATCH(U248,'Material routes'!$A$6:$A$2205,0)),"MISSING ID")</x:f>
        <x:v>T3</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T4</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prerequisite",IF(K248="Raw entry preparation","Entry-resource preparation",IF(G248="Not applicable",IF(IFERROR(INDEX('Items'!$AI$6:$AI$1005,MATCH(T248,'Items'!$A$6:$A$1005,0)),"MISSING ID")="Finished item","Finished endpoint",IF(IFERROR(INDEX('Items'!$AI$6:$AI$1005,MATCH(T248,'Items'!$A$6:$A$1005,0)),"MISSING ID")="Currency","Currency / no refinement tier","Recovered output / tier not applicable")),IF(OR(IFERROR(INDEX('Crafting recipes'!$H$6:$H$1005,MATCH(J248,'Crafting recipes'!$A$6:$A$1005,0)),"MISSING ID")="Unassigned",G248="Unassigned"),"Tier unresolved",IF(IFERROR(VALUE(RIGHT(G248,1))-VALUE(RIGHT(IFERROR(INDEX('Crafting recipes'!$H$6:$H$1005,MATCH(J248,'Crafting recipes'!$A$6:$A$1005,0)),"MISSING ID"),1)),0)=1,IF(B248=IFERROR(INDEX('Crafting recipes'!$H$6:$H$1005,MATCH(J248,'Crafting recipes'!$A$6:$A$1005,0)),"MISSING ID"),"Advances one material tier","Lower-tier ingredient; route advances one tier"),"Needs tier review"))))))</x:f>
        <x:v>Advances one material tier</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stock</x:v>
      </x:c>
      <x:c r="B249" s="4" t="str">
        <x:f>IFERROR(INDEX('Material routes'!$F$6:$F$2205,MATCH(U249,'Material routes'!$A$6:$A$2205,0)),"MISSING ID")</x:f>
        <x:v>T3</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T4</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prerequisite",IF(K249="Raw entry preparation","Entry-resource preparation",IF(G249="Not applicable",IF(IFERROR(INDEX('Items'!$AI$6:$AI$1005,MATCH(T249,'Items'!$A$6:$A$1005,0)),"MISSING ID")="Finished item","Finished endpoint",IF(IFERROR(INDEX('Items'!$AI$6:$AI$1005,MATCH(T249,'Items'!$A$6:$A$1005,0)),"MISSING ID")="Currency","Currency / no refinement tier","Recovered output / tier not applicable")),IF(OR(IFERROR(INDEX('Crafting recipes'!$H$6:$H$1005,MATCH(J249,'Crafting recipes'!$A$6:$A$1005,0)),"MISSING ID")="Unassigned",G249="Unassigned"),"Tier unresolved",IF(IFERROR(VALUE(RIGHT(G249,1))-VALUE(RIGHT(IFERROR(INDEX('Crafting recipes'!$H$6:$H$1005,MATCH(J249,'Crafting recipes'!$A$6:$A$1005,0)),"MISSING ID"),1)),0)=1,IF(B249=IFERROR(INDEX('Crafting recipes'!$H$6:$H$1005,MATCH(J249,'Crafting recipes'!$A$6:$A$1005,0)),"MISSING ID"),"Advances one material tier","Lower-tier ingredient; route advances one tier"),"Needs tier review"))))))</x:f>
        <x:v>Advances one material tier</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T2</x:v>
      </x:c>
      <x:c r="C250" s="4" t="str">
        <x:f>IFERROR(INDEX('Material routes'!$H$6:$H$2205,MATCH(U250,'Material routes'!$A$6:$A$2205,0)),"MISSING ID")</x:f>
        <x:v>Chemical material</x:v>
      </x:c>
      <x:c r="D250" s="4" t="str">
        <x:f>IFERROR(INDEX('Material routes'!$G$6:$G$2205,MATCH(U250,'Material routes'!$A$6:$A$2205,0)),"MISSING ID")</x:f>
        <x:v>Processing agents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T4</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prerequisite",IF(K250="Raw entry preparation","Entry-resource preparation",IF(G250="Not applicable",IF(IFERROR(INDEX('Items'!$AI$6:$AI$1005,MATCH(T250,'Items'!$A$6:$A$1005,0)),"MISSING ID")="Finished item","Finished endpoint",IF(IFERROR(INDEX('Items'!$AI$6:$AI$1005,MATCH(T250,'Items'!$A$6:$A$1005,0)),"MISSING ID")="Currency","Currency / no refinement tier","Recovered output / tier not applicable")),IF(OR(IFERROR(INDEX('Crafting recipes'!$H$6:$H$1005,MATCH(J250,'Crafting recipes'!$A$6:$A$1005,0)),"MISSING ID")="Unassigned",G250="Unassigned"),"Tier unresolved",IF(IFERROR(VALUE(RIGHT(G250,1))-VALUE(RIGHT(IFERROR(INDEX('Crafting recipes'!$H$6:$H$1005,MATCH(J250,'Crafting recipes'!$A$6:$A$1005,0)),"MISSING ID"),1)),0)=1,IF(B250=IFERROR(INDEX('Crafting recipes'!$H$6:$H$1005,MATCH(J250,'Crafting recipes'!$A$6:$A$1005,0)),"MISSING ID"),"Advances one material tier","Lower-tier ingredient; route advances one tier"),"Needs tier review"))))))</x:f>
        <x:v>Lower-tier ingredient; route advances one tier</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stock</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T4</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prerequisite",IF(K251="Raw entry preparation","Entry-resource preparation",IF(G251="Not applicable",IF(IFERROR(INDEX('Items'!$AI$6:$AI$1005,MATCH(T251,'Items'!$A$6:$A$1005,0)),"MISSING ID")="Finished item","Finished endpoint",IF(IFERROR(INDEX('Items'!$AI$6:$AI$1005,MATCH(T251,'Items'!$A$6:$A$1005,0)),"MISSING ID")="Currency","Currency / no refinement tier","Recovered output / tier not applicable")),IF(OR(IFERROR(INDEX('Crafting recipes'!$H$6:$H$1005,MATCH(J251,'Crafting recipes'!$A$6:$A$1005,0)),"MISSING ID")="Unassigned",G251="Unassigned"),"Tier unresolved",IF(IFERROR(VALUE(RIGHT(G251,1))-VALUE(RIGHT(IFERROR(INDEX('Crafting recipes'!$H$6:$H$1005,MATCH(J251,'Crafting recipes'!$A$6:$A$1005,0)),"MISSING ID"),1)),0)=1,IF(B251=IFERROR(INDEX('Crafting recipes'!$H$6:$H$1005,MATCH(J251,'Crafting recipes'!$A$6:$A$1005,0)),"MISSING ID"),"Advances one material tier","Lower-tier ingredient; route advances one tier"),"Needs tier review"))))))</x:f>
        <x:v>Advances one material tier</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stock</x:v>
      </x:c>
      <x:c r="B252" s="4" t="str">
        <x:f>IFERROR(INDEX('Material routes'!$F$6:$F$2205,MATCH(U252,'Material routes'!$A$6:$A$2205,0)),"MISSING ID")</x:f>
        <x:v>T3</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T4</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prerequisite",IF(K252="Raw entry preparation","Entry-resource preparation",IF(G252="Not applicable",IF(IFERROR(INDEX('Items'!$AI$6:$AI$1005,MATCH(T252,'Items'!$A$6:$A$1005,0)),"MISSING ID")="Finished item","Finished endpoint",IF(IFERROR(INDEX('Items'!$AI$6:$AI$1005,MATCH(T252,'Items'!$A$6:$A$1005,0)),"MISSING ID")="Currency","Currency / no refinement tier","Recovered output / tier not applicable")),IF(OR(IFERROR(INDEX('Crafting recipes'!$H$6:$H$1005,MATCH(J252,'Crafting recipes'!$A$6:$A$1005,0)),"MISSING ID")="Unassigned",G252="Unassigned"),"Tier unresolved",IF(IFERROR(VALUE(RIGHT(G252,1))-VALUE(RIGHT(IFERROR(INDEX('Crafting recipes'!$H$6:$H$1005,MATCH(J252,'Crafting recipes'!$A$6:$A$1005,0)),"MISSING ID"),1)),0)=1,IF(B252=IFERROR(INDEX('Crafting recipes'!$H$6:$H$1005,MATCH(J252,'Crafting recipes'!$A$6:$A$1005,0)),"MISSING ID"),"Advances one material tier","Lower-tier ingredient; route advances one tier"),"Needs tier review"))))))</x:f>
        <x:v>Advances one material tier</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T3</x:v>
      </x:c>
      <x:c r="C253" s="4" t="str">
        <x:f>IFERROR(INDEX('Material routes'!$H$6:$H$2205,MATCH(U253,'Material routes'!$A$6:$A$2205,0)),"MISSING ID")</x:f>
        <x:v>Chemical material</x:v>
      </x:c>
      <x:c r="D253" s="4" t="str">
        <x:f>IFERROR(INDEX('Material routes'!$G$6:$G$2205,MATCH(U253,'Material routes'!$A$6:$A$2205,0)),"MISSING ID")</x:f>
        <x:v>Processing agents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T4</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prerequisite",IF(K253="Raw entry preparation","Entry-resource preparation",IF(G253="Not applicable",IF(IFERROR(INDEX('Items'!$AI$6:$AI$1005,MATCH(T253,'Items'!$A$6:$A$1005,0)),"MISSING ID")="Finished item","Finished endpoint",IF(IFERROR(INDEX('Items'!$AI$6:$AI$1005,MATCH(T253,'Items'!$A$6:$A$1005,0)),"MISSING ID")="Currency","Currency / no refinement tier","Recovered output / tier not applicable")),IF(OR(IFERROR(INDEX('Crafting recipes'!$H$6:$H$1005,MATCH(J253,'Crafting recipes'!$A$6:$A$1005,0)),"MISSING ID")="Unassigned",G253="Unassigned"),"Tier unresolved",IF(IFERROR(VALUE(RIGHT(G253,1))-VALUE(RIGHT(IFERROR(INDEX('Crafting recipes'!$H$6:$H$1005,MATCH(J253,'Crafting recipes'!$A$6:$A$1005,0)),"MISSING ID"),1)),0)=1,IF(B253=IFERROR(INDEX('Crafting recipes'!$H$6:$H$1005,MATCH(J253,'Crafting recipes'!$A$6:$A$1005,0)),"MISSING ID"),"Advances one material tier","Lower-tier ingredient; route advances one tier"),"Needs tier review"))))))</x:f>
        <x:v>Advances one material tier</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Prepared bronze bearing stock</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T4</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prerequisite",IF(K254="Raw entry preparation","Entry-resource preparation",IF(G254="Not applicable",IF(IFERROR(INDEX('Items'!$AI$6:$AI$1005,MATCH(T254,'Items'!$A$6:$A$1005,0)),"MISSING ID")="Finished item","Finished endpoint",IF(IFERROR(INDEX('Items'!$AI$6:$AI$1005,MATCH(T254,'Items'!$A$6:$A$1005,0)),"MISSING ID")="Currency","Currency / no refinement tier","Recovered output / tier not applicable")),IF(OR(IFERROR(INDEX('Crafting recipes'!$H$6:$H$1005,MATCH(J254,'Crafting recipes'!$A$6:$A$1005,0)),"MISSING ID")="Unassigned",G254="Unassigned"),"Tier unresolved",IF(IFERROR(VALUE(RIGHT(G254,1))-VALUE(RIGHT(IFERROR(INDEX('Crafting recipes'!$H$6:$H$1005,MATCH(J254,'Crafting recipes'!$A$6:$A$1005,0)),"MISSING ID"),1)),0)=1,IF(B254=IFERROR(INDEX('Crafting recipes'!$H$6:$H$1005,MATCH(J254,'Crafting recipes'!$A$6:$A$1005,0)),"MISSING ID"),"Advances one material tier","Lower-tier ingredient; route advances one tier"),"Needs tier review"))))))</x:f>
        <x:v>Lower-tier ingredient; route advances one tier</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sealing sheet</x:v>
      </x:c>
      <x:c r="B255" s="4" t="str">
        <x:f>IFERROR(INDEX('Material routes'!$F$6:$F$2205,MATCH(U255,'Material routes'!$A$6:$A$2205,0)),"MISSING ID")</x:f>
        <x:v>T3</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T4</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prerequisite",IF(K255="Raw entry preparation","Entry-resource preparation",IF(G255="Not applicable",IF(IFERROR(INDEX('Items'!$AI$6:$AI$1005,MATCH(T255,'Items'!$A$6:$A$1005,0)),"MISSING ID")="Finished item","Finished endpoint",IF(IFERROR(INDEX('Items'!$AI$6:$AI$1005,MATCH(T255,'Items'!$A$6:$A$1005,0)),"MISSING ID")="Currency","Currency / no refinement tier","Recovered output / tier not applicable")),IF(OR(IFERROR(INDEX('Crafting recipes'!$H$6:$H$1005,MATCH(J255,'Crafting recipes'!$A$6:$A$1005,0)),"MISSING ID")="Unassigned",G255="Unassigned"),"Tier unresolved",IF(IFERROR(VALUE(RIGHT(G255,1))-VALUE(RIGHT(IFERROR(INDEX('Crafting recipes'!$H$6:$H$1005,MATCH(J255,'Crafting recipes'!$A$6:$A$1005,0)),"MISSING ID"),1)),0)=1,IF(B255=IFERROR(INDEX('Crafting recipes'!$H$6:$H$1005,MATCH(J255,'Crafting recipes'!$A$6:$A$1005,0)),"MISSING ID"),"Advances one material tier","Lower-tier ingredient; route advances one tier"),"Needs tier review"))))))</x:f>
        <x:v>Advances one material tier</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stock</x:v>
      </x:c>
      <x:c r="B256" s="4" t="str">
        <x:f>IFERROR(INDEX('Material routes'!$F$6:$F$2205,MATCH(U256,'Material routes'!$A$6:$A$2205,0)),"MISSING ID")</x:f>
        <x:v>T3</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T4</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prerequisite",IF(K256="Raw entry preparation","Entry-resource preparation",IF(G256="Not applicable",IF(IFERROR(INDEX('Items'!$AI$6:$AI$1005,MATCH(T256,'Items'!$A$6:$A$1005,0)),"MISSING ID")="Finished item","Finished endpoint",IF(IFERROR(INDEX('Items'!$AI$6:$AI$1005,MATCH(T256,'Items'!$A$6:$A$1005,0)),"MISSING ID")="Currency","Currency / no refinement tier","Recovered output / tier not applicable")),IF(OR(IFERROR(INDEX('Crafting recipes'!$H$6:$H$1005,MATCH(J256,'Crafting recipes'!$A$6:$A$1005,0)),"MISSING ID")="Unassigned",G256="Unassigned"),"Tier unresolved",IF(IFERROR(VALUE(RIGHT(G256,1))-VALUE(RIGHT(IFERROR(INDEX('Crafting recipes'!$H$6:$H$1005,MATCH(J256,'Crafting recipes'!$A$6:$A$1005,0)),"MISSING ID"),1)),0)=1,IF(B256=IFERROR(INDEX('Crafting recipes'!$H$6:$H$1005,MATCH(J256,'Crafting recipes'!$A$6:$A$1005,0)),"MISSING ID"),"Advances one material tier","Lower-tier ingredient; route advances one tier"),"Needs tier review"))))))</x:f>
        <x:v>Advances one material tier</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stock</x:v>
      </x:c>
      <x:c r="B257" s="4" t="str">
        <x:f>IFERROR(INDEX('Material routes'!$F$6:$F$2205,MATCH(U257,'Material routes'!$A$6:$A$2205,0)),"MISSING ID")</x:f>
        <x:v>T3</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T4</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prerequisite",IF(K257="Raw entry preparation","Entry-resource preparation",IF(G257="Not applicable",IF(IFERROR(INDEX('Items'!$AI$6:$AI$1005,MATCH(T257,'Items'!$A$6:$A$1005,0)),"MISSING ID")="Finished item","Finished endpoint",IF(IFERROR(INDEX('Items'!$AI$6:$AI$1005,MATCH(T257,'Items'!$A$6:$A$1005,0)),"MISSING ID")="Currency","Currency / no refinement tier","Recovered output / tier not applicable")),IF(OR(IFERROR(INDEX('Crafting recipes'!$H$6:$H$1005,MATCH(J257,'Crafting recipes'!$A$6:$A$1005,0)),"MISSING ID")="Unassigned",G257="Unassigned"),"Tier unresolved",IF(IFERROR(VALUE(RIGHT(G257,1))-VALUE(RIGHT(IFERROR(INDEX('Crafting recipes'!$H$6:$H$1005,MATCH(J257,'Crafting recipes'!$A$6:$A$1005,0)),"MISSING ID"),1)),0)=1,IF(B257=IFERROR(INDEX('Crafting recipes'!$H$6:$H$1005,MATCH(J257,'Crafting recipes'!$A$6:$A$1005,0)),"MISSING ID"),"Advances one material tier","Lower-tier ingredient; route advances one tier"),"Needs tier review"))))))</x:f>
        <x:v>Advances one material tier</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stock</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Tools</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Advances one material tier</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stock</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Tools</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Advances one material tier</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Prepared bronze bearing stock</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Tools</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Lower-tier ingredient; route advances one tier</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T4</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prerequisite",IF(K261="Raw entry preparation","Entry-resource preparation",IF(G261="Not applicable",IF(IFERROR(INDEX('Items'!$AI$6:$AI$1005,MATCH(T261,'Items'!$A$6:$A$1005,0)),"MISSING ID")="Finished item","Finished endpoint",IF(IFERROR(INDEX('Items'!$AI$6:$AI$1005,MATCH(T261,'Items'!$A$6:$A$1005,0)),"MISSING ID")="Currency","Currency / no refinement tier","Recovered output / tier not applicable")),IF(OR(IFERROR(INDEX('Crafting recipes'!$H$6:$H$1005,MATCH(J261,'Crafting recipes'!$A$6:$A$1005,0)),"MISSING ID")="Unassigned",G261="Unassigned"),"Tier unresolved",IF(IFERROR(VALUE(RIGHT(G261,1))-VALUE(RIGHT(IFERROR(INDEX('Crafting recipes'!$H$6:$H$1005,MATCH(J261,'Crafting recipes'!$A$6:$A$1005,0)),"MISSING ID"),1)),0)=1,IF(B261=IFERROR(INDEX('Crafting recipes'!$H$6:$H$1005,MATCH(J261,'Crafting recipes'!$A$6:$A$1005,0)),"MISSING ID"),"Advances one material tier","Lower-tier ingredient; route advances one tier"),"Needs tier review"))))))</x:f>
        <x:v>Advances one material tier</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reinforcement strips</x:v>
      </x:c>
      <x:c r="B262" s="4" t="str">
        <x:f>IFERROR(INDEX('Material routes'!$F$6:$F$2205,MATCH(U262,'Material routes'!$A$6:$A$2205,0)),"MISSING ID")</x:f>
        <x:v>T3</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T4</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prerequisite",IF(K262="Raw entry preparation","Entry-resource preparation",IF(G262="Not applicable",IF(IFERROR(INDEX('Items'!$AI$6:$AI$1005,MATCH(T262,'Items'!$A$6:$A$1005,0)),"MISSING ID")="Finished item","Finished endpoint",IF(IFERROR(INDEX('Items'!$AI$6:$AI$1005,MATCH(T262,'Items'!$A$6:$A$1005,0)),"MISSING ID")="Currency","Currency / no refinement tier","Recovered output / tier not applicable")),IF(OR(IFERROR(INDEX('Crafting recipes'!$H$6:$H$1005,MATCH(J262,'Crafting recipes'!$A$6:$A$1005,0)),"MISSING ID")="Unassigned",G262="Unassigned"),"Tier unresolved",IF(IFERROR(VALUE(RIGHT(G262,1))-VALUE(RIGHT(IFERROR(INDEX('Crafting recipes'!$H$6:$H$1005,MATCH(J262,'Crafting recipes'!$A$6:$A$1005,0)),"MISSING ID"),1)),0)=1,IF(B262=IFERROR(INDEX('Crafting recipes'!$H$6:$H$1005,MATCH(J262,'Crafting recipes'!$A$6:$A$1005,0)),"MISSING ID"),"Advances one material tier","Lower-tier ingredient; route advances one tier"),"Needs tier review"))))))</x:f>
        <x:v>Advances one material tier</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 joint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T4</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prerequisite",IF(K263="Raw entry preparation","Entry-resource preparation",IF(G263="Not applicable",IF(IFERROR(INDEX('Items'!$AI$6:$AI$1005,MATCH(T263,'Items'!$A$6:$A$1005,0)),"MISSING ID")="Finished item","Finished endpoint",IF(IFERROR(INDEX('Items'!$AI$6:$AI$1005,MATCH(T263,'Items'!$A$6:$A$1005,0)),"MISSING ID")="Currency","Currency / no refinement tier","Recovered output / tier not applicable")),IF(OR(IFERROR(INDEX('Crafting recipes'!$H$6:$H$1005,MATCH(J263,'Crafting recipes'!$A$6:$A$1005,0)),"MISSING ID")="Unassigned",G263="Unassigned"),"Tier unresolved",IF(IFERROR(VALUE(RIGHT(G263,1))-VALUE(RIGHT(IFERROR(INDEX('Crafting recipes'!$H$6:$H$1005,MATCH(J263,'Crafting recipes'!$A$6:$A$1005,0)),"MISSING ID"),1)),0)=1,IF(B263=IFERROR(INDEX('Crafting recipes'!$H$6:$H$1005,MATCH(J263,'Crafting recipes'!$A$6:$A$1005,0)),"MISSING ID"),"Advances one material tier","Lower-tier ingredient; route advances one tier"),"Needs tier review"))))))</x:f>
        <x:v>Advances one material tier</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T3</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T4</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prerequisite",IF(K264="Raw entry preparation","Entry-resource preparation",IF(G264="Not applicable",IF(IFERROR(INDEX('Items'!$AI$6:$AI$1005,MATCH(T264,'Items'!$A$6:$A$1005,0)),"MISSING ID")="Finished item","Finished endpoint",IF(IFERROR(INDEX('Items'!$AI$6:$AI$1005,MATCH(T264,'Items'!$A$6:$A$1005,0)),"MISSING ID")="Currency","Currency / no refinement tier","Recovered output / tier not applicable")),IF(OR(IFERROR(INDEX('Crafting recipes'!$H$6:$H$1005,MATCH(J264,'Crafting recipes'!$A$6:$A$1005,0)),"MISSING ID")="Unassigned",G264="Unassigned"),"Tier unresolved",IF(IFERROR(VALUE(RIGHT(G264,1))-VALUE(RIGHT(IFERROR(INDEX('Crafting recipes'!$H$6:$H$1005,MATCH(J264,'Crafting recipes'!$A$6:$A$1005,0)),"MISSING ID"),1)),0)=1,IF(B264=IFERROR(INDEX('Crafting recipes'!$H$6:$H$1005,MATCH(J264,'Crafting recipes'!$A$6:$A$1005,0)),"MISSING ID"),"Advances one material tier","Lower-tier ingredient; route advances one tier"),"Needs tier review"))))))</x:f>
        <x:v>Advances one material tier</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T3</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T4</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prerequisite",IF(K265="Raw entry preparation","Entry-resource preparation",IF(G265="Not applicable",IF(IFERROR(INDEX('Items'!$AI$6:$AI$1005,MATCH(T265,'Items'!$A$6:$A$1005,0)),"MISSING ID")="Finished item","Finished endpoint",IF(IFERROR(INDEX('Items'!$AI$6:$AI$1005,MATCH(T265,'Items'!$A$6:$A$1005,0)),"MISSING ID")="Currency","Currency / no refinement tier","Recovered output / tier not applicable")),IF(OR(IFERROR(INDEX('Crafting recipes'!$H$6:$H$1005,MATCH(J265,'Crafting recipes'!$A$6:$A$1005,0)),"MISSING ID")="Unassigned",G265="Unassigned"),"Tier unresolved",IF(IFERROR(VALUE(RIGHT(G265,1))-VALUE(RIGHT(IFERROR(INDEX('Crafting recipes'!$H$6:$H$1005,MATCH(J265,'Crafting recipes'!$A$6:$A$1005,0)),"MISSING ID"),1)),0)=1,IF(B265=IFERROR(INDEX('Crafting recipes'!$H$6:$H$1005,MATCH(J265,'Crafting recipes'!$A$6:$A$1005,0)),"MISSING ID"),"Advances one material tier","Lower-tier ingredient; route advances one tier"),"Needs tier review"))))))</x:f>
        <x:v>Advances one material tier</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stock</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T4</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prerequisite",IF(K266="Raw entry preparation","Entry-resource preparation",IF(G266="Not applicable",IF(IFERROR(INDEX('Items'!$AI$6:$AI$1005,MATCH(T266,'Items'!$A$6:$A$1005,0)),"MISSING ID")="Finished item","Finished endpoint",IF(IFERROR(INDEX('Items'!$AI$6:$AI$1005,MATCH(T266,'Items'!$A$6:$A$1005,0)),"MISSING ID")="Currency","Currency / no refinement tier","Recovered output / tier not applicable")),IF(OR(IFERROR(INDEX('Crafting recipes'!$H$6:$H$1005,MATCH(J266,'Crafting recipes'!$A$6:$A$1005,0)),"MISSING ID")="Unassigned",G266="Unassigned"),"Tier unresolved",IF(IFERROR(VALUE(RIGHT(G266,1))-VALUE(RIGHT(IFERROR(INDEX('Crafting recipes'!$H$6:$H$1005,MATCH(J266,'Crafting recipes'!$A$6:$A$1005,0)),"MISSING ID"),1)),0)=1,IF(B266=IFERROR(INDEX('Crafting recipes'!$H$6:$H$1005,MATCH(J266,'Crafting recipes'!$A$6:$A$1005,0)),"MISSING ID"),"Advances one material tier","Lower-tier ingredient; route advances one tier"),"Needs tier review"))))))</x:f>
        <x:v>Advances one material tier</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T3</x:v>
      </x:c>
      <x:c r="C267" s="4" t="str">
        <x:f>IFERROR(INDEX('Material routes'!$H$6:$H$2205,MATCH(U267,'Material routes'!$A$6:$A$2205,0)),"MISSING ID")</x:f>
        <x:v>Chemical material</x:v>
      </x:c>
      <x:c r="D267" s="4" t="str">
        <x:f>IFERROR(INDEX('Material routes'!$G$6:$G$2205,MATCH(U267,'Material routes'!$A$6:$A$2205,0)),"MISSING ID")</x:f>
        <x:v>Processing agents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T4</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prerequisite",IF(K267="Raw entry preparation","Entry-resource preparation",IF(G267="Not applicable",IF(IFERROR(INDEX('Items'!$AI$6:$AI$1005,MATCH(T267,'Items'!$A$6:$A$1005,0)),"MISSING ID")="Finished item","Finished endpoint",IF(IFERROR(INDEX('Items'!$AI$6:$AI$1005,MATCH(T267,'Items'!$A$6:$A$1005,0)),"MISSING ID")="Currency","Currency / no refinement tier","Recovered output / tier not applicable")),IF(OR(IFERROR(INDEX('Crafting recipes'!$H$6:$H$1005,MATCH(J267,'Crafting recipes'!$A$6:$A$1005,0)),"MISSING ID")="Unassigned",G267="Unassigned"),"Tier unresolved",IF(IFERROR(VALUE(RIGHT(G267,1))-VALUE(RIGHT(IFERROR(INDEX('Crafting recipes'!$H$6:$H$1005,MATCH(J267,'Crafting recipes'!$A$6:$A$1005,0)),"MISSING ID"),1)),0)=1,IF(B267=IFERROR(INDEX('Crafting recipes'!$H$6:$H$1005,MATCH(J267,'Crafting recipes'!$A$6:$A$1005,0)),"MISSING ID"),"Advances one material tier","Lower-tier ingredient; route advances one tier"),"Needs tier review"))))))</x:f>
        <x:v>Advances one material tier</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Tools</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Advances one material tier</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stock</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Tools</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Advances one material tier</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stock</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Tools</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Advances one material tier</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Processing agents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Tools</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Lower-tier ingredient; route advances one tier</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stock</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T4</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prerequisite",IF(K272="Raw entry preparation","Entry-resource preparation",IF(G272="Not applicable",IF(IFERROR(INDEX('Items'!$AI$6:$AI$1005,MATCH(T272,'Items'!$A$6:$A$1005,0)),"MISSING ID")="Finished item","Finished endpoint",IF(IFERROR(INDEX('Items'!$AI$6:$AI$1005,MATCH(T272,'Items'!$A$6:$A$1005,0)),"MISSING ID")="Currency","Currency / no refinement tier","Recovered output / tier not applicable")),IF(OR(IFERROR(INDEX('Crafting recipes'!$H$6:$H$1005,MATCH(J272,'Crafting recipes'!$A$6:$A$1005,0)),"MISSING ID")="Unassigned",G272="Unassigned"),"Tier unresolved",IF(IFERROR(VALUE(RIGHT(G272,1))-VALUE(RIGHT(IFERROR(INDEX('Crafting recipes'!$H$6:$H$1005,MATCH(J272,'Crafting recipes'!$A$6:$A$1005,0)),"MISSING ID"),1)),0)=1,IF(B272=IFERROR(INDEX('Crafting recipes'!$H$6:$H$1005,MATCH(J272,'Crafting recipes'!$A$6:$A$1005,0)),"MISSING ID"),"Advances one material tier","Lower-tier ingredient; route advances one tier"),"Needs tier review"))))))</x:f>
        <x:v>Advances one material tier</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stock</x:v>
      </x:c>
      <x:c r="B273" s="4" t="str">
        <x:f>IFERROR(INDEX('Material routes'!$F$6:$F$2205,MATCH(U273,'Material routes'!$A$6:$A$2205,0)),"MISSING ID")</x:f>
        <x:v>T3</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T4</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prerequisite",IF(K273="Raw entry preparation","Entry-resource preparation",IF(G273="Not applicable",IF(IFERROR(INDEX('Items'!$AI$6:$AI$1005,MATCH(T273,'Items'!$A$6:$A$1005,0)),"MISSING ID")="Finished item","Finished endpoint",IF(IFERROR(INDEX('Items'!$AI$6:$AI$1005,MATCH(T273,'Items'!$A$6:$A$1005,0)),"MISSING ID")="Currency","Currency / no refinement tier","Recovered output / tier not applicable")),IF(OR(IFERROR(INDEX('Crafting recipes'!$H$6:$H$1005,MATCH(J273,'Crafting recipes'!$A$6:$A$1005,0)),"MISSING ID")="Unassigned",G273="Unassigned"),"Tier unresolved",IF(IFERROR(VALUE(RIGHT(G273,1))-VALUE(RIGHT(IFERROR(INDEX('Crafting recipes'!$H$6:$H$1005,MATCH(J273,'Crafting recipes'!$A$6:$A$1005,0)),"MISSING ID"),1)),0)=1,IF(B273=IFERROR(INDEX('Crafting recipes'!$H$6:$H$1005,MATCH(J273,'Crafting recipes'!$A$6:$A$1005,0)),"MISSING ID"),"Advances one material tier","Lower-tier ingredient; route advances one tier"),"Needs tier review"))))))</x:f>
        <x:v>Advances one material tier</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sealing sheet</x:v>
      </x:c>
      <x:c r="B274" s="4" t="str">
        <x:f>IFERROR(INDEX('Material routes'!$F$6:$F$2205,MATCH(U274,'Material routes'!$A$6:$A$2205,0)),"MISSING ID")</x:f>
        <x:v>T3</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T4</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prerequisite",IF(K274="Raw entry preparation","Entry-resource preparation",IF(G274="Not applicable",IF(IFERROR(INDEX('Items'!$AI$6:$AI$1005,MATCH(T274,'Items'!$A$6:$A$1005,0)),"MISSING ID")="Finished item","Finished endpoint",IF(IFERROR(INDEX('Items'!$AI$6:$AI$1005,MATCH(T274,'Items'!$A$6:$A$1005,0)),"MISSING ID")="Currency","Currency / no refinement tier","Recovered output / tier not applicable")),IF(OR(IFERROR(INDEX('Crafting recipes'!$H$6:$H$1005,MATCH(J274,'Crafting recipes'!$A$6:$A$1005,0)),"MISSING ID")="Unassigned",G274="Unassigned"),"Tier unresolved",IF(IFERROR(VALUE(RIGHT(G274,1))-VALUE(RIGHT(IFERROR(INDEX('Crafting recipes'!$H$6:$H$1005,MATCH(J274,'Crafting recipes'!$A$6:$A$1005,0)),"MISSING ID"),1)),0)=1,IF(B274=IFERROR(INDEX('Crafting recipes'!$H$6:$H$1005,MATCH(J274,'Crafting recipes'!$A$6:$A$1005,0)),"MISSING ID"),"Advances one material tier","Lower-tier ingredient; route advances one tier"),"Needs tier review"))))))</x:f>
        <x:v>Advances one material tier</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Bonded abrasive-faced stock</x:v>
      </x:c>
      <x:c r="B275" s="4" t="str">
        <x:f>IFERROR(INDEX('Material routes'!$F$6:$F$2205,MATCH(U275,'Material routes'!$A$6:$A$2205,0)),"MISSING ID")</x:f>
        <x:v>T3</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T4</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prerequisite",IF(K275="Raw entry preparation","Entry-resource preparation",IF(G275="Not applicable",IF(IFERROR(INDEX('Items'!$AI$6:$AI$1005,MATCH(T275,'Items'!$A$6:$A$1005,0)),"MISSING ID")="Finished item","Finished endpoint",IF(IFERROR(INDEX('Items'!$AI$6:$AI$1005,MATCH(T275,'Items'!$A$6:$A$1005,0)),"MISSING ID")="Currency","Currency / no refinement tier","Recovered output / tier not applicable")),IF(OR(IFERROR(INDEX('Crafting recipes'!$H$6:$H$1005,MATCH(J275,'Crafting recipes'!$A$6:$A$1005,0)),"MISSING ID")="Unassigned",G275="Unassigned"),"Tier unresolved",IF(IFERROR(VALUE(RIGHT(G275,1))-VALUE(RIGHT(IFERROR(INDEX('Crafting recipes'!$H$6:$H$1005,MATCH(J275,'Crafting recipes'!$A$6:$A$1005,0)),"MISSING ID"),1)),0)=1,IF(B275=IFERROR(INDEX('Crafting recipes'!$H$6:$H$1005,MATCH(J275,'Crafting recipes'!$A$6:$A$1005,0)),"MISSING ID"),"Advances one material tier","Lower-tier ingredient; route advances one tier"),"Needs tier review"))))))</x:f>
        <x:v>Advances one material tier</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T3</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T4</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prerequisite",IF(K276="Raw entry preparation","Entry-resource preparation",IF(G276="Not applicable",IF(IFERROR(INDEX('Items'!$AI$6:$AI$1005,MATCH(T276,'Items'!$A$6:$A$1005,0)),"MISSING ID")="Finished item","Finished endpoint",IF(IFERROR(INDEX('Items'!$AI$6:$AI$1005,MATCH(T276,'Items'!$A$6:$A$1005,0)),"MISSING ID")="Currency","Currency / no refinement tier","Recovered output / tier not applicable")),IF(OR(IFERROR(INDEX('Crafting recipes'!$H$6:$H$1005,MATCH(J276,'Crafting recipes'!$A$6:$A$1005,0)),"MISSING ID")="Unassigned",G276="Unassigned"),"Tier unresolved",IF(IFERROR(VALUE(RIGHT(G276,1))-VALUE(RIGHT(IFERROR(INDEX('Crafting recipes'!$H$6:$H$1005,MATCH(J276,'Crafting recipes'!$A$6:$A$1005,0)),"MISSING ID"),1)),0)=1,IF(B276=IFERROR(INDEX('Crafting recipes'!$H$6:$H$1005,MATCH(J276,'Crafting recipes'!$A$6:$A$1005,0)),"MISSING ID"),"Advances one material tier","Lower-tier ingredient; route advances one tier"),"Needs tier review"))))))</x:f>
        <x:v>Advances one material tier</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Prepared bronze bearing stock</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T4</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prerequisite",IF(K277="Raw entry preparation","Entry-resource preparation",IF(G277="Not applicable",IF(IFERROR(INDEX('Items'!$AI$6:$AI$1005,MATCH(T277,'Items'!$A$6:$A$1005,0)),"MISSING ID")="Finished item","Finished endpoint",IF(IFERROR(INDEX('Items'!$AI$6:$AI$1005,MATCH(T277,'Items'!$A$6:$A$1005,0)),"MISSING ID")="Currency","Currency / no refinement tier","Recovered output / tier not applicable")),IF(OR(IFERROR(INDEX('Crafting recipes'!$H$6:$H$1005,MATCH(J277,'Crafting recipes'!$A$6:$A$1005,0)),"MISSING ID")="Unassigned",G277="Unassigned"),"Tier unresolved",IF(IFERROR(VALUE(RIGHT(G277,1))-VALUE(RIGHT(IFERROR(INDEX('Crafting recipes'!$H$6:$H$1005,MATCH(J277,'Crafting recipes'!$A$6:$A$1005,0)),"MISSING ID"),1)),0)=1,IF(B277=IFERROR(INDEX('Crafting recipes'!$H$6:$H$1005,MATCH(J277,'Crafting recipes'!$A$6:$A$1005,0)),"MISSING ID"),"Advances one material tier","Lower-tier ingredient; route advances one tier"),"Needs tier review"))))))</x:f>
        <x:v>Lower-tier ingredient; route advances one tier</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 composite stock</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insulating board</x:v>
      </x:c>
      <x:c r="G278" s="4" t="str">
        <x:f>IFERROR(INDEX('Material routes'!$F$6:$F$2205,MATCH(V278,'Material routes'!$A$6:$A$2205,0)),"MISSING ID")</x:f>
        <x:v>T4</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prerequisite",IF(K278="Raw entry preparation","Entry-resource preparation",IF(G278="Not applicable",IF(IFERROR(INDEX('Items'!$AI$6:$AI$1005,MATCH(T278,'Items'!$A$6:$A$1005,0)),"MISSING ID")="Finished item","Finished endpoint",IF(IFERROR(INDEX('Items'!$AI$6:$AI$1005,MATCH(T278,'Items'!$A$6:$A$1005,0)),"MISSING ID")="Currency","Currency / no refinement tier","Recovered output / tier not applicable")),IF(OR(IFERROR(INDEX('Crafting recipes'!$H$6:$H$1005,MATCH(J278,'Crafting recipes'!$A$6:$A$1005,0)),"MISSING ID")="Unassigned",G278="Unassigned"),"Tier unresolved",IF(IFERROR(VALUE(RIGHT(G278,1))-VALUE(RIGHT(IFERROR(INDEX('Crafting recipes'!$H$6:$H$1005,MATCH(J278,'Crafting recipes'!$A$6:$A$1005,0)),"MISSING ID"),1)),0)=1,IF(B278=IFERROR(INDEX('Crafting recipes'!$H$6:$H$1005,MATCH(J278,'Crafting recipes'!$A$6:$A$1005,0)),"MISSING ID"),"Advances one material tier","Lower-tier ingredient; route advances one tier"),"Needs tier review"))))))</x:f>
        <x:v>Advances one material tier</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sealing sheet</x:v>
      </x:c>
      <x:c r="B279" s="4" t="str">
        <x:f>IFERROR(INDEX('Material routes'!$F$6:$F$2205,MATCH(U279,'Material routes'!$A$6:$A$2205,0)),"MISSING ID")</x:f>
        <x:v>T3</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insulating board</x:v>
      </x:c>
      <x:c r="G279" s="4" t="str">
        <x:f>IFERROR(INDEX('Material routes'!$F$6:$F$2205,MATCH(V279,'Material routes'!$A$6:$A$2205,0)),"MISSING ID")</x:f>
        <x:v>T4</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prerequisite",IF(K279="Raw entry preparation","Entry-resource preparation",IF(G279="Not applicable",IF(IFERROR(INDEX('Items'!$AI$6:$AI$1005,MATCH(T279,'Items'!$A$6:$A$1005,0)),"MISSING ID")="Finished item","Finished endpoint",IF(IFERROR(INDEX('Items'!$AI$6:$AI$1005,MATCH(T279,'Items'!$A$6:$A$1005,0)),"MISSING ID")="Currency","Currency / no refinement tier","Recovered output / tier not applicable")),IF(OR(IFERROR(INDEX('Crafting recipes'!$H$6:$H$1005,MATCH(J279,'Crafting recipes'!$A$6:$A$1005,0)),"MISSING ID")="Unassigned",G279="Unassigned"),"Tier unresolved",IF(IFERROR(VALUE(RIGHT(G279,1))-VALUE(RIGHT(IFERROR(INDEX('Crafting recipes'!$H$6:$H$1005,MATCH(J279,'Crafting recipes'!$A$6:$A$1005,0)),"MISSING ID"),1)),0)=1,IF(B279=IFERROR(INDEX('Crafting recipes'!$H$6:$H$1005,MATCH(J279,'Crafting recipes'!$A$6:$A$1005,0)),"MISSING ID"),"Advances one material tier","Lower-tier ingredient; route advances one tier"),"Needs tier review"))))))</x:f>
        <x:v>Advances one material tier</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Mica composite sheet</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insulating board</x:v>
      </x:c>
      <x:c r="G280" s="4" t="str">
        <x:f>IFERROR(INDEX('Material routes'!$F$6:$F$2205,MATCH(V280,'Material routes'!$A$6:$A$2205,0)),"MISSING ID")</x:f>
        <x:v>T4</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prerequisite",IF(K280="Raw entry preparation","Entry-resource preparation",IF(G280="Not applicable",IF(IFERROR(INDEX('Items'!$AI$6:$AI$1005,MATCH(T280,'Items'!$A$6:$A$1005,0)),"MISSING ID")="Finished item","Finished endpoint",IF(IFERROR(INDEX('Items'!$AI$6:$AI$1005,MATCH(T280,'Items'!$A$6:$A$1005,0)),"MISSING ID")="Currency","Currency / no refinement tier","Recovered output / tier not applicable")),IF(OR(IFERROR(INDEX('Crafting recipes'!$H$6:$H$1005,MATCH(J280,'Crafting recipes'!$A$6:$A$1005,0)),"MISSING ID")="Unassigned",G280="Unassigned"),"Tier unresolved",IF(IFERROR(VALUE(RIGHT(G280,1))-VALUE(RIGHT(IFERROR(INDEX('Crafting recipes'!$H$6:$H$1005,MATCH(J280,'Crafting recipes'!$A$6:$A$1005,0)),"MISSING ID"),1)),0)=1,IF(B280=IFERROR(INDEX('Crafting recipes'!$H$6:$H$1005,MATCH(J280,'Crafting recipes'!$A$6:$A$1005,0)),"MISSING ID"),"Advances one material tier","Lower-tier ingredient; route advances one tier"),"Needs tier review"))))))</x:f>
        <x:v>Lower-tier ingredient; route advances one tier</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ceremonial inlay stock</x:v>
      </x:c>
      <x:c r="G281" s="4" t="str">
        <x:f>IFERROR(INDEX('Material routes'!$F$6:$F$2205,MATCH(V281,'Material routes'!$A$6:$A$2205,0)),"MISSING ID")</x:f>
        <x:v>T4</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prerequisite",IF(K281="Raw entry preparation","Entry-resource preparation",IF(G281="Not applicable",IF(IFERROR(INDEX('Items'!$AI$6:$AI$1005,MATCH(T281,'Items'!$A$6:$A$1005,0)),"MISSING ID")="Finished item","Finished endpoint",IF(IFERROR(INDEX('Items'!$AI$6:$AI$1005,MATCH(T281,'Items'!$A$6:$A$1005,0)),"MISSING ID")="Currency","Currency / no refinement tier","Recovered output / tier not applicable")),IF(OR(IFERROR(INDEX('Crafting recipes'!$H$6:$H$1005,MATCH(J281,'Crafting recipes'!$A$6:$A$1005,0)),"MISSING ID")="Unassigned",G281="Unassigned"),"Tier unresolved",IF(IFERROR(VALUE(RIGHT(G281,1))-VALUE(RIGHT(IFERROR(INDEX('Crafting recipes'!$H$6:$H$1005,MATCH(J281,'Crafting recipes'!$A$6:$A$1005,0)),"MISSING ID"),1)),0)=1,IF(B281=IFERROR(INDEX('Crafting recipes'!$H$6:$H$1005,MATCH(J281,'Crafting recipes'!$A$6:$A$1005,0)),"MISSING ID"),"Advances one material tier","Lower-tier ingredient; route advances one tier"),"Needs tier review"))))))</x:f>
        <x:v>Advances one material tier</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Finished decorative husk stock</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ceremonial inlay stock</x:v>
      </x:c>
      <x:c r="G282" s="4" t="str">
        <x:f>IFERROR(INDEX('Material routes'!$F$6:$F$2205,MATCH(V282,'Material routes'!$A$6:$A$2205,0)),"MISSING ID")</x:f>
        <x:v>T4</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prerequisite",IF(K282="Raw entry preparation","Entry-resource preparation",IF(G282="Not applicable",IF(IFERROR(INDEX('Items'!$AI$6:$AI$1005,MATCH(T282,'Items'!$A$6:$A$1005,0)),"MISSING ID")="Finished item","Finished endpoint",IF(IFERROR(INDEX('Items'!$AI$6:$AI$1005,MATCH(T282,'Items'!$A$6:$A$1005,0)),"MISSING ID")="Currency","Currency / no refinement tier","Recovered output / tier not applicable")),IF(OR(IFERROR(INDEX('Crafting recipes'!$H$6:$H$1005,MATCH(J282,'Crafting recipes'!$A$6:$A$1005,0)),"MISSING ID")="Unassigned",G282="Unassigned"),"Tier unresolved",IF(IFERROR(VALUE(RIGHT(G282,1))-VALUE(RIGHT(IFERROR(INDEX('Crafting recipes'!$H$6:$H$1005,MATCH(J282,'Crafting recipes'!$A$6:$A$1005,0)),"MISSING ID"),1)),0)=1,IF(B282=IFERROR(INDEX('Crafting recipes'!$H$6:$H$1005,MATCH(J282,'Crafting recipes'!$A$6:$A$1005,0)),"MISSING ID"),"Advances one material tier","Lower-tier ingredient; route advances one tier"),"Needs tier review"))))))</x:f>
        <x:v>Advances one material tier</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Chemical material</x:v>
      </x:c>
      <x:c r="D283" s="4" t="str">
        <x:f>IFERROR(INDEX('Material routes'!$G$6:$G$2205,MATCH(U283,'Material routes'!$A$6:$A$2205,0)),"MISSING ID")</x:f>
        <x:v>Processing agents</x:v>
      </x:c>
      <x:c r="E283" s="4" t="str">
        <x:f>IFERROR(INDEX('Material routes'!$C$6:$C$2205,MATCH(U283,'Material routes'!$A$6:$A$2205,0)),"MISSING ID")</x:f>
        <x:v>Ingredient candidate</x:v>
      </x:c>
      <x:c r="F283" s="4" t="str">
        <x:f>IFERROR(INDEX('Material routes'!$E$6:$E$2205,MATCH(V283,'Material routes'!$A$6:$A$2205,0)),"MISSING ID")</x:f>
        <x:v>Layered ceremonial inlay stock</x:v>
      </x:c>
      <x:c r="G283" s="4" t="str">
        <x:f>IFERROR(INDEX('Material routes'!$F$6:$F$2205,MATCH(V283,'Material routes'!$A$6:$A$2205,0)),"MISSING ID")</x:f>
        <x:v>T4</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prerequisite",IF(K283="Raw entry preparation","Entry-resource preparation",IF(G283="Not applicable",IF(IFERROR(INDEX('Items'!$AI$6:$AI$1005,MATCH(T283,'Items'!$A$6:$A$1005,0)),"MISSING ID")="Finished item","Finished endpoint",IF(IFERROR(INDEX('Items'!$AI$6:$AI$1005,MATCH(T283,'Items'!$A$6:$A$1005,0)),"MISSING ID")="Currency","Currency / no refinement tier","Recovered output / tier not applicable")),IF(OR(IFERROR(INDEX('Crafting recipes'!$H$6:$H$1005,MATCH(J283,'Crafting recipes'!$A$6:$A$1005,0)),"MISSING ID")="Unassigned",G283="Unassigned"),"Tier unresolved",IF(IFERROR(VALUE(RIGHT(G283,1))-VALUE(RIGHT(IFERROR(INDEX('Crafting recipes'!$H$6:$H$1005,MATCH(J283,'Crafting recipes'!$A$6:$A$1005,0)),"MISSING ID"),1)),0)=1,IF(B283=IFERROR(INDEX('Crafting recipes'!$H$6:$H$1005,MATCH(J283,'Crafting recipes'!$A$6:$A$1005,0)),"MISSING ID"),"Advances one material tier","Lower-tier ingredient; route advances one tier"),"Needs tier review"))))))</x:f>
        <x:v>Lower-tier ingredient; route advances one tier</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T3</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T4</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prerequisite",IF(K284="Raw entry preparation","Entry-resource preparation",IF(G284="Not applicable",IF(IFERROR(INDEX('Items'!$AI$6:$AI$1005,MATCH(T284,'Items'!$A$6:$A$1005,0)),"MISSING ID")="Finished item","Finished endpoint",IF(IFERROR(INDEX('Items'!$AI$6:$AI$1005,MATCH(T284,'Items'!$A$6:$A$1005,0)),"MISSING ID")="Currency","Currency / no refinement tier","Recovered output / tier not applicable")),IF(OR(IFERROR(INDEX('Crafting recipes'!$H$6:$H$1005,MATCH(J284,'Crafting recipes'!$A$6:$A$1005,0)),"MISSING ID")="Unassigned",G284="Unassigned"),"Tier unresolved",IF(IFERROR(VALUE(RIGHT(G284,1))-VALUE(RIGHT(IFERROR(INDEX('Crafting recipes'!$H$6:$H$1005,MATCH(J284,'Crafting recipes'!$A$6:$A$1005,0)),"MISSING ID"),1)),0)=1,IF(B284=IFERROR(INDEX('Crafting recipes'!$H$6:$H$1005,MATCH(J284,'Crafting recipes'!$A$6:$A$1005,0)),"MISSING ID"),"Advances one material tier","Lower-tier ingredient; route advances one tier"),"Needs tier review"))))))</x:f>
        <x:v>Advances one material tier</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stock</x:v>
      </x:c>
      <x:c r="B285" s="4" t="str">
        <x:f>IFERROR(INDEX('Material routes'!$F$6:$F$2205,MATCH(U285,'Material routes'!$A$6:$A$2205,0)),"MISSING ID")</x:f>
        <x:v>T3</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T4</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prerequisite",IF(K285="Raw entry preparation","Entry-resource preparation",IF(G285="Not applicable",IF(IFERROR(INDEX('Items'!$AI$6:$AI$1005,MATCH(T285,'Items'!$A$6:$A$1005,0)),"MISSING ID")="Finished item","Finished endpoint",IF(IFERROR(INDEX('Items'!$AI$6:$AI$1005,MATCH(T285,'Items'!$A$6:$A$1005,0)),"MISSING ID")="Currency","Currency / no refinement tier","Recovered output / tier not applicable")),IF(OR(IFERROR(INDEX('Crafting recipes'!$H$6:$H$1005,MATCH(J285,'Crafting recipes'!$A$6:$A$1005,0)),"MISSING ID")="Unassigned",G285="Unassigned"),"Tier unresolved",IF(IFERROR(VALUE(RIGHT(G285,1))-VALUE(RIGHT(IFERROR(INDEX('Crafting recipes'!$H$6:$H$1005,MATCH(J285,'Crafting recipes'!$A$6:$A$1005,0)),"MISSING ID"),1)),0)=1,IF(B285=IFERROR(INDEX('Crafting recipes'!$H$6:$H$1005,MATCH(J285,'Crafting recipes'!$A$6:$A$1005,0)),"MISSING ID"),"Advances one material tier","Lower-tier ingredient; route advances one tier"),"Needs tier review"))))))</x:f>
        <x:v>Advances one material tier</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Prepared bronze bearing stock</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T4</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prerequisite",IF(K286="Raw entry preparation","Entry-resource preparation",IF(G286="Not applicable",IF(IFERROR(INDEX('Items'!$AI$6:$AI$1005,MATCH(T286,'Items'!$A$6:$A$1005,0)),"MISSING ID")="Finished item","Finished endpoint",IF(IFERROR(INDEX('Items'!$AI$6:$AI$1005,MATCH(T286,'Items'!$A$6:$A$1005,0)),"MISSING ID")="Currency","Currency / no refinement tier","Recovered output / tier not applicable")),IF(OR(IFERROR(INDEX('Crafting recipes'!$H$6:$H$1005,MATCH(J286,'Crafting recipes'!$A$6:$A$1005,0)),"MISSING ID")="Unassigned",G286="Unassigned"),"Tier unresolved",IF(IFERROR(VALUE(RIGHT(G286,1))-VALUE(RIGHT(IFERROR(INDEX('Crafting recipes'!$H$6:$H$1005,MATCH(J286,'Crafting recipes'!$A$6:$A$1005,0)),"MISSING ID"),1)),0)=1,IF(B286=IFERROR(INDEX('Crafting recipes'!$H$6:$H$1005,MATCH(J286,'Crafting recipes'!$A$6:$A$1005,0)),"MISSING ID"),"Advances one material tier","Lower-tier ingredient; route advances one tier"),"Needs tier review"))))))</x:f>
        <x:v>Lower-tier ingredient; route advances one tier</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T0</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Copper ore</x:v>
      </x:c>
      <x:c r="G287" s="4" t="str">
        <x:f>IFERROR(INDEX('Material routes'!$F$6:$F$2205,MATCH(V287,'Material routes'!$A$6:$A$2205,0)),"MISSING ID")</x:f>
        <x:v>T1</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prerequisite",IF(K287="Raw entry preparation","Entry-resource preparation",IF(G287="Not applicable",IF(IFERROR(INDEX('Items'!$AI$6:$AI$1005,MATCH(T287,'Items'!$A$6:$A$1005,0)),"MISSING ID")="Finished item","Finished endpoint",IF(IFERROR(INDEX('Items'!$AI$6:$AI$1005,MATCH(T287,'Items'!$A$6:$A$1005,0)),"MISSING ID")="Currency","Currency / no refinement tier","Recovered output / tier not applicable")),IF(OR(IFERROR(INDEX('Crafting recipes'!$H$6:$H$1005,MATCH(J287,'Crafting recipes'!$A$6:$A$1005,0)),"MISSING ID")="Unassigned",G287="Unassigned"),"Tier unresolved",IF(IFERROR(VALUE(RIGHT(G287,1))-VALUE(RIGHT(IFERROR(INDEX('Crafting recipes'!$H$6:$H$1005,MATCH(J287,'Crafting recipes'!$A$6:$A$1005,0)),"MISSING ID"),1)),0)=1,IF(B287=IFERROR(INDEX('Crafting recipes'!$H$6:$H$1005,MATCH(J287,'Crafting recipes'!$A$6:$A$1005,0)),"MISSING ID"),"Advances one material tier","Lower-tier ingredient; route advances one tier"),"Needs tier review"))))))</x:f>
        <x:v>Advances one material tier</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 graded bristle bundles</x:v>
      </x:c>
      <x:c r="B288" s="4" t="str">
        <x:f>IFERROR(INDEX('Material routes'!$F$6:$F$2205,MATCH(U288,'Material routes'!$A$6:$A$2205,0)),"MISSING ID")</x:f>
        <x:v>T1</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T2</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prerequisite",IF(K288="Raw entry preparation","Entry-resource preparation",IF(G288="Not applicable",IF(IFERROR(INDEX('Items'!$AI$6:$AI$1005,MATCH(T288,'Items'!$A$6:$A$1005,0)),"MISSING ID")="Finished item","Finished endpoint",IF(IFERROR(INDEX('Items'!$AI$6:$AI$1005,MATCH(T288,'Items'!$A$6:$A$1005,0)),"MISSING ID")="Currency","Currency / no refinement tier","Recovered output / tier not applicable")),IF(OR(IFERROR(INDEX('Crafting recipes'!$H$6:$H$1005,MATCH(J288,'Crafting recipes'!$A$6:$A$1005,0)),"MISSING ID")="Unassigned",G288="Unassigned"),"Tier unresolved",IF(IFERROR(VALUE(RIGHT(G288,1))-VALUE(RIGHT(IFERROR(INDEX('Crafting recipes'!$H$6:$H$1005,MATCH(J288,'Crafting recipes'!$A$6:$A$1005,0)),"MISSING ID"),1)),0)=1,IF(B288=IFERROR(INDEX('Crafting recipes'!$H$6:$H$1005,MATCH(J288,'Crafting recipes'!$A$6:$A$1005,0)),"MISSING ID"),"Advances one material tier","Lower-tier ingredient; route advances one tier"),"Needs tier review"))))))</x:f>
        <x:v>Advances one material tier</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T1</x:v>
      </x:c>
      <x:c r="C289" s="4" t="str">
        <x:f>IFERROR(INDEX('Material routes'!$H$6:$H$2205,MATCH(U289,'Material routes'!$A$6:$A$2205,0)),"MISSING ID")</x:f>
        <x:v>Chemical material</x:v>
      </x:c>
      <x:c r="D289" s="4" t="str">
        <x:f>IFERROR(INDEX('Material routes'!$G$6:$G$2205,MATCH(U289,'Material routes'!$A$6:$A$2205,0)),"MISSING ID")</x:f>
        <x:v>Processing agents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T2</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prerequisite",IF(K289="Raw entry preparation","Entry-resource preparation",IF(G289="Not applicable",IF(IFERROR(INDEX('Items'!$AI$6:$AI$1005,MATCH(T289,'Items'!$A$6:$A$1005,0)),"MISSING ID")="Finished item","Finished endpoint",IF(IFERROR(INDEX('Items'!$AI$6:$AI$1005,MATCH(T289,'Items'!$A$6:$A$1005,0)),"MISSING ID")="Currency","Currency / no refinement tier","Recovered output / tier not applicable")),IF(OR(IFERROR(INDEX('Crafting recipes'!$H$6:$H$1005,MATCH(J289,'Crafting recipes'!$A$6:$A$1005,0)),"MISSING ID")="Unassigned",G289="Unassigned"),"Tier unresolved",IF(IFERROR(VALUE(RIGHT(G289,1))-VALUE(RIGHT(IFERROR(INDEX('Crafting recipes'!$H$6:$H$1005,MATCH(J289,'Crafting recipes'!$A$6:$A$1005,0)),"MISSING ID"),1)),0)=1,IF(B289=IFERROR(INDEX('Crafting recipes'!$H$6:$H$1005,MATCH(J289,'Crafting recipes'!$A$6:$A$1005,0)),"MISSING ID"),"Advances one material tier","Lower-tier ingredient; route advances one tier"),"Needs tier review"))))))</x:f>
        <x:v>Advances one material tier</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 hard-part blanks</x:v>
      </x:c>
      <x:c r="B290" s="4" t="str">
        <x:f>IFERROR(INDEX('Material routes'!$F$6:$F$2205,MATCH(U290,'Material routes'!$A$6:$A$2205,0)),"MISSING ID")</x:f>
        <x:v>T1</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T2</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prerequisite",IF(K290="Raw entry preparation","Entry-resource preparation",IF(G290="Not applicable",IF(IFERROR(INDEX('Items'!$AI$6:$AI$1005,MATCH(T290,'Items'!$A$6:$A$1005,0)),"MISSING ID")="Finished item","Finished endpoint",IF(IFERROR(INDEX('Items'!$AI$6:$AI$1005,MATCH(T290,'Items'!$A$6:$A$1005,0)),"MISSING ID")="Currency","Currency / no refinement tier","Recovered output / tier not applicable")),IF(OR(IFERROR(INDEX('Crafting recipes'!$H$6:$H$1005,MATCH(J290,'Crafting recipes'!$A$6:$A$1005,0)),"MISSING ID")="Unassigned",G290="Unassigned"),"Tier unresolved",IF(IFERROR(VALUE(RIGHT(G290,1))-VALUE(RIGHT(IFERROR(INDEX('Crafting recipes'!$H$6:$H$1005,MATCH(J290,'Crafting recipes'!$A$6:$A$1005,0)),"MISSING ID"),1)),0)=1,IF(B290=IFERROR(INDEX('Crafting recipes'!$H$6:$H$1005,MATCH(J290,'Crafting recipes'!$A$6:$A$1005,0)),"MISSING ID"),"Advances one material tier","Lower-tier ingredient; route advances one tier"),"Needs tier review"))))))</x:f>
        <x:v>Advances one material tier</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T1</x:v>
      </x:c>
      <x:c r="C291" s="4" t="str">
        <x:f>IFERROR(INDEX('Material routes'!$H$6:$H$2205,MATCH(U291,'Material routes'!$A$6:$A$2205,0)),"MISSING ID")</x:f>
        <x:v>Chemical material</x:v>
      </x:c>
      <x:c r="D291" s="4" t="str">
        <x:f>IFERROR(INDEX('Material routes'!$G$6:$G$2205,MATCH(U291,'Material routes'!$A$6:$A$2205,0)),"MISSING ID")</x:f>
        <x:v>Processing agents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T2</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prerequisite",IF(K291="Raw entry preparation","Entry-resource preparation",IF(G291="Not applicable",IF(IFERROR(INDEX('Items'!$AI$6:$AI$1005,MATCH(T291,'Items'!$A$6:$A$1005,0)),"MISSING ID")="Finished item","Finished endpoint",IF(IFERROR(INDEX('Items'!$AI$6:$AI$1005,MATCH(T291,'Items'!$A$6:$A$1005,0)),"MISSING ID")="Currency","Currency / no refinement tier","Recovered output / tier not applicable")),IF(OR(IFERROR(INDEX('Crafting recipes'!$H$6:$H$1005,MATCH(J291,'Crafting recipes'!$A$6:$A$1005,0)),"MISSING ID")="Unassigned",G291="Unassigned"),"Tier unresolved",IF(IFERROR(VALUE(RIGHT(G291,1))-VALUE(RIGHT(IFERROR(INDEX('Crafting recipes'!$H$6:$H$1005,MATCH(J291,'Crafting recipes'!$A$6:$A$1005,0)),"MISSING ID"),1)),0)=1,IF(B291=IFERROR(INDEX('Crafting recipes'!$H$6:$H$1005,MATCH(J291,'Crafting recipes'!$A$6:$A$1005,0)),"MISSING ID"),"Advances one material tier","Lower-tier ingredient; route advances one tier"),"Needs tier review"))))))</x:f>
        <x:v>Advances one material tier</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T0</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prerequisite",IF(K292="Raw entry preparation","Entry-resource preparation",IF(G292="Not applicable",IF(IFERROR(INDEX('Items'!$AI$6:$AI$1005,MATCH(T292,'Items'!$A$6:$A$1005,0)),"MISSING ID")="Finished item","Finished endpoint",IF(IFERROR(INDEX('Items'!$AI$6:$AI$1005,MATCH(T292,'Items'!$A$6:$A$1005,0)),"MISSING ID")="Currency","Currency / no refinement tier","Recovered output / tier not applicable")),IF(OR(IFERROR(INDEX('Crafting recipes'!$H$6:$H$1005,MATCH(J292,'Crafting recipes'!$A$6:$A$1005,0)),"MISSING ID")="Unassigned",G292="Unassigned"),"Tier unresolved",IF(IFERROR(VALUE(RIGHT(G292,1))-VALUE(RIGHT(IFERROR(INDEX('Crafting recipes'!$H$6:$H$1005,MATCH(J292,'Crafting recipes'!$A$6:$A$1005,0)),"MISSING ID"),1)),0)=1,IF(B292=IFERROR(INDEX('Crafting recipes'!$H$6:$H$1005,MATCH(J292,'Crafting recipes'!$A$6:$A$1005,0)),"MISSING ID"),"Advances one material tier","Lower-tier ingredient; route advances one tier"),"Needs tier review"))))))</x:f>
        <x:v>Advances one material tier</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Charcoal</x:v>
      </x:c>
      <x:c r="G293" s="4" t="str">
        <x:f>IFERROR(INDEX('Material routes'!$F$6:$F$2205,MATCH(V293,'Material routes'!$A$6:$A$2205,0)),"MISSING ID")</x:f>
        <x:v>T1</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prerequisite",IF(K293="Raw entry preparation","Entry-resource preparation",IF(G293="Not applicable",IF(IFERROR(INDEX('Items'!$AI$6:$AI$1005,MATCH(T293,'Items'!$A$6:$A$1005,0)),"MISSING ID")="Finished item","Finished endpoint",IF(IFERROR(INDEX('Items'!$AI$6:$AI$1005,MATCH(T293,'Items'!$A$6:$A$1005,0)),"MISSING ID")="Currency","Currency / no refinement tier","Recovered output / tier not applicable")),IF(OR(IFERROR(INDEX('Crafting recipes'!$H$6:$H$1005,MATCH(J293,'Crafting recipes'!$A$6:$A$1005,0)),"MISSING ID")="Unassigned",G293="Unassigned"),"Tier unresolved",IF(IFERROR(VALUE(RIGHT(G293,1))-VALUE(RIGHT(IFERROR(INDEX('Crafting recipes'!$H$6:$H$1005,MATCH(J293,'Crafting recipes'!$A$6:$A$1005,0)),"MISSING ID"),1)),0)=1,IF(B293=IFERROR(INDEX('Crafting recipes'!$H$6:$H$1005,MATCH(J293,'Crafting recipes'!$A$6:$A$1005,0)),"MISSING ID"),"Advances one material tier","Lower-tier ingredient; route advances one tier"),"Needs tier review"))))))</x:f>
        <x:v>Advances one material tier</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Chitin-char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prerequisite",IF(K294="Raw entry preparation","Entry-resource preparation",IF(G294="Not applicable",IF(IFERROR(INDEX('Items'!$AI$6:$AI$1005,MATCH(T294,'Items'!$A$6:$A$1005,0)),"MISSING ID")="Finished item","Finished endpoint",IF(IFERROR(INDEX('Items'!$AI$6:$AI$1005,MATCH(T294,'Items'!$A$6:$A$1005,0)),"MISSING ID")="Currency","Currency / no refinement tier","Recovered output / tier not applicable")),IF(OR(IFERROR(INDEX('Crafting recipes'!$H$6:$H$1005,MATCH(J294,'Crafting recipes'!$A$6:$A$1005,0)),"MISSING ID")="Unassigned",G294="Unassigned"),"Tier unresolved",IF(IFERROR(VALUE(RIGHT(G294,1))-VALUE(RIGHT(IFERROR(INDEX('Crafting recipes'!$H$6:$H$1005,MATCH(J294,'Crafting recipes'!$A$6:$A$1005,0)),"MISSING ID"),1)),0)=1,IF(B294=IFERROR(INDEX('Crafting recipes'!$H$6:$H$1005,MATCH(J294,'Crafting recipes'!$A$6:$A$1005,0)),"MISSING ID"),"Advances one material tier","Lower-tier ingredient; route advances one tier"),"Needs tier review"))))))</x:f>
        <x:v>Advances one material tier</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clear-glass blank</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T2</x:v>
      </x:c>
      <x:c r="H295" s="4" t="str">
        <x:f>IFERROR(INDEX('Material routes'!$H$6:$H$2205,MATCH(V295,'Material routes'!$A$6:$A$2205,0)),"MISSING ID")</x:f>
        <x:v>Container part</x:v>
      </x:c>
      <x:c r="I295" s="4" t="str">
        <x:f>IFERROR(INDEX('Material routes'!$G$6:$G$2205,MATCH(V295,'Material routes'!$A$6:$A$2205,0)),"MISSING ID")</x:f>
        <x:v>Containers</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str">
        <x:f>IFERROR(INDEX('Material routes'!$K$6:$K$2205,MATCH(U295,'Material routes'!$A$6:$A$2205,0)),"MISSING ID")</x:f>
        <x:v>Proposal</x:v>
      </x:c>
      <x:c r="M295" s="4" t="str">
        <x:f>IFERROR(INDEX('Material routes'!$M$6:$M$2205,MATCH(U295,'Material routes'!$A$6:$A$2205,0)),"MISSING ID")</x:f>
        <x:v>Partial proposal</x:v>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Advances one material tier</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abrasive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T2</x:v>
      </x:c>
      <x:c r="H296" s="4" t="str">
        <x:f>IFERROR(INDEX('Material routes'!$H$6:$H$2205,MATCH(V296,'Material routes'!$A$6:$A$2205,0)),"MISSING ID")</x:f>
        <x:v>Container part</x:v>
      </x:c>
      <x:c r="I296" s="4" t="str">
        <x:f>IFERROR(INDEX('Material routes'!$G$6:$G$2205,MATCH(V296,'Material routes'!$A$6:$A$2205,0)),"MISSING ID")</x:f>
        <x:v>Containers</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str">
        <x:f>IFERROR(INDEX('Material routes'!$K$6:$K$2205,MATCH(U296,'Material routes'!$A$6:$A$2205,0)),"MISSING ID")</x:f>
        <x:v>Proposal</x:v>
      </x:c>
      <x:c r="M296" s="4" t="str">
        <x:f>IFERROR(INDEX('Material routes'!$M$6:$M$2205,MATCH(U296,'Material routes'!$A$6:$A$2205,0)),"MISSING ID")</x:f>
        <x:v>Partial proposal</x:v>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Advances one material tier</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T3</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prerequisite",IF(K299="Raw entry preparation","Entry-resource preparation",IF(G299="Not applicable",IF(IFERROR(INDEX('Items'!$AI$6:$AI$1005,MATCH(T299,'Items'!$A$6:$A$1005,0)),"MISSING ID")="Finished item","Finished endpoint",IF(IFERROR(INDEX('Items'!$AI$6:$AI$1005,MATCH(T299,'Items'!$A$6:$A$1005,0)),"MISSING ID")="Currency","Currency / no refinement tier","Recovered output / tier not applicable")),IF(OR(IFERROR(INDEX('Crafting recipes'!$H$6:$H$1005,MATCH(J299,'Crafting recipes'!$A$6:$A$1005,0)),"MISSING ID")="Unassigned",G299="Unassigned"),"Tier unresolved",IF(IFERROR(VALUE(RIGHT(G299,1))-VALUE(RIGHT(IFERROR(INDEX('Crafting recipes'!$H$6:$H$1005,MATCH(J299,'Crafting recipes'!$A$6:$A$1005,0)),"MISSING ID"),1)),0)=1,IF(B299=IFERROR(INDEX('Crafting recipes'!$H$6:$H$1005,MATCH(J299,'Crafting recipes'!$A$6:$A$1005,0)),"MISSING ID"),"Advances one material tier","Lower-tier ingredient; route advances one tier"),"Needs tier review"))))))</x:f>
        <x:v>Advances one material tier</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Chemical material</x:v>
      </x:c>
      <x:c r="D300" s="4" t="str">
        <x:f>IFERROR(INDEX('Material routes'!$G$6:$G$2205,MATCH(U300,'Material routes'!$A$6:$A$2205,0)),"MISSING ID")</x:f>
        <x:v>Processing agents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T3</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prerequisite",IF(K300="Raw entry preparation","Entry-resource preparation",IF(G300="Not applicable",IF(IFERROR(INDEX('Items'!$AI$6:$AI$1005,MATCH(T300,'Items'!$A$6:$A$1005,0)),"MISSING ID")="Finished item","Finished endpoint",IF(IFERROR(INDEX('Items'!$AI$6:$AI$1005,MATCH(T300,'Items'!$A$6:$A$1005,0)),"MISSING ID")="Currency","Currency / no refinement tier","Recovered output / tier not applicable")),IF(OR(IFERROR(INDEX('Crafting recipes'!$H$6:$H$1005,MATCH(J300,'Crafting recipes'!$A$6:$A$1005,0)),"MISSING ID")="Unassigned",G300="Unassigned"),"Tier unresolved",IF(IFERROR(VALUE(RIGHT(G300,1))-VALUE(RIGHT(IFERROR(INDEX('Crafting recipes'!$H$6:$H$1005,MATCH(J300,'Crafting recipes'!$A$6:$A$1005,0)),"MISSING ID"),1)),0)=1,IF(B300=IFERROR(INDEX('Crafting recipes'!$H$6:$H$1005,MATCH(J300,'Crafting recipes'!$A$6:$A$1005,0)),"MISSING ID"),"Advances one material tier","Lower-tier ingredient; route advances one tier"),"Needs tier review"))))))</x:f>
        <x:v>Advances one material tier</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Chemical material</x:v>
      </x:c>
      <x:c r="D301" s="4" t="str">
        <x:f>IFERROR(INDEX('Material routes'!$G$6:$G$2205,MATCH(U301,'Material routes'!$A$6:$A$2205,0)),"MISSING ID")</x:f>
        <x:v>Processing agents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T3</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prerequisite",IF(K301="Raw entry preparation","Entry-resource preparation",IF(G301="Not applicable",IF(IFERROR(INDEX('Items'!$AI$6:$AI$1005,MATCH(T301,'Items'!$A$6:$A$1005,0)),"MISSING ID")="Finished item","Finished endpoint",IF(IFERROR(INDEX('Items'!$AI$6:$AI$1005,MATCH(T301,'Items'!$A$6:$A$1005,0)),"MISSING ID")="Currency","Currency / no refinement tier","Recovered output / tier not applicable")),IF(OR(IFERROR(INDEX('Crafting recipes'!$H$6:$H$1005,MATCH(J301,'Crafting recipes'!$A$6:$A$1005,0)),"MISSING ID")="Unassigned",G301="Unassigned"),"Tier unresolved",IF(IFERROR(VALUE(RIGHT(G301,1))-VALUE(RIGHT(IFERROR(INDEX('Crafting recipes'!$H$6:$H$1005,MATCH(J301,'Crafting recipes'!$A$6:$A$1005,0)),"MISSING ID"),1)),0)=1,IF(B301=IFERROR(INDEX('Crafting recipes'!$H$6:$H$1005,MATCH(J301,'Crafting recipes'!$A$6:$A$1005,0)),"MISSING ID"),"Advances one material tier","Lower-tier ingredient; route advances one tier"),"Needs tier review"))))))</x:f>
        <x:v>Advances one material tier</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prerequisite",IF(K302="Raw entry preparation","Entry-resource preparation",IF(G302="Not applicable",IF(IFERROR(INDEX('Items'!$AI$6:$AI$1005,MATCH(T302,'Items'!$A$6:$A$1005,0)),"MISSING ID")="Finished item","Finished endpoint",IF(IFERROR(INDEX('Items'!$AI$6:$AI$1005,MATCH(T302,'Items'!$A$6:$A$1005,0)),"MISSING ID")="Currency","Currency / no refinement tier","Recovered output / tier not applicable")),IF(OR(IFERROR(INDEX('Crafting recipes'!$H$6:$H$1005,MATCH(J302,'Crafting recipes'!$A$6:$A$1005,0)),"MISSING ID")="Unassigned",G302="Unassigned"),"Tier unresolved",IF(IFERROR(VALUE(RIGHT(G302,1))-VALUE(RIGHT(IFERROR(INDEX('Crafting recipes'!$H$6:$H$1005,MATCH(J302,'Crafting recipes'!$A$6:$A$1005,0)),"MISSING ID"),1)),0)=1,IF(B302=IFERROR(INDEX('Crafting recipes'!$H$6:$H$1005,MATCH(J302,'Crafting recipes'!$A$6:$A$1005,0)),"MISSING ID"),"Advances one material tier","Lower-tier ingredient; route advances one tier"),"Needs tier review"))))))</x:f>
        <x:v>Advances one material tier</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Prepared bronze bearing stock</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prerequisite",IF(K303="Raw entry preparation","Entry-resource preparation",IF(G303="Not applicable",IF(IFERROR(INDEX('Items'!$AI$6:$AI$1005,MATCH(T303,'Items'!$A$6:$A$1005,0)),"MISSING ID")="Finished item","Finished endpoint",IF(IFERROR(INDEX('Items'!$AI$6:$AI$1005,MATCH(T303,'Items'!$A$6:$A$1005,0)),"MISSING ID")="Currency","Currency / no refinement tier","Recovered output / tier not applicable")),IF(OR(IFERROR(INDEX('Crafting recipes'!$H$6:$H$1005,MATCH(J303,'Crafting recipes'!$A$6:$A$1005,0)),"MISSING ID")="Unassigned",G303="Unassigned"),"Tier unresolved",IF(IFERROR(VALUE(RIGHT(G303,1))-VALUE(RIGHT(IFERROR(INDEX('Crafting recipes'!$H$6:$H$1005,MATCH(J303,'Crafting recipes'!$A$6:$A$1005,0)),"MISSING ID"),1)),0)=1,IF(B303=IFERROR(INDEX('Crafting recipes'!$H$6:$H$1005,MATCH(J303,'Crafting recipes'!$A$6:$A$1005,0)),"MISSING ID"),"Advances one material tier","Lower-tier ingredient; route advances one tier"),"Needs tier review"))))))</x:f>
        <x:v>Advances one material tier</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stock</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T4</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prerequisite",IF(K304="Raw entry preparation","Entry-resource preparation",IF(G304="Not applicable",IF(IFERROR(INDEX('Items'!$AI$6:$AI$1005,MATCH(T304,'Items'!$A$6:$A$1005,0)),"MISSING ID")="Finished item","Finished endpoint",IF(IFERROR(INDEX('Items'!$AI$6:$AI$1005,MATCH(T304,'Items'!$A$6:$A$1005,0)),"MISSING ID")="Currency","Currency / no refinement tier","Recovered output / tier not applicable")),IF(OR(IFERROR(INDEX('Crafting recipes'!$H$6:$H$1005,MATCH(J304,'Crafting recipes'!$A$6:$A$1005,0)),"MISSING ID")="Unassigned",G304="Unassigned"),"Tier unresolved",IF(IFERROR(VALUE(RIGHT(G304,1))-VALUE(RIGHT(IFERROR(INDEX('Crafting recipes'!$H$6:$H$1005,MATCH(J304,'Crafting recipes'!$A$6:$A$1005,0)),"MISSING ID"),1)),0)=1,IF(B304=IFERROR(INDEX('Crafting recipes'!$H$6:$H$1005,MATCH(J304,'Crafting recipes'!$A$6:$A$1005,0)),"MISSING ID"),"Advances one material tier","Lower-tier ingredient; route advances one tier"),"Needs tier review"))))))</x:f>
        <x:v>Advances one material tier</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stock</x:v>
      </x:c>
      <x:c r="B305" s="4" t="str">
        <x:f>IFERROR(INDEX('Material routes'!$F$6:$F$2205,MATCH(U305,'Material routes'!$A$6:$A$2205,0)),"MISSING ID")</x:f>
        <x:v>T3</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T4</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prerequisite",IF(K305="Raw entry preparation","Entry-resource preparation",IF(G305="Not applicable",IF(IFERROR(INDEX('Items'!$AI$6:$AI$1005,MATCH(T305,'Items'!$A$6:$A$1005,0)),"MISSING ID")="Finished item","Finished endpoint",IF(IFERROR(INDEX('Items'!$AI$6:$AI$1005,MATCH(T305,'Items'!$A$6:$A$1005,0)),"MISSING ID")="Currency","Currency / no refinement tier","Recovered output / tier not applicable")),IF(OR(IFERROR(INDEX('Crafting recipes'!$H$6:$H$1005,MATCH(J305,'Crafting recipes'!$A$6:$A$1005,0)),"MISSING ID")="Unassigned",G305="Unassigned"),"Tier unresolved",IF(IFERROR(VALUE(RIGHT(G305,1))-VALUE(RIGHT(IFERROR(INDEX('Crafting recipes'!$H$6:$H$1005,MATCH(J305,'Crafting recipes'!$A$6:$A$1005,0)),"MISSING ID"),1)),0)=1,IF(B305=IFERROR(INDEX('Crafting recipes'!$H$6:$H$1005,MATCH(J305,'Crafting recipes'!$A$6:$A$1005,0)),"MISSING ID"),"Advances one material tier","Lower-tier ingredient; route advances one tier"),"Needs tier review"))))))</x:f>
        <x:v>Advances one material tier</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stock</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T4</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prerequisite",IF(K306="Raw entry preparation","Entry-resource preparation",IF(G306="Not applicable",IF(IFERROR(INDEX('Items'!$AI$6:$AI$1005,MATCH(T306,'Items'!$A$6:$A$1005,0)),"MISSING ID")="Finished item","Finished endpoint",IF(IFERROR(INDEX('Items'!$AI$6:$AI$1005,MATCH(T306,'Items'!$A$6:$A$1005,0)),"MISSING ID")="Currency","Currency / no refinement tier","Recovered output / tier not applicable")),IF(OR(IFERROR(INDEX('Crafting recipes'!$H$6:$H$1005,MATCH(J306,'Crafting recipes'!$A$6:$A$1005,0)),"MISSING ID")="Unassigned",G306="Unassigned"),"Tier unresolved",IF(IFERROR(VALUE(RIGHT(G306,1))-VALUE(RIGHT(IFERROR(INDEX('Crafting recipes'!$H$6:$H$1005,MATCH(J306,'Crafting recipes'!$A$6:$A$1005,0)),"MISSING ID"),1)),0)=1,IF(B306=IFERROR(INDEX('Crafting recipes'!$H$6:$H$1005,MATCH(J306,'Crafting recipes'!$A$6:$A$1005,0)),"MISSING ID"),"Advances one material tier","Lower-tier ingredient; route advances one tier"),"Needs tier review"))))))</x:f>
        <x:v>Advances one material tier</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stock</x:v>
      </x:c>
      <x:c r="B307" s="4" t="str">
        <x:f>IFERROR(INDEX('Material routes'!$F$6:$F$2205,MATCH(U307,'Material routes'!$A$6:$A$2205,0)),"MISSING ID")</x:f>
        <x:v>T3</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T4</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prerequisite",IF(K307="Raw entry preparation","Entry-resource preparation",IF(G307="Not applicable",IF(IFERROR(INDEX('Items'!$AI$6:$AI$1005,MATCH(T307,'Items'!$A$6:$A$1005,0)),"MISSING ID")="Finished item","Finished endpoint",IF(IFERROR(INDEX('Items'!$AI$6:$AI$1005,MATCH(T307,'Items'!$A$6:$A$1005,0)),"MISSING ID")="Currency","Currency / no refinement tier","Recovered output / tier not applicable")),IF(OR(IFERROR(INDEX('Crafting recipes'!$H$6:$H$1005,MATCH(J307,'Crafting recipes'!$A$6:$A$1005,0)),"MISSING ID")="Unassigned",G307="Unassigned"),"Tier unresolved",IF(IFERROR(VALUE(RIGHT(G307,1))-VALUE(RIGHT(IFERROR(INDEX('Crafting recipes'!$H$6:$H$1005,MATCH(J307,'Crafting recipes'!$A$6:$A$1005,0)),"MISSING ID"),1)),0)=1,IF(B307=IFERROR(INDEX('Crafting recipes'!$H$6:$H$1005,MATCH(J307,'Crafting recipes'!$A$6:$A$1005,0)),"MISSING ID"),"Advances one material tier","Lower-tier ingredient; route advances one tier"),"Needs tier review"))))))</x:f>
        <x:v>Advances one material tier</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Prepared bronze bearing stock</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T4</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prerequisite",IF(K308="Raw entry preparation","Entry-resource preparation",IF(G308="Not applicable",IF(IFERROR(INDEX('Items'!$AI$6:$AI$1005,MATCH(T308,'Items'!$A$6:$A$1005,0)),"MISSING ID")="Finished item","Finished endpoint",IF(IFERROR(INDEX('Items'!$AI$6:$AI$1005,MATCH(T308,'Items'!$A$6:$A$1005,0)),"MISSING ID")="Currency","Currency / no refinement tier","Recovered output / tier not applicable")),IF(OR(IFERROR(INDEX('Crafting recipes'!$H$6:$H$1005,MATCH(J308,'Crafting recipes'!$A$6:$A$1005,0)),"MISSING ID")="Unassigned",G308="Unassigned"),"Tier unresolved",IF(IFERROR(VALUE(RIGHT(G308,1))-VALUE(RIGHT(IFERROR(INDEX('Crafting recipes'!$H$6:$H$1005,MATCH(J308,'Crafting recipes'!$A$6:$A$1005,0)),"MISSING ID"),1)),0)=1,IF(B308=IFERROR(INDEX('Crafting recipes'!$H$6:$H$1005,MATCH(J308,'Crafting recipes'!$A$6:$A$1005,0)),"MISSING ID"),"Advances one material tier","Lower-tier ingredient; route advances one tier"),"Needs tier review"))))))</x:f>
        <x:v>Lower-tier ingredient; route advances one tier</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T3</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prerequisite",IF(K309="Raw entry preparation","Entry-resource preparation",IF(G309="Not applicable",IF(IFERROR(INDEX('Items'!$AI$6:$AI$1005,MATCH(T309,'Items'!$A$6:$A$1005,0)),"MISSING ID")="Finished item","Finished endpoint",IF(IFERROR(INDEX('Items'!$AI$6:$AI$1005,MATCH(T309,'Items'!$A$6:$A$1005,0)),"MISSING ID")="Currency","Currency / no refinement tier","Recovered output / tier not applicable")),IF(OR(IFERROR(INDEX('Crafting recipes'!$H$6:$H$1005,MATCH(J309,'Crafting recipes'!$A$6:$A$1005,0)),"MISSING ID")="Unassigned",G309="Unassigned"),"Tier unresolved",IF(IFERROR(VALUE(RIGHT(G309,1))-VALUE(RIGHT(IFERROR(INDEX('Crafting recipes'!$H$6:$H$1005,MATCH(J309,'Crafting recipes'!$A$6:$A$1005,0)),"MISSING ID"),1)),0)=1,IF(B309=IFERROR(INDEX('Crafting recipes'!$H$6:$H$1005,MATCH(J309,'Crafting recipes'!$A$6:$A$1005,0)),"MISSING ID"),"Advances one material tier","Lower-tier ingredient; route advances one tier"),"Needs tier review"))))))</x:f>
        <x:v>Advances one material tier</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Chemical material</x:v>
      </x:c>
      <x:c r="D310" s="4" t="str">
        <x:f>IFERROR(INDEX('Material routes'!$G$6:$G$2205,MATCH(U310,'Material routes'!$A$6:$A$2205,0)),"MISSING ID")</x:f>
        <x:v>Processing agents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T3</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prerequisite",IF(K310="Raw entry preparation","Entry-resource preparation",IF(G310="Not applicable",IF(IFERROR(INDEX('Items'!$AI$6:$AI$1005,MATCH(T310,'Items'!$A$6:$A$1005,0)),"MISSING ID")="Finished item","Finished endpoint",IF(IFERROR(INDEX('Items'!$AI$6:$AI$1005,MATCH(T310,'Items'!$A$6:$A$1005,0)),"MISSING ID")="Currency","Currency / no refinement tier","Recovered output / tier not applicable")),IF(OR(IFERROR(INDEX('Crafting recipes'!$H$6:$H$1005,MATCH(J310,'Crafting recipes'!$A$6:$A$1005,0)),"MISSING ID")="Unassigned",G310="Unassigned"),"Tier unresolved",IF(IFERROR(VALUE(RIGHT(G310,1))-VALUE(RIGHT(IFERROR(INDEX('Crafting recipes'!$H$6:$H$1005,MATCH(J310,'Crafting recipes'!$A$6:$A$1005,0)),"MISSING ID"),1)),0)=1,IF(B310=IFERROR(INDEX('Crafting recipes'!$H$6:$H$1005,MATCH(J310,'Crafting recipes'!$A$6:$A$1005,0)),"MISSING ID"),"Advances one material tier","Lower-tier ingredient; route advances one tier"),"Needs tier review"))))))</x:f>
        <x:v>Advances one material tier</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stock</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prerequisite",IF(K311="Raw entry preparation","Entry-resource preparation",IF(G311="Not applicable",IF(IFERROR(INDEX('Items'!$AI$6:$AI$1005,MATCH(T311,'Items'!$A$6:$A$1005,0)),"MISSING ID")="Finished item","Finished endpoint",IF(IFERROR(INDEX('Items'!$AI$6:$AI$1005,MATCH(T311,'Items'!$A$6:$A$1005,0)),"MISSING ID")="Currency","Currency / no refinement tier","Recovered output / tier not applicable")),IF(OR(IFERROR(INDEX('Crafting recipes'!$H$6:$H$1005,MATCH(J311,'Crafting recipes'!$A$6:$A$1005,0)),"MISSING ID")="Unassigned",G311="Unassigned"),"Tier unresolved",IF(IFERROR(VALUE(RIGHT(G311,1))-VALUE(RIGHT(IFERROR(INDEX('Crafting recipes'!$H$6:$H$1005,MATCH(J311,'Crafting recipes'!$A$6:$A$1005,0)),"MISSING ID"),1)),0)=1,IF(B311=IFERROR(INDEX('Crafting recipes'!$H$6:$H$1005,MATCH(J311,'Crafting recipes'!$A$6:$A$1005,0)),"MISSING ID"),"Advances one material tier","Lower-tier ingredient; route advances one tier"),"Needs tier review"))))))</x:f>
        <x:v>Advances one material tier</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abrasive grit</x:v>
      </x:c>
      <x:c r="B312" s="4" t="str">
        <x:f>IFERROR(INDEX('Material routes'!$F$6:$F$2205,MATCH(U312,'Material routes'!$A$6:$A$2205,0)),"MISSING ID")</x:f>
        <x:v>T1</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prerequisite",IF(K312="Raw entry preparation","Entry-resource preparation",IF(G312="Not applicable",IF(IFERROR(INDEX('Items'!$AI$6:$AI$1005,MATCH(T312,'Items'!$A$6:$A$1005,0)),"MISSING ID")="Finished item","Finished endpoint",IF(IFERROR(INDEX('Items'!$AI$6:$AI$1005,MATCH(T312,'Items'!$A$6:$A$1005,0)),"MISSING ID")="Currency","Currency / no refinement tier","Recovered output / tier not applicable")),IF(OR(IFERROR(INDEX('Crafting recipes'!$H$6:$H$1005,MATCH(J312,'Crafting recipes'!$A$6:$A$1005,0)),"MISSING ID")="Unassigned",G312="Unassigned"),"Tier unresolved",IF(IFERROR(VALUE(RIGHT(G312,1))-VALUE(RIGHT(IFERROR(INDEX('Crafting recipes'!$H$6:$H$1005,MATCH(J312,'Crafting recipes'!$A$6:$A$1005,0)),"MISSING ID"),1)),0)=1,IF(B312=IFERROR(INDEX('Crafting recipes'!$H$6:$H$1005,MATCH(J312,'Crafting recipes'!$A$6:$A$1005,0)),"MISSING ID"),"Advances one material tier","Lower-tier ingredient; route advances one tier"),"Needs tier review"))))))</x:f>
        <x:v>Lower-tier ingredient; route advances one tier</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T3</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prerequisite",IF(K313="Raw entry preparation","Entry-resource preparation",IF(G313="Not applicable",IF(IFERROR(INDEX('Items'!$AI$6:$AI$1005,MATCH(T313,'Items'!$A$6:$A$1005,0)),"MISSING ID")="Finished item","Finished endpoint",IF(IFERROR(INDEX('Items'!$AI$6:$AI$1005,MATCH(T313,'Items'!$A$6:$A$1005,0)),"MISSING ID")="Currency","Currency / no refinement tier","Recovered output / tier not applicable")),IF(OR(IFERROR(INDEX('Crafting recipes'!$H$6:$H$1005,MATCH(J313,'Crafting recipes'!$A$6:$A$1005,0)),"MISSING ID")="Unassigned",G313="Unassigned"),"Tier unresolved",IF(IFERROR(VALUE(RIGHT(G313,1))-VALUE(RIGHT(IFERROR(INDEX('Crafting recipes'!$H$6:$H$1005,MATCH(J313,'Crafting recipes'!$A$6:$A$1005,0)),"MISSING ID"),1)),0)=1,IF(B313=IFERROR(INDEX('Crafting recipes'!$H$6:$H$1005,MATCH(J313,'Crafting recipes'!$A$6:$A$1005,0)),"MISSING ID"),"Advances one material tier","Lower-tier ingredient; route advances one tier"),"Needs tier review"))))))</x:f>
        <x:v>Advances one material tier</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T1</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T2</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prerequisite",IF(K314="Raw entry preparation","Entry-resource preparation",IF(G314="Not applicable",IF(IFERROR(INDEX('Items'!$AI$6:$AI$1005,MATCH(T314,'Items'!$A$6:$A$1005,0)),"MISSING ID")="Finished item","Finished endpoint",IF(IFERROR(INDEX('Items'!$AI$6:$AI$1005,MATCH(T314,'Items'!$A$6:$A$1005,0)),"MISSING ID")="Currency","Currency / no refinement tier","Recovered output / tier not applicable")),IF(OR(IFERROR(INDEX('Crafting recipes'!$H$6:$H$1005,MATCH(J314,'Crafting recipes'!$A$6:$A$1005,0)),"MISSING ID")="Unassigned",G314="Unassigned"),"Tier unresolved",IF(IFERROR(VALUE(RIGHT(G314,1))-VALUE(RIGHT(IFERROR(INDEX('Crafting recipes'!$H$6:$H$1005,MATCH(J314,'Crafting recipes'!$A$6:$A$1005,0)),"MISSING ID"),1)),0)=1,IF(B314=IFERROR(INDEX('Crafting recipes'!$H$6:$H$1005,MATCH(J314,'Crafting recipes'!$A$6:$A$1005,0)),"MISSING ID"),"Advances one material tier","Lower-tier ingredient; route advances one tier"),"Needs tier review"))))))</x:f>
        <x:v>Advances one material tier</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Prepared mineral pigment powder</x:v>
      </x:c>
      <x:c r="B315" s="4" t="str">
        <x:f>IFERROR(INDEX('Material routes'!$F$6:$F$2205,MATCH(U315,'Material routes'!$A$6:$A$2205,0)),"MISSING ID")</x:f>
        <x:v>T1</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T2</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prerequisite",IF(K315="Raw entry preparation","Entry-resource preparation",IF(G315="Not applicable",IF(IFERROR(INDEX('Items'!$AI$6:$AI$1005,MATCH(T315,'Items'!$A$6:$A$1005,0)),"MISSING ID")="Finished item","Finished endpoint",IF(IFERROR(INDEX('Items'!$AI$6:$AI$1005,MATCH(T315,'Items'!$A$6:$A$1005,0)),"MISSING ID")="Currency","Currency / no refinement tier","Recovered output / tier not applicable")),IF(OR(IFERROR(INDEX('Crafting recipes'!$H$6:$H$1005,MATCH(J315,'Crafting recipes'!$A$6:$A$1005,0)),"MISSING ID")="Unassigned",G315="Unassigned"),"Tier unresolved",IF(IFERROR(VALUE(RIGHT(G315,1))-VALUE(RIGHT(IFERROR(INDEX('Crafting recipes'!$H$6:$H$1005,MATCH(J315,'Crafting recipes'!$A$6:$A$1005,0)),"MISSING ID"),1)),0)=1,IF(B315=IFERROR(INDEX('Crafting recipes'!$H$6:$H$1005,MATCH(J315,'Crafting recipes'!$A$6:$A$1005,0)),"MISSING ID"),"Advances one material tier","Lower-tier ingredient; route advances one tier"),"Needs tier review"))))))</x:f>
        <x:v>Advances one material tier</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blanks</x:v>
      </x:c>
      <x:c r="B316" s="4" t="str">
        <x:f>IFERROR(INDEX('Material routes'!$F$6:$F$2205,MATCH(U316,'Material routes'!$A$6:$A$2205,0)),"MISSING ID")</x:f>
        <x:v>T2</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T3</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prerequisite",IF(K316="Raw entry preparation","Entry-resource preparation",IF(G316="Not applicable",IF(IFERROR(INDEX('Items'!$AI$6:$AI$1005,MATCH(T316,'Items'!$A$6:$A$1005,0)),"MISSING ID")="Finished item","Finished endpoint",IF(IFERROR(INDEX('Items'!$AI$6:$AI$1005,MATCH(T316,'Items'!$A$6:$A$1005,0)),"MISSING ID")="Currency","Currency / no refinement tier","Recovered output / tier not applicable")),IF(OR(IFERROR(INDEX('Crafting recipes'!$H$6:$H$1005,MATCH(J316,'Crafting recipes'!$A$6:$A$1005,0)),"MISSING ID")="Unassigned",G316="Unassigned"),"Tier unresolved",IF(IFERROR(VALUE(RIGHT(G316,1))-VALUE(RIGHT(IFERROR(INDEX('Crafting recipes'!$H$6:$H$1005,MATCH(J316,'Crafting recipes'!$A$6:$A$1005,0)),"MISSING ID"),1)),0)=1,IF(B316=IFERROR(INDEX('Crafting recipes'!$H$6:$H$1005,MATCH(J316,'Crafting recipes'!$A$6:$A$1005,0)),"MISSING ID"),"Advances one material tier","Lower-tier ingredient; route advances one tier"),"Needs tier review"))))))</x:f>
        <x:v>Advances one material tier</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T3</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prerequisite",IF(K317="Raw entry preparation","Entry-resource preparation",IF(G317="Not applicable",IF(IFERROR(INDEX('Items'!$AI$6:$AI$1005,MATCH(T317,'Items'!$A$6:$A$1005,0)),"MISSING ID")="Finished item","Finished endpoint",IF(IFERROR(INDEX('Items'!$AI$6:$AI$1005,MATCH(T317,'Items'!$A$6:$A$1005,0)),"MISSING ID")="Currency","Currency / no refinement tier","Recovered output / tier not applicable")),IF(OR(IFERROR(INDEX('Crafting recipes'!$H$6:$H$1005,MATCH(J317,'Crafting recipes'!$A$6:$A$1005,0)),"MISSING ID")="Unassigned",G317="Unassigned"),"Tier unresolved",IF(IFERROR(VALUE(RIGHT(G317,1))-VALUE(RIGHT(IFERROR(INDEX('Crafting recipes'!$H$6:$H$1005,MATCH(J317,'Crafting recipes'!$A$6:$A$1005,0)),"MISSING ID"),1)),0)=1,IF(B317=IFERROR(INDEX('Crafting recipes'!$H$6:$H$1005,MATCH(J317,'Crafting recipes'!$A$6:$A$1005,0)),"MISSING ID"),"Advances one material tier","Lower-tier ingredient; route advances one tier"),"Needs tier review"))))))</x:f>
        <x:v>Advances one material tier</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Mineral pigment coating</x:v>
      </x:c>
      <x:c r="B318" s="4" t="str">
        <x:f>IFERROR(INDEX('Material routes'!$F$6:$F$2205,MATCH(U318,'Material routes'!$A$6:$A$2205,0)),"MISSING ID")</x:f>
        <x:v>T2</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T3</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prerequisite",IF(K318="Raw entry preparation","Entry-resource preparation",IF(G318="Not applicable",IF(IFERROR(INDEX('Items'!$AI$6:$AI$1005,MATCH(T318,'Items'!$A$6:$A$1005,0)),"MISSING ID")="Finished item","Finished endpoint",IF(IFERROR(INDEX('Items'!$AI$6:$AI$1005,MATCH(T318,'Items'!$A$6:$A$1005,0)),"MISSING ID")="Currency","Currency / no refinement tier","Recovered output / tier not applicable")),IF(OR(IFERROR(INDEX('Crafting recipes'!$H$6:$H$1005,MATCH(J318,'Crafting recipes'!$A$6:$A$1005,0)),"MISSING ID")="Unassigned",G318="Unassigned"),"Tier unresolved",IF(IFERROR(VALUE(RIGHT(G318,1))-VALUE(RIGHT(IFERROR(INDEX('Crafting recipes'!$H$6:$H$1005,MATCH(J318,'Crafting recipes'!$A$6:$A$1005,0)),"MISSING ID"),1)),0)=1,IF(B318=IFERROR(INDEX('Crafting recipes'!$H$6:$H$1005,MATCH(J318,'Crafting recipes'!$A$6:$A$1005,0)),"MISSING ID"),"Advances one material tier","Lower-tier ingredient; route advances one tier"),"Needs tier review"))))))</x:f>
        <x:v>Advances one material tier</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T2</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T3</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prerequisite",IF(K319="Raw entry preparation","Entry-resource preparation",IF(G319="Not applicable",IF(IFERROR(INDEX('Items'!$AI$6:$AI$1005,MATCH(T319,'Items'!$A$6:$A$1005,0)),"MISSING ID")="Finished item","Finished endpoint",IF(IFERROR(INDEX('Items'!$AI$6:$AI$1005,MATCH(T319,'Items'!$A$6:$A$1005,0)),"MISSING ID")="Currency","Currency / no refinement tier","Recovered output / tier not applicable")),IF(OR(IFERROR(INDEX('Crafting recipes'!$H$6:$H$1005,MATCH(J319,'Crafting recipes'!$A$6:$A$1005,0)),"MISSING ID")="Unassigned",G319="Unassigned"),"Tier unresolved",IF(IFERROR(VALUE(RIGHT(G319,1))-VALUE(RIGHT(IFERROR(INDEX('Crafting recipes'!$H$6:$H$1005,MATCH(J319,'Crafting recipes'!$A$6:$A$1005,0)),"MISSING ID"),1)),0)=1,IF(B319=IFERROR(INDEX('Crafting recipes'!$H$6:$H$1005,MATCH(J319,'Crafting recipes'!$A$6:$A$1005,0)),"MISSING ID"),"Advances one material tier","Lower-tier ingredient; route advances one tier"),"Needs tier review"))))))</x:f>
        <x:v>Advances one material tier</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Chemical material</x:v>
      </x:c>
      <x:c r="D320" s="4" t="str">
        <x:f>IFERROR(INDEX('Material routes'!$G$6:$G$2205,MATCH(U320,'Material routes'!$A$6:$A$2205,0)),"MISSING ID")</x:f>
        <x:v>Processing agents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T3</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prerequisite",IF(K320="Raw entry preparation","Entry-resource preparation",IF(G320="Not applicable",IF(IFERROR(INDEX('Items'!$AI$6:$AI$1005,MATCH(T320,'Items'!$A$6:$A$1005,0)),"MISSING ID")="Finished item","Finished endpoint",IF(IFERROR(INDEX('Items'!$AI$6:$AI$1005,MATCH(T320,'Items'!$A$6:$A$1005,0)),"MISSING ID")="Currency","Currency / no refinement tier","Recovered output / tier not applicable")),IF(OR(IFERROR(INDEX('Crafting recipes'!$H$6:$H$1005,MATCH(J320,'Crafting recipes'!$A$6:$A$1005,0)),"MISSING ID")="Unassigned",G320="Unassigned"),"Tier unresolved",IF(IFERROR(VALUE(RIGHT(G320,1))-VALUE(RIGHT(IFERROR(INDEX('Crafting recipes'!$H$6:$H$1005,MATCH(J320,'Crafting recipes'!$A$6:$A$1005,0)),"MISSING ID"),1)),0)=1,IF(B320=IFERROR(INDEX('Crafting recipes'!$H$6:$H$1005,MATCH(J320,'Crafting recipes'!$A$6:$A$1005,0)),"MISSING ID"),"Advances one material tier","Lower-tier ingredient; route advances one tier"),"Needs tier review"))))))</x:f>
        <x:v>Advances one material tier</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T3</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prerequisite",IF(K321="Raw entry preparation","Entry-resource preparation",IF(G321="Not applicable",IF(IFERROR(INDEX('Items'!$AI$6:$AI$1005,MATCH(T321,'Items'!$A$6:$A$1005,0)),"MISSING ID")="Finished item","Finished endpoint",IF(IFERROR(INDEX('Items'!$AI$6:$AI$1005,MATCH(T321,'Items'!$A$6:$A$1005,0)),"MISSING ID")="Currency","Currency / no refinement tier","Recovered output / tier not applicable")),IF(OR(IFERROR(INDEX('Crafting recipes'!$H$6:$H$1005,MATCH(J321,'Crafting recipes'!$A$6:$A$1005,0)),"MISSING ID")="Unassigned",G321="Unassigned"),"Tier unresolved",IF(IFERROR(VALUE(RIGHT(G321,1))-VALUE(RIGHT(IFERROR(INDEX('Crafting recipes'!$H$6:$H$1005,MATCH(J321,'Crafting recipes'!$A$6:$A$1005,0)),"MISSING ID"),1)),0)=1,IF(B321=IFERROR(INDEX('Crafting recipes'!$H$6:$H$1005,MATCH(J321,'Crafting recipes'!$A$6:$A$1005,0)),"MISSING ID"),"Advances one material tier","Lower-tier ingredient; route advances one tier"),"Needs tier review"))))))</x:f>
        <x:v>Advances one material tier</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Prepared ceramic body feed</x:v>
      </x:c>
      <x:c r="B322" s="4" t="str">
        <x:f>IFERROR(INDEX('Material routes'!$F$6:$F$2205,MATCH(U322,'Material routes'!$A$6:$A$2205,0)),"MISSING ID")</x:f>
        <x:v>T1</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T2</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prerequisite",IF(K322="Raw entry preparation","Entry-resource preparation",IF(G322="Not applicable",IF(IFERROR(INDEX('Items'!$AI$6:$AI$1005,MATCH(T322,'Items'!$A$6:$A$1005,0)),"MISSING ID")="Finished item","Finished endpoint",IF(IFERROR(INDEX('Items'!$AI$6:$AI$1005,MATCH(T322,'Items'!$A$6:$A$1005,0)),"MISSING ID")="Currency","Currency / no refinement tier","Recovered output / tier not applicable")),IF(OR(IFERROR(INDEX('Crafting recipes'!$H$6:$H$1005,MATCH(J322,'Crafting recipes'!$A$6:$A$1005,0)),"MISSING ID")="Unassigned",G322="Unassigned"),"Tier unresolved",IF(IFERROR(VALUE(RIGHT(G322,1))-VALUE(RIGHT(IFERROR(INDEX('Crafting recipes'!$H$6:$H$1005,MATCH(J322,'Crafting recipes'!$A$6:$A$1005,0)),"MISSING ID"),1)),0)=1,IF(B322=IFERROR(INDEX('Crafting recipes'!$H$6:$H$1005,MATCH(J322,'Crafting recipes'!$A$6:$A$1005,0)),"MISSING ID"),"Advances one material tier","Lower-tier ingredient; route advances one tier"),"Needs tier review"))))))</x:f>
        <x:v>Advances one material tier</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fraction</x:v>
      </x:c>
      <x:c r="B323" s="4" t="str">
        <x:f>IFERROR(INDEX('Material routes'!$F$6:$F$2205,MATCH(U323,'Material routes'!$A$6:$A$2205,0)),"MISSING ID")</x:f>
        <x:v>T1</x:v>
      </x:c>
      <x:c r="C323" s="4" t="str">
        <x:f>IFERROR(INDEX('Material routes'!$H$6:$H$2205,MATCH(U323,'Material routes'!$A$6:$A$2205,0)),"MISSING ID")</x:f>
        <x:v>Chemical material</x:v>
      </x:c>
      <x:c r="D323" s="4" t="str">
        <x:f>IFERROR(INDEX('Material routes'!$G$6:$G$2205,MATCH(U323,'Material routes'!$A$6:$A$2205,0)),"MISSING ID")</x:f>
        <x:v>Processing agents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T2</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prerequisite",IF(K323="Raw entry preparation","Entry-resource preparation",IF(G323="Not applicable",IF(IFERROR(INDEX('Items'!$AI$6:$AI$1005,MATCH(T323,'Items'!$A$6:$A$1005,0)),"MISSING ID")="Finished item","Finished endpoint",IF(IFERROR(INDEX('Items'!$AI$6:$AI$1005,MATCH(T323,'Items'!$A$6:$A$1005,0)),"MISSING ID")="Currency","Currency / no refinement tier","Recovered output / tier not applicable")),IF(OR(IFERROR(INDEX('Crafting recipes'!$H$6:$H$1005,MATCH(J323,'Crafting recipes'!$A$6:$A$1005,0)),"MISSING ID")="Unassigned",G323="Unassigned"),"Tier unresolved",IF(IFERROR(VALUE(RIGHT(G323,1))-VALUE(RIGHT(IFERROR(INDEX('Crafting recipes'!$H$6:$H$1005,MATCH(J323,'Crafting recipes'!$A$6:$A$1005,0)),"MISSING ID"),1)),0)=1,IF(B323=IFERROR(INDEX('Crafting recipes'!$H$6:$H$1005,MATCH(J323,'Crafting recipes'!$A$6:$A$1005,0)),"MISSING ID"),"Advances one material tier","Lower-tier ingredient; route advances one tier"),"Needs tier review"))))))</x:f>
        <x:v>Advances one material tier</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Refractory ceramic stock</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T3</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prerequisite",IF(K324="Raw entry preparation","Entry-resource preparation",IF(G324="Not applicable",IF(IFERROR(INDEX('Items'!$AI$6:$AI$1005,MATCH(T324,'Items'!$A$6:$A$1005,0)),"MISSING ID")="Finished item","Finished endpoint",IF(IFERROR(INDEX('Items'!$AI$6:$AI$1005,MATCH(T324,'Items'!$A$6:$A$1005,0)),"MISSING ID")="Currency","Currency / no refinement tier","Recovered output / tier not applicable")),IF(OR(IFERROR(INDEX('Crafting recipes'!$H$6:$H$1005,MATCH(J324,'Crafting recipes'!$A$6:$A$1005,0)),"MISSING ID")="Unassigned",G324="Unassigned"),"Tier unresolved",IF(IFERROR(VALUE(RIGHT(G324,1))-VALUE(RIGHT(IFERROR(INDEX('Crafting recipes'!$H$6:$H$1005,MATCH(J324,'Crafting recipes'!$A$6:$A$1005,0)),"MISSING ID"),1)),0)=1,IF(B324=IFERROR(INDEX('Crafting recipes'!$H$6:$H$1005,MATCH(J324,'Crafting recipes'!$A$6:$A$1005,0)),"MISSING ID"),"Advances one material tier","Lower-tier ingredient; route advances one tier"),"Needs tier review"))))))</x:f>
        <x:v>Advances one material tier</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abrasive grit</x:v>
      </x:c>
      <x:c r="B325" s="4" t="str">
        <x:f>IFERROR(INDEX('Material routes'!$F$6:$F$2205,MATCH(U325,'Material routes'!$A$6:$A$2205,0)),"MISSING ID")</x:f>
        <x:v>T1</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T3</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prerequisite",IF(K325="Raw entry preparation","Entry-resource preparation",IF(G325="Not applicable",IF(IFERROR(INDEX('Items'!$AI$6:$AI$1005,MATCH(T325,'Items'!$A$6:$A$1005,0)),"MISSING ID")="Finished item","Finished endpoint",IF(IFERROR(INDEX('Items'!$AI$6:$AI$1005,MATCH(T325,'Items'!$A$6:$A$1005,0)),"MISSING ID")="Currency","Currency / no refinement tier","Recovered output / tier not applicable")),IF(OR(IFERROR(INDEX('Crafting recipes'!$H$6:$H$1005,MATCH(J325,'Crafting recipes'!$A$6:$A$1005,0)),"MISSING ID")="Unassigned",G325="Unassigned"),"Tier unresolved",IF(IFERROR(VALUE(RIGHT(G325,1))-VALUE(RIGHT(IFERROR(INDEX('Crafting recipes'!$H$6:$H$1005,MATCH(J325,'Crafting recipes'!$A$6:$A$1005,0)),"MISSING ID"),1)),0)=1,IF(B325=IFERROR(INDEX('Crafting recipes'!$H$6:$H$1005,MATCH(J325,'Crafting recipes'!$A$6:$A$1005,0)),"MISSING ID"),"Advances one material tier","Lower-tier ingredient; route advances one tier"),"Needs tier review"))))))</x:f>
        <x:v>Lower-tier ingredient; route advances one tier</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Refractory ceramic stock</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T3</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prerequisite",IF(K326="Raw entry preparation","Entry-resource preparation",IF(G326="Not applicable",IF(IFERROR(INDEX('Items'!$AI$6:$AI$1005,MATCH(T326,'Items'!$A$6:$A$1005,0)),"MISSING ID")="Finished item","Finished endpoint",IF(IFERROR(INDEX('Items'!$AI$6:$AI$1005,MATCH(T326,'Items'!$A$6:$A$1005,0)),"MISSING ID")="Currency","Currency / no refinement tier","Recovered output / tier not applicable")),IF(OR(IFERROR(INDEX('Crafting recipes'!$H$6:$H$1005,MATCH(J326,'Crafting recipes'!$A$6:$A$1005,0)),"MISSING ID")="Unassigned",G326="Unassigned"),"Tier unresolved",IF(IFERROR(VALUE(RIGHT(G326,1))-VALUE(RIGHT(IFERROR(INDEX('Crafting recipes'!$H$6:$H$1005,MATCH(J326,'Crafting recipes'!$A$6:$A$1005,0)),"MISSING ID"),1)),0)=1,IF(B326=IFERROR(INDEX('Crafting recipes'!$H$6:$H$1005,MATCH(J326,'Crafting recipes'!$A$6:$A$1005,0)),"MISSING ID"),"Advances one material tier","Lower-tier ingredient; route advances one tier"),"Needs tier review"))))))</x:f>
        <x:v>Advances one material tier</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abrasive grit</x:v>
      </x:c>
      <x:c r="B327" s="4" t="str">
        <x:f>IFERROR(INDEX('Material routes'!$F$6:$F$2205,MATCH(U327,'Material routes'!$A$6:$A$2205,0)),"MISSING ID")</x:f>
        <x:v>T1</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T3</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prerequisite",IF(K327="Raw entry preparation","Entry-resource preparation",IF(G327="Not applicable",IF(IFERROR(INDEX('Items'!$AI$6:$AI$1005,MATCH(T327,'Items'!$A$6:$A$1005,0)),"MISSING ID")="Finished item","Finished endpoint",IF(IFERROR(INDEX('Items'!$AI$6:$AI$1005,MATCH(T327,'Items'!$A$6:$A$1005,0)),"MISSING ID")="Currency","Currency / no refinement tier","Recovered output / tier not applicable")),IF(OR(IFERROR(INDEX('Crafting recipes'!$H$6:$H$1005,MATCH(J327,'Crafting recipes'!$A$6:$A$1005,0)),"MISSING ID")="Unassigned",G327="Unassigned"),"Tier unresolved",IF(IFERROR(VALUE(RIGHT(G327,1))-VALUE(RIGHT(IFERROR(INDEX('Crafting recipes'!$H$6:$H$1005,MATCH(J327,'Crafting recipes'!$A$6:$A$1005,0)),"MISSING ID"),1)),0)=1,IF(B327=IFERROR(INDEX('Crafting recipes'!$H$6:$H$1005,MATCH(J327,'Crafting recipes'!$A$6:$A$1005,0)),"MISSING ID"),"Advances one material tier","Lower-tier ingredient; route advances one tier"),"Needs tier review"))))))</x:f>
        <x:v>Lower-tier ingredient; route advances one tier</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T3</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prerequisite",IF(K328="Raw entry preparation","Entry-resource preparation",IF(G328="Not applicable",IF(IFERROR(INDEX('Items'!$AI$6:$AI$1005,MATCH(T328,'Items'!$A$6:$A$1005,0)),"MISSING ID")="Finished item","Finished endpoint",IF(IFERROR(INDEX('Items'!$AI$6:$AI$1005,MATCH(T328,'Items'!$A$6:$A$1005,0)),"MISSING ID")="Currency","Currency / no refinement tier","Recovered output / tier not applicable")),IF(OR(IFERROR(INDEX('Crafting recipes'!$H$6:$H$1005,MATCH(J328,'Crafting recipes'!$A$6:$A$1005,0)),"MISSING ID")="Unassigned",G328="Unassigned"),"Tier unresolved",IF(IFERROR(VALUE(RIGHT(G328,1))-VALUE(RIGHT(IFERROR(INDEX('Crafting recipes'!$H$6:$H$1005,MATCH(J328,'Crafting recipes'!$A$6:$A$1005,0)),"MISSING ID"),1)),0)=1,IF(B328=IFERROR(INDEX('Crafting recipes'!$H$6:$H$1005,MATCH(J328,'Crafting recipes'!$A$6:$A$1005,0)),"MISSING ID"),"Advances one material tier","Lower-tier ingredient; route advances one tier"),"Needs tier review"))))))</x:f>
        <x:v>Advances one material tier</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abrasive grit</x:v>
      </x:c>
      <x:c r="B329" s="4" t="str">
        <x:f>IFERROR(INDEX('Material routes'!$F$6:$F$2205,MATCH(U329,'Material routes'!$A$6:$A$2205,0)),"MISSING ID")</x:f>
        <x:v>T1</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T3</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prerequisite",IF(K329="Raw entry preparation","Entry-resource preparation",IF(G329="Not applicable",IF(IFERROR(INDEX('Items'!$AI$6:$AI$1005,MATCH(T329,'Items'!$A$6:$A$1005,0)),"MISSING ID")="Finished item","Finished endpoint",IF(IFERROR(INDEX('Items'!$AI$6:$AI$1005,MATCH(T329,'Items'!$A$6:$A$1005,0)),"MISSING ID")="Currency","Currency / no refinement tier","Recovered output / tier not applicable")),IF(OR(IFERROR(INDEX('Crafting recipes'!$H$6:$H$1005,MATCH(J329,'Crafting recipes'!$A$6:$A$1005,0)),"MISSING ID")="Unassigned",G329="Unassigned"),"Tier unresolved",IF(IFERROR(VALUE(RIGHT(G329,1))-VALUE(RIGHT(IFERROR(INDEX('Crafting recipes'!$H$6:$H$1005,MATCH(J329,'Crafting recipes'!$A$6:$A$1005,0)),"MISSING ID"),1)),0)=1,IF(B329=IFERROR(INDEX('Crafting recipes'!$H$6:$H$1005,MATCH(J329,'Crafting recipes'!$A$6:$A$1005,0)),"MISSING ID"),"Advances one material tier","Lower-tier ingredient; route advances one tier"),"Needs tier review"))))))</x:f>
        <x:v>Lower-tier ingredient; route advances one tier</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T3</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prerequisite",IF(K330="Raw entry preparation","Entry-resource preparation",IF(G330="Not applicable",IF(IFERROR(INDEX('Items'!$AI$6:$AI$1005,MATCH(T330,'Items'!$A$6:$A$1005,0)),"MISSING ID")="Finished item","Finished endpoint",IF(IFERROR(INDEX('Items'!$AI$6:$AI$1005,MATCH(T330,'Items'!$A$6:$A$1005,0)),"MISSING ID")="Currency","Currency / no refinement tier","Recovered output / tier not applicable")),IF(OR(IFERROR(INDEX('Crafting recipes'!$H$6:$H$1005,MATCH(J330,'Crafting recipes'!$A$6:$A$1005,0)),"MISSING ID")="Unassigned",G330="Unassigned"),"Tier unresolved",IF(IFERROR(VALUE(RIGHT(G330,1))-VALUE(RIGHT(IFERROR(INDEX('Crafting recipes'!$H$6:$H$1005,MATCH(J330,'Crafting recipes'!$A$6:$A$1005,0)),"MISSING ID"),1)),0)=1,IF(B330=IFERROR(INDEX('Crafting recipes'!$H$6:$H$1005,MATCH(J330,'Crafting recipes'!$A$6:$A$1005,0)),"MISSING ID"),"Advances one material tier","Lower-tier ingredient; route advances one tier"),"Needs tier review"))))))</x:f>
        <x:v>Advances one material tier</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abrasive grit</x:v>
      </x:c>
      <x:c r="B331" s="4" t="str">
        <x:f>IFERROR(INDEX('Material routes'!$F$6:$F$2205,MATCH(U331,'Material routes'!$A$6:$A$2205,0)),"MISSING ID")</x:f>
        <x:v>T1</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T3</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prerequisite",IF(K331="Raw entry preparation","Entry-resource preparation",IF(G331="Not applicable",IF(IFERROR(INDEX('Items'!$AI$6:$AI$1005,MATCH(T331,'Items'!$A$6:$A$1005,0)),"MISSING ID")="Finished item","Finished endpoint",IF(IFERROR(INDEX('Items'!$AI$6:$AI$1005,MATCH(T331,'Items'!$A$6:$A$1005,0)),"MISSING ID")="Currency","Currency / no refinement tier","Recovered output / tier not applicable")),IF(OR(IFERROR(INDEX('Crafting recipes'!$H$6:$H$1005,MATCH(J331,'Crafting recipes'!$A$6:$A$1005,0)),"MISSING ID")="Unassigned",G331="Unassigned"),"Tier unresolved",IF(IFERROR(VALUE(RIGHT(G331,1))-VALUE(RIGHT(IFERROR(INDEX('Crafting recipes'!$H$6:$H$1005,MATCH(J331,'Crafting recipes'!$A$6:$A$1005,0)),"MISSING ID"),1)),0)=1,IF(B331=IFERROR(INDEX('Crafting recipes'!$H$6:$H$1005,MATCH(J331,'Crafting recipes'!$A$6:$A$1005,0)),"MISSING ID"),"Advances one material tier","Lower-tier ingredient; route advances one tier"),"Needs tier review"))))))</x:f>
        <x:v>Lower-tier ingredient; route advances one tier</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T3</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prerequisite",IF(K332="Raw entry preparation","Entry-resource preparation",IF(G332="Not applicable",IF(IFERROR(INDEX('Items'!$AI$6:$AI$1005,MATCH(T332,'Items'!$A$6:$A$1005,0)),"MISSING ID")="Finished item","Finished endpoint",IF(IFERROR(INDEX('Items'!$AI$6:$AI$1005,MATCH(T332,'Items'!$A$6:$A$1005,0)),"MISSING ID")="Currency","Currency / no refinement tier","Recovered output / tier not applicable")),IF(OR(IFERROR(INDEX('Crafting recipes'!$H$6:$H$1005,MATCH(J332,'Crafting recipes'!$A$6:$A$1005,0)),"MISSING ID")="Unassigned",G332="Unassigned"),"Tier unresolved",IF(IFERROR(VALUE(RIGHT(G332,1))-VALUE(RIGHT(IFERROR(INDEX('Crafting recipes'!$H$6:$H$1005,MATCH(J332,'Crafting recipes'!$A$6:$A$1005,0)),"MISSING ID"),1)),0)=1,IF(B332=IFERROR(INDEX('Crafting recipes'!$H$6:$H$1005,MATCH(J332,'Crafting recipes'!$A$6:$A$1005,0)),"MISSING ID"),"Advances one material tier","Lower-tier ingredient; route advances one tier"),"Needs tier review"))))))</x:f>
        <x:v>Advances one material tier</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abrasive grit</x:v>
      </x:c>
      <x:c r="B333" s="4" t="str">
        <x:f>IFERROR(INDEX('Material routes'!$F$6:$F$2205,MATCH(U333,'Material routes'!$A$6:$A$2205,0)),"MISSING ID")</x:f>
        <x:v>T1</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T3</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prerequisite",IF(K333="Raw entry preparation","Entry-resource preparation",IF(G333="Not applicable",IF(IFERROR(INDEX('Items'!$AI$6:$AI$1005,MATCH(T333,'Items'!$A$6:$A$1005,0)),"MISSING ID")="Finished item","Finished endpoint",IF(IFERROR(INDEX('Items'!$AI$6:$AI$1005,MATCH(T333,'Items'!$A$6:$A$1005,0)),"MISSING ID")="Currency","Currency / no refinement tier","Recovered output / tier not applicable")),IF(OR(IFERROR(INDEX('Crafting recipes'!$H$6:$H$1005,MATCH(J333,'Crafting recipes'!$A$6:$A$1005,0)),"MISSING ID")="Unassigned",G333="Unassigned"),"Tier unresolved",IF(IFERROR(VALUE(RIGHT(G333,1))-VALUE(RIGHT(IFERROR(INDEX('Crafting recipes'!$H$6:$H$1005,MATCH(J333,'Crafting recipes'!$A$6:$A$1005,0)),"MISSING ID"),1)),0)=1,IF(B333=IFERROR(INDEX('Crafting recipes'!$H$6:$H$1005,MATCH(J333,'Crafting recipes'!$A$6:$A$1005,0)),"MISSING ID"),"Advances one material tier","Lower-tier ingredient; route advances one tier"),"Needs tier review"))))))</x:f>
        <x:v>Lower-tier ingredient; route advances one tier</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T3</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prerequisite",IF(K334="Raw entry preparation","Entry-resource preparation",IF(G334="Not applicable",IF(IFERROR(INDEX('Items'!$AI$6:$AI$1005,MATCH(T334,'Items'!$A$6:$A$1005,0)),"MISSING ID")="Finished item","Finished endpoint",IF(IFERROR(INDEX('Items'!$AI$6:$AI$1005,MATCH(T334,'Items'!$A$6:$A$1005,0)),"MISSING ID")="Currency","Currency / no refinement tier","Recovered output / tier not applicable")),IF(OR(IFERROR(INDEX('Crafting recipes'!$H$6:$H$1005,MATCH(J334,'Crafting recipes'!$A$6:$A$1005,0)),"MISSING ID")="Unassigned",G334="Unassigned"),"Tier unresolved",IF(IFERROR(VALUE(RIGHT(G334,1))-VALUE(RIGHT(IFERROR(INDEX('Crafting recipes'!$H$6:$H$1005,MATCH(J334,'Crafting recipes'!$A$6:$A$1005,0)),"MISSING ID"),1)),0)=1,IF(B334=IFERROR(INDEX('Crafting recipes'!$H$6:$H$1005,MATCH(J334,'Crafting recipes'!$A$6:$A$1005,0)),"MISSING ID"),"Advances one material tier","Lower-tier ingredient; route advances one tier"),"Needs tier review"))))))</x:f>
        <x:v>Advances one material tier</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abrasive grit</x:v>
      </x:c>
      <x:c r="B335" s="4" t="str">
        <x:f>IFERROR(INDEX('Material routes'!$F$6:$F$2205,MATCH(U335,'Material routes'!$A$6:$A$2205,0)),"MISSING ID")</x:f>
        <x:v>T1</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T3</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prerequisite",IF(K335="Raw entry preparation","Entry-resource preparation",IF(G335="Not applicable",IF(IFERROR(INDEX('Items'!$AI$6:$AI$1005,MATCH(T335,'Items'!$A$6:$A$1005,0)),"MISSING ID")="Finished item","Finished endpoint",IF(IFERROR(INDEX('Items'!$AI$6:$AI$1005,MATCH(T335,'Items'!$A$6:$A$1005,0)),"MISSING ID")="Currency","Currency / no refinement tier","Recovered output / tier not applicable")),IF(OR(IFERROR(INDEX('Crafting recipes'!$H$6:$H$1005,MATCH(J335,'Crafting recipes'!$A$6:$A$1005,0)),"MISSING ID")="Unassigned",G335="Unassigned"),"Tier unresolved",IF(IFERROR(VALUE(RIGHT(G335,1))-VALUE(RIGHT(IFERROR(INDEX('Crafting recipes'!$H$6:$H$1005,MATCH(J335,'Crafting recipes'!$A$6:$A$1005,0)),"MISSING ID"),1)),0)=1,IF(B335=IFERROR(INDEX('Crafting recipes'!$H$6:$H$1005,MATCH(J335,'Crafting recipes'!$A$6:$A$1005,0)),"MISSING ID"),"Advances one material tier","Lower-tier ingredient; route advances one tier"),"Needs tier review"))))))</x:f>
        <x:v>Lower-tier ingredient; route advances one tier</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T3</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prerequisite",IF(K336="Raw entry preparation","Entry-resource preparation",IF(G336="Not applicable",IF(IFERROR(INDEX('Items'!$AI$6:$AI$1005,MATCH(T336,'Items'!$A$6:$A$1005,0)),"MISSING ID")="Finished item","Finished endpoint",IF(IFERROR(INDEX('Items'!$AI$6:$AI$1005,MATCH(T336,'Items'!$A$6:$A$1005,0)),"MISSING ID")="Currency","Currency / no refinement tier","Recovered output / tier not applicable")),IF(OR(IFERROR(INDEX('Crafting recipes'!$H$6:$H$1005,MATCH(J336,'Crafting recipes'!$A$6:$A$1005,0)),"MISSING ID")="Unassigned",G336="Unassigned"),"Tier unresolved",IF(IFERROR(VALUE(RIGHT(G336,1))-VALUE(RIGHT(IFERROR(INDEX('Crafting recipes'!$H$6:$H$1005,MATCH(J336,'Crafting recipes'!$A$6:$A$1005,0)),"MISSING ID"),1)),0)=1,IF(B336=IFERROR(INDEX('Crafting recipes'!$H$6:$H$1005,MATCH(J336,'Crafting recipes'!$A$6:$A$1005,0)),"MISSING ID"),"Advances one material tier","Lower-tier ingredient; route advances one tier"),"Needs tier review"))))))</x:f>
        <x:v>Advances one material tier</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abrasive grit</x:v>
      </x:c>
      <x:c r="B337" s="4" t="str">
        <x:f>IFERROR(INDEX('Material routes'!$F$6:$F$2205,MATCH(U337,'Material routes'!$A$6:$A$2205,0)),"MISSING ID")</x:f>
        <x:v>T1</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T3</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prerequisite",IF(K337="Raw entry preparation","Entry-resource preparation",IF(G337="Not applicable",IF(IFERROR(INDEX('Items'!$AI$6:$AI$1005,MATCH(T337,'Items'!$A$6:$A$1005,0)),"MISSING ID")="Finished item","Finished endpoint",IF(IFERROR(INDEX('Items'!$AI$6:$AI$1005,MATCH(T337,'Items'!$A$6:$A$1005,0)),"MISSING ID")="Currency","Currency / no refinement tier","Recovered output / tier not applicable")),IF(OR(IFERROR(INDEX('Crafting recipes'!$H$6:$H$1005,MATCH(J337,'Crafting recipes'!$A$6:$A$1005,0)),"MISSING ID")="Unassigned",G337="Unassigned"),"Tier unresolved",IF(IFERROR(VALUE(RIGHT(G337,1))-VALUE(RIGHT(IFERROR(INDEX('Crafting recipes'!$H$6:$H$1005,MATCH(J337,'Crafting recipes'!$A$6:$A$1005,0)),"MISSING ID"),1)),0)=1,IF(B337=IFERROR(INDEX('Crafting recipes'!$H$6:$H$1005,MATCH(J337,'Crafting recipes'!$A$6:$A$1005,0)),"MISSING ID"),"Advances one material tier","Lower-tier ingredient; route advances one tier"),"Needs tier review"))))))</x:f>
        <x:v>Lower-tier ingredient; route advances one tier</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T3</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prerequisite",IF(K338="Raw entry preparation","Entry-resource preparation",IF(G338="Not applicable",IF(IFERROR(INDEX('Items'!$AI$6:$AI$1005,MATCH(T338,'Items'!$A$6:$A$1005,0)),"MISSING ID")="Finished item","Finished endpoint",IF(IFERROR(INDEX('Items'!$AI$6:$AI$1005,MATCH(T338,'Items'!$A$6:$A$1005,0)),"MISSING ID")="Currency","Currency / no refinement tier","Recovered output / tier not applicable")),IF(OR(IFERROR(INDEX('Crafting recipes'!$H$6:$H$1005,MATCH(J338,'Crafting recipes'!$A$6:$A$1005,0)),"MISSING ID")="Unassigned",G338="Unassigned"),"Tier unresolved",IF(IFERROR(VALUE(RIGHT(G338,1))-VALUE(RIGHT(IFERROR(INDEX('Crafting recipes'!$H$6:$H$1005,MATCH(J338,'Crafting recipes'!$A$6:$A$1005,0)),"MISSING ID"),1)),0)=1,IF(B338=IFERROR(INDEX('Crafting recipes'!$H$6:$H$1005,MATCH(J338,'Crafting recipes'!$A$6:$A$1005,0)),"MISSING ID"),"Advances one material tier","Lower-tier ingredient; route advances one tier"),"Needs tier review"))))))</x:f>
        <x:v>Advances one material tier</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abrasive grit</x:v>
      </x:c>
      <x:c r="B339" s="4" t="str">
        <x:f>IFERROR(INDEX('Material routes'!$F$6:$F$2205,MATCH(U339,'Material routes'!$A$6:$A$2205,0)),"MISSING ID")</x:f>
        <x:v>T1</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T3</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prerequisite",IF(K339="Raw entry preparation","Entry-resource preparation",IF(G339="Not applicable",IF(IFERROR(INDEX('Items'!$AI$6:$AI$1005,MATCH(T339,'Items'!$A$6:$A$1005,0)),"MISSING ID")="Finished item","Finished endpoint",IF(IFERROR(INDEX('Items'!$AI$6:$AI$1005,MATCH(T339,'Items'!$A$6:$A$1005,0)),"MISSING ID")="Currency","Currency / no refinement tier","Recovered output / tier not applicable")),IF(OR(IFERROR(INDEX('Crafting recipes'!$H$6:$H$1005,MATCH(J339,'Crafting recipes'!$A$6:$A$1005,0)),"MISSING ID")="Unassigned",G339="Unassigned"),"Tier unresolved",IF(IFERROR(VALUE(RIGHT(G339,1))-VALUE(RIGHT(IFERROR(INDEX('Crafting recipes'!$H$6:$H$1005,MATCH(J339,'Crafting recipes'!$A$6:$A$1005,0)),"MISSING ID"),1)),0)=1,IF(B339=IFERROR(INDEX('Crafting recipes'!$H$6:$H$1005,MATCH(J339,'Crafting recipes'!$A$6:$A$1005,0)),"MISSING ID"),"Advances one material tier","Lower-tier ingredient; route advances one tier"),"Needs tier review"))))))</x:f>
        <x:v>Lower-tier ingredient; route advances one tier</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T3</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prerequisite",IF(K340="Raw entry preparation","Entry-resource preparation",IF(G340="Not applicable",IF(IFERROR(INDEX('Items'!$AI$6:$AI$1005,MATCH(T340,'Items'!$A$6:$A$1005,0)),"MISSING ID")="Finished item","Finished endpoint",IF(IFERROR(INDEX('Items'!$AI$6:$AI$1005,MATCH(T340,'Items'!$A$6:$A$1005,0)),"MISSING ID")="Currency","Currency / no refinement tier","Recovered output / tier not applicable")),IF(OR(IFERROR(INDEX('Crafting recipes'!$H$6:$H$1005,MATCH(J340,'Crafting recipes'!$A$6:$A$1005,0)),"MISSING ID")="Unassigned",G340="Unassigned"),"Tier unresolved",IF(IFERROR(VALUE(RIGHT(G340,1))-VALUE(RIGHT(IFERROR(INDEX('Crafting recipes'!$H$6:$H$1005,MATCH(J340,'Crafting recipes'!$A$6:$A$1005,0)),"MISSING ID"),1)),0)=1,IF(B340=IFERROR(INDEX('Crafting recipes'!$H$6:$H$1005,MATCH(J340,'Crafting recipes'!$A$6:$A$1005,0)),"MISSING ID"),"Advances one material tier","Lower-tier ingredient; route advances one tier"),"Needs tier review"))))))</x:f>
        <x:v>Advances one material tier</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abrasive grit</x:v>
      </x:c>
      <x:c r="B341" s="4" t="str">
        <x:f>IFERROR(INDEX('Material routes'!$F$6:$F$2205,MATCH(U341,'Material routes'!$A$6:$A$2205,0)),"MISSING ID")</x:f>
        <x:v>T1</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T3</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prerequisite",IF(K341="Raw entry preparation","Entry-resource preparation",IF(G341="Not applicable",IF(IFERROR(INDEX('Items'!$AI$6:$AI$1005,MATCH(T341,'Items'!$A$6:$A$1005,0)),"MISSING ID")="Finished item","Finished endpoint",IF(IFERROR(INDEX('Items'!$AI$6:$AI$1005,MATCH(T341,'Items'!$A$6:$A$1005,0)),"MISSING ID")="Currency","Currency / no refinement tier","Recovered output / tier not applicable")),IF(OR(IFERROR(INDEX('Crafting recipes'!$H$6:$H$1005,MATCH(J341,'Crafting recipes'!$A$6:$A$1005,0)),"MISSING ID")="Unassigned",G341="Unassigned"),"Tier unresolved",IF(IFERROR(VALUE(RIGHT(G341,1))-VALUE(RIGHT(IFERROR(INDEX('Crafting recipes'!$H$6:$H$1005,MATCH(J341,'Crafting recipes'!$A$6:$A$1005,0)),"MISSING ID"),1)),0)=1,IF(B341=IFERROR(INDEX('Crafting recipes'!$H$6:$H$1005,MATCH(J341,'Crafting recipes'!$A$6:$A$1005,0)),"MISSING ID"),"Advances one material tier","Lower-tier ingredient; route advances one tier"),"Needs tier review"))))))</x:f>
        <x:v>Lower-tier ingredient; route advances one tier</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T3</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T4</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prerequisite",IF(K342="Raw entry preparation","Entry-resource preparation",IF(G342="Not applicable",IF(IFERROR(INDEX('Items'!$AI$6:$AI$1005,MATCH(T342,'Items'!$A$6:$A$1005,0)),"MISSING ID")="Finished item","Finished endpoint",IF(IFERROR(INDEX('Items'!$AI$6:$AI$1005,MATCH(T342,'Items'!$A$6:$A$1005,0)),"MISSING ID")="Currency","Currency / no refinement tier","Recovered output / tier not applicable")),IF(OR(IFERROR(INDEX('Crafting recipes'!$H$6:$H$1005,MATCH(J342,'Crafting recipes'!$A$6:$A$1005,0)),"MISSING ID")="Unassigned",G342="Unassigned"),"Tier unresolved",IF(IFERROR(VALUE(RIGHT(G342,1))-VALUE(RIGHT(IFERROR(INDEX('Crafting recipes'!$H$6:$H$1005,MATCH(J342,'Crafting recipes'!$A$6:$A$1005,0)),"MISSING ID"),1)),0)=1,IF(B342=IFERROR(INDEX('Crafting recipes'!$H$6:$H$1005,MATCH(J342,'Crafting recipes'!$A$6:$A$1005,0)),"MISSING ID"),"Advances one material tier","Lower-tier ingredient; route advances one tier"),"Needs tier review"))))))</x:f>
        <x:v>Advances one material tier</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Insulated conductor stock</x:v>
      </x:c>
      <x:c r="B343" s="4" t="str">
        <x:f>IFERROR(INDEX('Material routes'!$F$6:$F$2205,MATCH(U343,'Material routes'!$A$6:$A$2205,0)),"MISSING ID")</x:f>
        <x:v>T3</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T4</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prerequisite",IF(K343="Raw entry preparation","Entry-resource preparation",IF(G343="Not applicable",IF(IFERROR(INDEX('Items'!$AI$6:$AI$1005,MATCH(T343,'Items'!$A$6:$A$1005,0)),"MISSING ID")="Finished item","Finished endpoint",IF(IFERROR(INDEX('Items'!$AI$6:$AI$1005,MATCH(T343,'Items'!$A$6:$A$1005,0)),"MISSING ID")="Currency","Currency / no refinement tier","Recovered output / tier not applicable")),IF(OR(IFERROR(INDEX('Crafting recipes'!$H$6:$H$1005,MATCH(J343,'Crafting recipes'!$A$6:$A$1005,0)),"MISSING ID")="Unassigned",G343="Unassigned"),"Tier unresolved",IF(IFERROR(VALUE(RIGHT(G343,1))-VALUE(RIGHT(IFERROR(INDEX('Crafting recipes'!$H$6:$H$1005,MATCH(J343,'Crafting recipes'!$A$6:$A$1005,0)),"MISSING ID"),1)),0)=1,IF(B343=IFERROR(INDEX('Crafting recipes'!$H$6:$H$1005,MATCH(J343,'Crafting recipes'!$A$6:$A$1005,0)),"MISSING ID"),"Advances one material tier","Lower-tier ingredient; route advances one tier"),"Needs tier review"))))))</x:f>
        <x:v>Advances one material tier</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sealing sheet</x:v>
      </x:c>
      <x:c r="B344" s="4" t="str">
        <x:f>IFERROR(INDEX('Material routes'!$F$6:$F$2205,MATCH(U344,'Material routes'!$A$6:$A$2205,0)),"MISSING ID")</x:f>
        <x:v>T3</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T4</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prerequisite",IF(K344="Raw entry preparation","Entry-resource preparation",IF(G344="Not applicable",IF(IFERROR(INDEX('Items'!$AI$6:$AI$1005,MATCH(T344,'Items'!$A$6:$A$1005,0)),"MISSING ID")="Finished item","Finished endpoint",IF(IFERROR(INDEX('Items'!$AI$6:$AI$1005,MATCH(T344,'Items'!$A$6:$A$1005,0)),"MISSING ID")="Currency","Currency / no refinement tier","Recovered output / tier not applicable")),IF(OR(IFERROR(INDEX('Crafting recipes'!$H$6:$H$1005,MATCH(J344,'Crafting recipes'!$A$6:$A$1005,0)),"MISSING ID")="Unassigned",G344="Unassigned"),"Tier unresolved",IF(IFERROR(VALUE(RIGHT(G344,1))-VALUE(RIGHT(IFERROR(INDEX('Crafting recipes'!$H$6:$H$1005,MATCH(J344,'Crafting recipes'!$A$6:$A$1005,0)),"MISSING ID"),1)),0)=1,IF(B344=IFERROR(INDEX('Crafting recipes'!$H$6:$H$1005,MATCH(J344,'Crafting recipes'!$A$6:$A$1005,0)),"MISSING ID"),"Advances one material tier","Lower-tier ingredient; route advances one tier"),"Needs tier review"))))))</x:f>
        <x:v>Advances one material tier</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Processing agents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Processing agents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prerequisite",IF(K350="Raw entry preparation","Entry-resource preparation",IF(G350="Not applicable",IF(IFERROR(INDEX('Items'!$AI$6:$AI$1005,MATCH(T350,'Items'!$A$6:$A$1005,0)),"MISSING ID")="Finished item","Finished endpoint",IF(IFERROR(INDEX('Items'!$AI$6:$AI$1005,MATCH(T350,'Items'!$A$6:$A$1005,0)),"MISSING ID")="Currency","Currency / no refinement tier","Recovered output / tier not applicable")),IF(OR(IFERROR(INDEX('Crafting recipes'!$H$6:$H$1005,MATCH(J350,'Crafting recipes'!$A$6:$A$1005,0)),"MISSING ID")="Unassigned",G350="Unassigned"),"Tier unresolved",IF(IFERROR(VALUE(RIGHT(G350,1))-VALUE(RIGHT(IFERROR(INDEX('Crafting recipes'!$H$6:$H$1005,MATCH(J350,'Crafting recipes'!$A$6:$A$1005,0)),"MISSING ID"),1)),0)=1,IF(B350=IFERROR(INDEX('Crafting recipes'!$H$6:$H$1005,MATCH(J350,'Crafting recipes'!$A$6:$A$1005,0)),"MISSING ID"),"Advances one material tier","Lower-tier ingredient; route advances one tier"),"Needs tier review"))))))</x:f>
        <x:v>Advances one material tier</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fraction</x:v>
      </x:c>
      <x:c r="B351" s="4" t="str">
        <x:f>IFERROR(INDEX('Material routes'!$F$6:$F$2205,MATCH(U351,'Material routes'!$A$6:$A$2205,0)),"MISSING ID")</x:f>
        <x:v>T1</x:v>
      </x:c>
      <x:c r="C351" s="4" t="str">
        <x:f>IFERROR(INDEX('Material routes'!$H$6:$H$2205,MATCH(U351,'Material routes'!$A$6:$A$2205,0)),"MISSING ID")</x:f>
        <x:v>Chemical material</x:v>
      </x:c>
      <x:c r="D351" s="4" t="str">
        <x:f>IFERROR(INDEX('Material routes'!$G$6:$G$2205,MATCH(U351,'Material routes'!$A$6:$A$2205,0)),"MISSING ID")</x:f>
        <x:v>Processing agents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Processing agents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prerequisite",IF(K351="Raw entry preparation","Entry-resource preparation",IF(G351="Not applicable",IF(IFERROR(INDEX('Items'!$AI$6:$AI$1005,MATCH(T351,'Items'!$A$6:$A$1005,0)),"MISSING ID")="Finished item","Finished endpoint",IF(IFERROR(INDEX('Items'!$AI$6:$AI$1005,MATCH(T351,'Items'!$A$6:$A$1005,0)),"MISSING ID")="Currency","Currency / no refinement tier","Recovered output / tier not applicable")),IF(OR(IFERROR(INDEX('Crafting recipes'!$H$6:$H$1005,MATCH(J351,'Crafting recipes'!$A$6:$A$1005,0)),"MISSING ID")="Unassigned",G351="Unassigned"),"Tier unresolved",IF(IFERROR(VALUE(RIGHT(G351,1))-VALUE(RIGHT(IFERROR(INDEX('Crafting recipes'!$H$6:$H$1005,MATCH(J351,'Crafting recipes'!$A$6:$A$1005,0)),"MISSING ID"),1)),0)=1,IF(B351=IFERROR(INDEX('Crafting recipes'!$H$6:$H$1005,MATCH(J351,'Crafting recipes'!$A$6:$A$1005,0)),"MISSING ID"),"Advances one material tier","Lower-tier ingredient; route advances one tier"),"Needs tier review"))))))</x:f>
        <x:v>Advances one material tier</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Processing agents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Processing agents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prerequisite",IF(K352="Raw entry preparation","Entry-resource preparation",IF(G352="Not applicable",IF(IFERROR(INDEX('Items'!$AI$6:$AI$1005,MATCH(T352,'Items'!$A$6:$A$1005,0)),"MISSING ID")="Finished item","Finished endpoint",IF(IFERROR(INDEX('Items'!$AI$6:$AI$1005,MATCH(T352,'Items'!$A$6:$A$1005,0)),"MISSING ID")="Currency","Currency / no refinement tier","Recovered output / tier not applicable")),IF(OR(IFERROR(INDEX('Crafting recipes'!$H$6:$H$1005,MATCH(J352,'Crafting recipes'!$A$6:$A$1005,0)),"MISSING ID")="Unassigned",G352="Unassigned"),"Tier unresolved",IF(IFERROR(VALUE(RIGHT(G352,1))-VALUE(RIGHT(IFERROR(INDEX('Crafting recipes'!$H$6:$H$1005,MATCH(J352,'Crafting recipes'!$A$6:$A$1005,0)),"MISSING ID"),1)),0)=1,IF(B352=IFERROR(INDEX('Crafting recipes'!$H$6:$H$1005,MATCH(J352,'Crafting recipes'!$A$6:$A$1005,0)),"MISSING ID"),"Advances one material tier","Lower-tier ingredient; route advances one tier"),"Needs tier review"))))))</x:f>
        <x:v>Advances one material tier</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T1</x:v>
      </x:c>
      <x:c r="C353" s="4" t="str">
        <x:f>IFERROR(INDEX('Material routes'!$H$6:$H$2205,MATCH(U353,'Material routes'!$A$6:$A$2205,0)),"MISSING ID")</x:f>
        <x:v>Chemical material</x:v>
      </x:c>
      <x:c r="D353" s="4" t="str">
        <x:f>IFERROR(INDEX('Material routes'!$G$6:$G$2205,MATCH(U353,'Material routes'!$A$6:$A$2205,0)),"MISSING ID")</x:f>
        <x:v>Processing agents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Processing agents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prerequisite",IF(K353="Raw entry preparation","Entry-resource preparation",IF(G353="Not applicable",IF(IFERROR(INDEX('Items'!$AI$6:$AI$1005,MATCH(T353,'Items'!$A$6:$A$1005,0)),"MISSING ID")="Finished item","Finished endpoint",IF(IFERROR(INDEX('Items'!$AI$6:$AI$1005,MATCH(T353,'Items'!$A$6:$A$1005,0)),"MISSING ID")="Currency","Currency / no refinement tier","Recovered output / tier not applicable")),IF(OR(IFERROR(INDEX('Crafting recipes'!$H$6:$H$1005,MATCH(J353,'Crafting recipes'!$A$6:$A$1005,0)),"MISSING ID")="Unassigned",G353="Unassigned"),"Tier unresolved",IF(IFERROR(VALUE(RIGHT(G353,1))-VALUE(RIGHT(IFERROR(INDEX('Crafting recipes'!$H$6:$H$1005,MATCH(J353,'Crafting recipes'!$A$6:$A$1005,0)),"MISSING ID"),1)),0)=1,IF(B353=IFERROR(INDEX('Crafting recipes'!$H$6:$H$1005,MATCH(J353,'Crafting recipes'!$A$6:$A$1005,0)),"MISSING ID"),"Advances one material tier","Lower-tier ingredient; route advances one tier"),"Needs tier review"))))))</x:f>
        <x:v>Advances one material tier</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Processing agents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T2</x:v>
      </x:c>
      <x:c r="H354" s="4" t="str">
        <x:f>IFERROR(INDEX('Material routes'!$H$6:$H$2205,MATCH(V354,'Material routes'!$A$6:$A$2205,0)),"MISSING ID")</x:f>
        <x:v>Chemical material</x:v>
      </x:c>
      <x:c r="I354" s="4" t="str">
        <x:f>IFERROR(INDEX('Material routes'!$G$6:$G$2205,MATCH(V354,'Material routes'!$A$6:$A$2205,0)),"MISSING ID")</x:f>
        <x:v>Processing agents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prerequisite",IF(K354="Raw entry preparation","Entry-resource preparation",IF(G354="Not applicable",IF(IFERROR(INDEX('Items'!$AI$6:$AI$1005,MATCH(T354,'Items'!$A$6:$A$1005,0)),"MISSING ID")="Finished item","Finished endpoint",IF(IFERROR(INDEX('Items'!$AI$6:$AI$1005,MATCH(T354,'Items'!$A$6:$A$1005,0)),"MISSING ID")="Currency","Currency / no refinement tier","Recovered output / tier not applicable")),IF(OR(IFERROR(INDEX('Crafting recipes'!$H$6:$H$1005,MATCH(J354,'Crafting recipes'!$A$6:$A$1005,0)),"MISSING ID")="Unassigned",G354="Unassigned"),"Tier unresolved",IF(IFERROR(VALUE(RIGHT(G354,1))-VALUE(RIGHT(IFERROR(INDEX('Crafting recipes'!$H$6:$H$1005,MATCH(J354,'Crafting recipes'!$A$6:$A$1005,0)),"MISSING ID"),1)),0)=1,IF(B354=IFERROR(INDEX('Crafting recipes'!$H$6:$H$1005,MATCH(J354,'Crafting recipes'!$A$6:$A$1005,0)),"MISSING ID"),"Advances one material tier","Lower-tier ingredient; route advances one tier"),"Needs tier review"))))))</x:f>
        <x:v>Advances one material tier</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Processing agents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T2</x:v>
      </x:c>
      <x:c r="H355" s="4" t="str">
        <x:f>IFERROR(INDEX('Material routes'!$H$6:$H$2205,MATCH(V355,'Material routes'!$A$6:$A$2205,0)),"MISSING ID")</x:f>
        <x:v>Chemical material</x:v>
      </x:c>
      <x:c r="I355" s="4" t="str">
        <x:f>IFERROR(INDEX('Material routes'!$G$6:$G$2205,MATCH(V355,'Material routes'!$A$6:$A$2205,0)),"MISSING ID")</x:f>
        <x:v>Processing agents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prerequisite",IF(K355="Raw entry preparation","Entry-resource preparation",IF(G355="Not applicable",IF(IFERROR(INDEX('Items'!$AI$6:$AI$1005,MATCH(T355,'Items'!$A$6:$A$1005,0)),"MISSING ID")="Finished item","Finished endpoint",IF(IFERROR(INDEX('Items'!$AI$6:$AI$1005,MATCH(T355,'Items'!$A$6:$A$1005,0)),"MISSING ID")="Currency","Currency / no refinement tier","Recovered output / tier not applicable")),IF(OR(IFERROR(INDEX('Crafting recipes'!$H$6:$H$1005,MATCH(J355,'Crafting recipes'!$A$6:$A$1005,0)),"MISSING ID")="Unassigned",G355="Unassigned"),"Tier unresolved",IF(IFERROR(VALUE(RIGHT(G355,1))-VALUE(RIGHT(IFERROR(INDEX('Crafting recipes'!$H$6:$H$1005,MATCH(J355,'Crafting recipes'!$A$6:$A$1005,0)),"MISSING ID"),1)),0)=1,IF(B355=IFERROR(INDEX('Crafting recipes'!$H$6:$H$1005,MATCH(J355,'Crafting recipes'!$A$6:$A$1005,0)),"MISSING ID"),"Advances one material tier","Lower-tier ingredient; route advances one tier"),"Needs tier review"))))))</x:f>
        <x:v>Advances one material tier</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grade</x:v>
      </x:c>
      <x:c r="B356" s="4" t="str">
        <x:f>IFERROR(INDEX('Material routes'!$F$6:$F$2205,MATCH(U356,'Material routes'!$A$6:$A$2205,0)),"MISSING ID")</x:f>
        <x:v>T1</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T2</x:v>
      </x:c>
      <x:c r="H356" s="4" t="str">
        <x:f>IFERROR(INDEX('Material routes'!$H$6:$H$2205,MATCH(V356,'Material routes'!$A$6:$A$2205,0)),"MISSING ID")</x:f>
        <x:v>Chemical material</x:v>
      </x:c>
      <x:c r="I356" s="4" t="str">
        <x:f>IFERROR(INDEX('Material routes'!$G$6:$G$2205,MATCH(V356,'Material routes'!$A$6:$A$2205,0)),"MISSING ID")</x:f>
        <x:v>Processing agents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prerequisite",IF(K356="Raw entry preparation","Entry-resource preparation",IF(G356="Not applicable",IF(IFERROR(INDEX('Items'!$AI$6:$AI$1005,MATCH(T356,'Items'!$A$6:$A$1005,0)),"MISSING ID")="Finished item","Finished endpoint",IF(IFERROR(INDEX('Items'!$AI$6:$AI$1005,MATCH(T356,'Items'!$A$6:$A$1005,0)),"MISSING ID")="Currency","Currency / no refinement tier","Recovered output / tier not applicable")),IF(OR(IFERROR(INDEX('Crafting recipes'!$H$6:$H$1005,MATCH(J356,'Crafting recipes'!$A$6:$A$1005,0)),"MISSING ID")="Unassigned",G356="Unassigned"),"Tier unresolved",IF(IFERROR(VALUE(RIGHT(G356,1))-VALUE(RIGHT(IFERROR(INDEX('Crafting recipes'!$H$6:$H$1005,MATCH(J356,'Crafting recipes'!$A$6:$A$1005,0)),"MISSING ID"),1)),0)=1,IF(B356=IFERROR(INDEX('Crafting recipes'!$H$6:$H$1005,MATCH(J356,'Crafting recipes'!$A$6:$A$1005,0)),"MISSING ID"),"Advances one material tier","Lower-tier ingredient; route advances one tier"),"Needs tier review"))))))</x:f>
        <x:v>Advances one material tier</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stock</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Tools</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Advances one material tier</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stock</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Tools</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Advances one material tier</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Prepared bronze bearing stock</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Tools</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Lower-tier ingredient; route advances one tier</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Tools</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Advances one material tier</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Tools</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Lower-tier ingredient; route advances one tier</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Tools</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Advances one material tier</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stock</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Tools</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Advances one material tier</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Tools</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Lower-tier ingredient; route advances one tier</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Tools</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Lower-tier ingredient; route advances one tier</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stock</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Advances one material tier</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stock</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Advances one material tier</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Advances one material tier</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Lower-tier ingredient; route advances one tier</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T3</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prerequisite",IF(K370="Raw entry preparation","Entry-resource preparation",IF(G370="Not applicable",IF(IFERROR(INDEX('Items'!$AI$6:$AI$1005,MATCH(T370,'Items'!$A$6:$A$1005,0)),"MISSING ID")="Finished item","Finished endpoint",IF(IFERROR(INDEX('Items'!$AI$6:$AI$1005,MATCH(T370,'Items'!$A$6:$A$1005,0)),"MISSING ID")="Currency","Currency / no refinement tier","Recovered output / tier not applicable")),IF(OR(IFERROR(INDEX('Crafting recipes'!$H$6:$H$1005,MATCH(J370,'Crafting recipes'!$A$6:$A$1005,0)),"MISSING ID")="Unassigned",G370="Unassigned"),"Tier unresolved",IF(IFERROR(VALUE(RIGHT(G370,1))-VALUE(RIGHT(IFERROR(INDEX('Crafting recipes'!$H$6:$H$1005,MATCH(J370,'Crafting recipes'!$A$6:$A$1005,0)),"MISSING ID"),1)),0)=1,IF(B370=IFERROR(INDEX('Crafting recipes'!$H$6:$H$1005,MATCH(J370,'Crafting recipes'!$A$6:$A$1005,0)),"MISSING ID"),"Advances one material tier","Lower-tier ingredient; route advances one tier"),"Needs tier review"))))))</x:f>
        <x:v>Advances one material tier</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T3</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prerequisite",IF(K371="Raw entry preparation","Entry-resource preparation",IF(G371="Not applicable",IF(IFERROR(INDEX('Items'!$AI$6:$AI$1005,MATCH(T371,'Items'!$A$6:$A$1005,0)),"MISSING ID")="Finished item","Finished endpoint",IF(IFERROR(INDEX('Items'!$AI$6:$AI$1005,MATCH(T371,'Items'!$A$6:$A$1005,0)),"MISSING ID")="Currency","Currency / no refinement tier","Recovered output / tier not applicable")),IF(OR(IFERROR(INDEX('Crafting recipes'!$H$6:$H$1005,MATCH(J371,'Crafting recipes'!$A$6:$A$1005,0)),"MISSING ID")="Unassigned",G371="Unassigned"),"Tier unresolved",IF(IFERROR(VALUE(RIGHT(G371,1))-VALUE(RIGHT(IFERROR(INDEX('Crafting recipes'!$H$6:$H$1005,MATCH(J371,'Crafting recipes'!$A$6:$A$1005,0)),"MISSING ID"),1)),0)=1,IF(B371=IFERROR(INDEX('Crafting recipes'!$H$6:$H$1005,MATCH(J371,'Crafting recipes'!$A$6:$A$1005,0)),"MISSING ID"),"Advances one material tier","Lower-tier ingredient; route advances one tier"),"Needs tier review"))))))</x:f>
        <x:v>Advances one material tier</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T3</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prerequisite",IF(K372="Raw entry preparation","Entry-resource preparation",IF(G372="Not applicable",IF(IFERROR(INDEX('Items'!$AI$6:$AI$1005,MATCH(T372,'Items'!$A$6:$A$1005,0)),"MISSING ID")="Finished item","Finished endpoint",IF(IFERROR(INDEX('Items'!$AI$6:$AI$1005,MATCH(T372,'Items'!$A$6:$A$1005,0)),"MISSING ID")="Currency","Currency / no refinement tier","Recovered output / tier not applicable")),IF(OR(IFERROR(INDEX('Crafting recipes'!$H$6:$H$1005,MATCH(J372,'Crafting recipes'!$A$6:$A$1005,0)),"MISSING ID")="Unassigned",G372="Unassigned"),"Tier unresolved",IF(IFERROR(VALUE(RIGHT(G372,1))-VALUE(RIGHT(IFERROR(INDEX('Crafting recipes'!$H$6:$H$1005,MATCH(J372,'Crafting recipes'!$A$6:$A$1005,0)),"MISSING ID"),1)),0)=1,IF(B372=IFERROR(INDEX('Crafting recipes'!$H$6:$H$1005,MATCH(J372,'Crafting recipes'!$A$6:$A$1005,0)),"MISSING ID"),"Advances one material tier","Lower-tier ingredient; route advances one tier"),"Needs tier review"))))))</x:f>
        <x:v>Advances one material tier</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T3</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prerequisite",IF(K373="Raw entry preparation","Entry-resource preparation",IF(G373="Not applicable",IF(IFERROR(INDEX('Items'!$AI$6:$AI$1005,MATCH(T373,'Items'!$A$6:$A$1005,0)),"MISSING ID")="Finished item","Finished endpoint",IF(IFERROR(INDEX('Items'!$AI$6:$AI$1005,MATCH(T373,'Items'!$A$6:$A$1005,0)),"MISSING ID")="Currency","Currency / no refinement tier","Recovered output / tier not applicable")),IF(OR(IFERROR(INDEX('Crafting recipes'!$H$6:$H$1005,MATCH(J373,'Crafting recipes'!$A$6:$A$1005,0)),"MISSING ID")="Unassigned",G373="Unassigned"),"Tier unresolved",IF(IFERROR(VALUE(RIGHT(G373,1))-VALUE(RIGHT(IFERROR(INDEX('Crafting recipes'!$H$6:$H$1005,MATCH(J373,'Crafting recipes'!$A$6:$A$1005,0)),"MISSING ID"),1)),0)=1,IF(B373=IFERROR(INDEX('Crafting recipes'!$H$6:$H$1005,MATCH(J373,'Crafting recipes'!$A$6:$A$1005,0)),"MISSING ID"),"Advances one material tier","Lower-tier ingredient; route advances one tier"),"Needs tier review"))))))</x:f>
        <x:v>Advances one material tier</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T3</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prerequisite",IF(K374="Raw entry preparation","Entry-resource preparation",IF(G374="Not applicable",IF(IFERROR(INDEX('Items'!$AI$6:$AI$1005,MATCH(T374,'Items'!$A$6:$A$1005,0)),"MISSING ID")="Finished item","Finished endpoint",IF(IFERROR(INDEX('Items'!$AI$6:$AI$1005,MATCH(T374,'Items'!$A$6:$A$1005,0)),"MISSING ID")="Currency","Currency / no refinement tier","Recovered output / tier not applicable")),IF(OR(IFERROR(INDEX('Crafting recipes'!$H$6:$H$1005,MATCH(J374,'Crafting recipes'!$A$6:$A$1005,0)),"MISSING ID")="Unassigned",G374="Unassigned"),"Tier unresolved",IF(IFERROR(VALUE(RIGHT(G374,1))-VALUE(RIGHT(IFERROR(INDEX('Crafting recipes'!$H$6:$H$1005,MATCH(J374,'Crafting recipes'!$A$6:$A$1005,0)),"MISSING ID"),1)),0)=1,IF(B374=IFERROR(INDEX('Crafting recipes'!$H$6:$H$1005,MATCH(J374,'Crafting recipes'!$A$6:$A$1005,0)),"MISSING ID"),"Advances one material tier","Lower-tier ingredient; route advances one tier"),"Needs tier review"))))))</x:f>
        <x:v>Advances one material tier</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Worked iron stock</x:v>
      </x:c>
      <x:c r="B375" s="4" t="str">
        <x:f>IFERROR(INDEX('Material routes'!$F$6:$F$2205,MATCH(U375,'Material routes'!$A$6:$A$2205,0)),"MISSING ID")</x:f>
        <x:v>T2</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T3</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prerequisite",IF(K375="Raw entry preparation","Entry-resource preparation",IF(G375="Not applicable",IF(IFERROR(INDEX('Items'!$AI$6:$AI$1005,MATCH(T375,'Items'!$A$6:$A$1005,0)),"MISSING ID")="Finished item","Finished endpoint",IF(IFERROR(INDEX('Items'!$AI$6:$AI$1005,MATCH(T375,'Items'!$A$6:$A$1005,0)),"MISSING ID")="Currency","Currency / no refinement tier","Recovered output / tier not applicable")),IF(OR(IFERROR(INDEX('Crafting recipes'!$H$6:$H$1005,MATCH(J375,'Crafting recipes'!$A$6:$A$1005,0)),"MISSING ID")="Unassigned",G375="Unassigned"),"Tier unresolved",IF(IFERROR(VALUE(RIGHT(G375,1))-VALUE(RIGHT(IFERROR(INDEX('Crafting recipes'!$H$6:$H$1005,MATCH(J375,'Crafting recipes'!$A$6:$A$1005,0)),"MISSING ID"),1)),0)=1,IF(B375=IFERROR(INDEX('Crafting recipes'!$H$6:$H$1005,MATCH(J375,'Crafting recipes'!$A$6:$A$1005,0)),"MISSING ID"),"Advances one material tier","Lower-tier ingredient; route advances one tier"),"Needs tier review"))))))</x:f>
        <x:v>Advances one material tier</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Worked iron stock</x:v>
      </x:c>
      <x:c r="B376" s="4" t="str">
        <x:f>IFERROR(INDEX('Material routes'!$F$6:$F$2205,MATCH(U376,'Material routes'!$A$6:$A$2205,0)),"MISSING ID")</x:f>
        <x:v>T2</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T3</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prerequisite",IF(K376="Raw entry preparation","Entry-resource preparation",IF(G376="Not applicable",IF(IFERROR(INDEX('Items'!$AI$6:$AI$1005,MATCH(T376,'Items'!$A$6:$A$1005,0)),"MISSING ID")="Finished item","Finished endpoint",IF(IFERROR(INDEX('Items'!$AI$6:$AI$1005,MATCH(T376,'Items'!$A$6:$A$1005,0)),"MISSING ID")="Currency","Currency / no refinement tier","Recovered output / tier not applicable")),IF(OR(IFERROR(INDEX('Crafting recipes'!$H$6:$H$1005,MATCH(J376,'Crafting recipes'!$A$6:$A$1005,0)),"MISSING ID")="Unassigned",G376="Unassigned"),"Tier unresolved",IF(IFERROR(VALUE(RIGHT(G376,1))-VALUE(RIGHT(IFERROR(INDEX('Crafting recipes'!$H$6:$H$1005,MATCH(J376,'Crafting recipes'!$A$6:$A$1005,0)),"MISSING ID"),1)),0)=1,IF(B376=IFERROR(INDEX('Crafting recipes'!$H$6:$H$1005,MATCH(J376,'Crafting recipes'!$A$6:$A$1005,0)),"MISSING ID"),"Advances one material tier","Lower-tier ingredient; route advances one tier"),"Needs tier review"))))))</x:f>
        <x:v>Advances one material tier</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Worked iron stock</x:v>
      </x:c>
      <x:c r="B377" s="4" t="str">
        <x:f>IFERROR(INDEX('Material routes'!$F$6:$F$2205,MATCH(U377,'Material routes'!$A$6:$A$2205,0)),"MISSING ID")</x:f>
        <x:v>T2</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T3</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prerequisite",IF(K377="Raw entry preparation","Entry-resource preparation",IF(G377="Not applicable",IF(IFERROR(INDEX('Items'!$AI$6:$AI$1005,MATCH(T377,'Items'!$A$6:$A$1005,0)),"MISSING ID")="Finished item","Finished endpoint",IF(IFERROR(INDEX('Items'!$AI$6:$AI$1005,MATCH(T377,'Items'!$A$6:$A$1005,0)),"MISSING ID")="Currency","Currency / no refinement tier","Recovered output / tier not applicable")),IF(OR(IFERROR(INDEX('Crafting recipes'!$H$6:$H$1005,MATCH(J377,'Crafting recipes'!$A$6:$A$1005,0)),"MISSING ID")="Unassigned",G377="Unassigned"),"Tier unresolved",IF(IFERROR(VALUE(RIGHT(G377,1))-VALUE(RIGHT(IFERROR(INDEX('Crafting recipes'!$H$6:$H$1005,MATCH(J377,'Crafting recipes'!$A$6:$A$1005,0)),"MISSING ID"),1)),0)=1,IF(B377=IFERROR(INDEX('Crafting recipes'!$H$6:$H$1005,MATCH(J377,'Crafting recipes'!$A$6:$A$1005,0)),"MISSING ID"),"Advances one material tier","Lower-tier ingredient; route advances one tier"),"Needs tier review"))))))</x:f>
        <x:v>Advances one material tier</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Worked iron stock</x:v>
      </x:c>
      <x:c r="B378" s="4" t="str">
        <x:f>IFERROR(INDEX('Material routes'!$F$6:$F$2205,MATCH(U378,'Material routes'!$A$6:$A$2205,0)),"MISSING ID")</x:f>
        <x:v>T2</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T3</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prerequisite",IF(K378="Raw entry preparation","Entry-resource preparation",IF(G378="Not applicable",IF(IFERROR(INDEX('Items'!$AI$6:$AI$1005,MATCH(T378,'Items'!$A$6:$A$1005,0)),"MISSING ID")="Finished item","Finished endpoint",IF(IFERROR(INDEX('Items'!$AI$6:$AI$1005,MATCH(T378,'Items'!$A$6:$A$1005,0)),"MISSING ID")="Currency","Currency / no refinement tier","Recovered output / tier not applicable")),IF(OR(IFERROR(INDEX('Crafting recipes'!$H$6:$H$1005,MATCH(J378,'Crafting recipes'!$A$6:$A$1005,0)),"MISSING ID")="Unassigned",G378="Unassigned"),"Tier unresolved",IF(IFERROR(VALUE(RIGHT(G378,1))-VALUE(RIGHT(IFERROR(INDEX('Crafting recipes'!$H$6:$H$1005,MATCH(J378,'Crafting recipes'!$A$6:$A$1005,0)),"MISSING ID"),1)),0)=1,IF(B378=IFERROR(INDEX('Crafting recipes'!$H$6:$H$1005,MATCH(J378,'Crafting recipes'!$A$6:$A$1005,0)),"MISSING ID"),"Advances one material tier","Lower-tier ingredient; route advances one tier"),"Needs tier review"))))))</x:f>
        <x:v>Advances one material tier</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Worked iron stock</x:v>
      </x:c>
      <x:c r="B379" s="4" t="str">
        <x:f>IFERROR(INDEX('Material routes'!$F$6:$F$2205,MATCH(U379,'Material routes'!$A$6:$A$2205,0)),"MISSING ID")</x:f>
        <x:v>T2</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T3</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prerequisite",IF(K379="Raw entry preparation","Entry-resource preparation",IF(G379="Not applicable",IF(IFERROR(INDEX('Items'!$AI$6:$AI$1005,MATCH(T379,'Items'!$A$6:$A$1005,0)),"MISSING ID")="Finished item","Finished endpoint",IF(IFERROR(INDEX('Items'!$AI$6:$AI$1005,MATCH(T379,'Items'!$A$6:$A$1005,0)),"MISSING ID")="Currency","Currency / no refinement tier","Recovered output / tier not applicable")),IF(OR(IFERROR(INDEX('Crafting recipes'!$H$6:$H$1005,MATCH(J379,'Crafting recipes'!$A$6:$A$1005,0)),"MISSING ID")="Unassigned",G379="Unassigned"),"Tier unresolved",IF(IFERROR(VALUE(RIGHT(G379,1))-VALUE(RIGHT(IFERROR(INDEX('Crafting recipes'!$H$6:$H$1005,MATCH(J379,'Crafting recipes'!$A$6:$A$1005,0)),"MISSING ID"),1)),0)=1,IF(B379=IFERROR(INDEX('Crafting recipes'!$H$6:$H$1005,MATCH(J379,'Crafting recipes'!$A$6:$A$1005,0)),"MISSING ID"),"Advances one material tier","Lower-tier ingredient; route advances one tier"),"Needs tier review"))))))</x:f>
        <x:v>Advances one material tier</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Worked iron stock</x:v>
      </x:c>
      <x:c r="B380" s="4" t="str">
        <x:f>IFERROR(INDEX('Material routes'!$F$6:$F$2205,MATCH(U380,'Material routes'!$A$6:$A$2205,0)),"MISSING ID")</x:f>
        <x:v>T2</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T3</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prerequisite",IF(K380="Raw entry preparation","Entry-resource preparation",IF(G380="Not applicable",IF(IFERROR(INDEX('Items'!$AI$6:$AI$1005,MATCH(T380,'Items'!$A$6:$A$1005,0)),"MISSING ID")="Finished item","Finished endpoint",IF(IFERROR(INDEX('Items'!$AI$6:$AI$1005,MATCH(T380,'Items'!$A$6:$A$1005,0)),"MISSING ID")="Currency","Currency / no refinement tier","Recovered output / tier not applicable")),IF(OR(IFERROR(INDEX('Crafting recipes'!$H$6:$H$1005,MATCH(J380,'Crafting recipes'!$A$6:$A$1005,0)),"MISSING ID")="Unassigned",G380="Unassigned"),"Tier unresolved",IF(IFERROR(VALUE(RIGHT(G380,1))-VALUE(RIGHT(IFERROR(INDEX('Crafting recipes'!$H$6:$H$1005,MATCH(J380,'Crafting recipes'!$A$6:$A$1005,0)),"MISSING ID"),1)),0)=1,IF(B380=IFERROR(INDEX('Crafting recipes'!$H$6:$H$1005,MATCH(J380,'Crafting recipes'!$A$6:$A$1005,0)),"MISSING ID"),"Advances one material tier","Lower-tier ingredient; route advances one tier"),"Needs tier review"))))))</x:f>
        <x:v>Advances one material tier</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Prepared bronze bearing stock</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T3</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prerequisite",IF(K381="Raw entry preparation","Entry-resource preparation",IF(G381="Not applicable",IF(IFERROR(INDEX('Items'!$AI$6:$AI$1005,MATCH(T381,'Items'!$A$6:$A$1005,0)),"MISSING ID")="Finished item","Finished endpoint",IF(IFERROR(INDEX('Items'!$AI$6:$AI$1005,MATCH(T381,'Items'!$A$6:$A$1005,0)),"MISSING ID")="Currency","Currency / no refinement tier","Recovered output / tier not applicable")),IF(OR(IFERROR(INDEX('Crafting recipes'!$H$6:$H$1005,MATCH(J381,'Crafting recipes'!$A$6:$A$1005,0)),"MISSING ID")="Unassigned",G381="Unassigned"),"Tier unresolved",IF(IFERROR(VALUE(RIGHT(G381,1))-VALUE(RIGHT(IFERROR(INDEX('Crafting recipes'!$H$6:$H$1005,MATCH(J381,'Crafting recipes'!$A$6:$A$1005,0)),"MISSING ID"),1)),0)=1,IF(B381=IFERROR(INDEX('Crafting recipes'!$H$6:$H$1005,MATCH(J381,'Crafting recipes'!$A$6:$A$1005,0)),"MISSING ID"),"Advances one material tier","Lower-tier ingredient; route advances one tier"),"Needs tier review"))))))</x:f>
        <x:v>Advances one material tier</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Worked iron stock</x:v>
      </x:c>
      <x:c r="B382" s="4" t="str">
        <x:f>IFERROR(INDEX('Material routes'!$F$6:$F$2205,MATCH(U382,'Material routes'!$A$6:$A$2205,0)),"MISSING ID")</x:f>
        <x:v>T2</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T3</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prerequisite",IF(K382="Raw entry preparation","Entry-resource preparation",IF(G382="Not applicable",IF(IFERROR(INDEX('Items'!$AI$6:$AI$1005,MATCH(T382,'Items'!$A$6:$A$1005,0)),"MISSING ID")="Finished item","Finished endpoint",IF(IFERROR(INDEX('Items'!$AI$6:$AI$1005,MATCH(T382,'Items'!$A$6:$A$1005,0)),"MISSING ID")="Currency","Currency / no refinement tier","Recovered output / tier not applicable")),IF(OR(IFERROR(INDEX('Crafting recipes'!$H$6:$H$1005,MATCH(J382,'Crafting recipes'!$A$6:$A$1005,0)),"MISSING ID")="Unassigned",G382="Unassigned"),"Tier unresolved",IF(IFERROR(VALUE(RIGHT(G382,1))-VALUE(RIGHT(IFERROR(INDEX('Crafting recipes'!$H$6:$H$1005,MATCH(J382,'Crafting recipes'!$A$6:$A$1005,0)),"MISSING ID"),1)),0)=1,IF(B382=IFERROR(INDEX('Crafting recipes'!$H$6:$H$1005,MATCH(J382,'Crafting recipes'!$A$6:$A$1005,0)),"MISSING ID"),"Advances one material tier","Lower-tier ingredient; route advances one tier"),"Needs tier review"))))))</x:f>
        <x:v>Advances one material tier</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abrasive grit</x:v>
      </x:c>
      <x:c r="B383" s="4" t="str">
        <x:f>IFERROR(INDEX('Material routes'!$F$6:$F$2205,MATCH(U383,'Material routes'!$A$6:$A$2205,0)),"MISSING ID")</x:f>
        <x:v>T1</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T3</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prerequisite",IF(K383="Raw entry preparation","Entry-resource preparation",IF(G383="Not applicable",IF(IFERROR(INDEX('Items'!$AI$6:$AI$1005,MATCH(T383,'Items'!$A$6:$A$1005,0)),"MISSING ID")="Finished item","Finished endpoint",IF(IFERROR(INDEX('Items'!$AI$6:$AI$1005,MATCH(T383,'Items'!$A$6:$A$1005,0)),"MISSING ID")="Currency","Currency / no refinement tier","Recovered output / tier not applicable")),IF(OR(IFERROR(INDEX('Crafting recipes'!$H$6:$H$1005,MATCH(J383,'Crafting recipes'!$A$6:$A$1005,0)),"MISSING ID")="Unassigned",G383="Unassigned"),"Tier unresolved",IF(IFERROR(VALUE(RIGHT(G383,1))-VALUE(RIGHT(IFERROR(INDEX('Crafting recipes'!$H$6:$H$1005,MATCH(J383,'Crafting recipes'!$A$6:$A$1005,0)),"MISSING ID"),1)),0)=1,IF(B383=IFERROR(INDEX('Crafting recipes'!$H$6:$H$1005,MATCH(J383,'Crafting recipes'!$A$6:$A$1005,0)),"MISSING ID"),"Advances one material tier","Lower-tier ingredient; route advances one tier"),"Needs tier review"))))))</x:f>
        <x:v>Lower-tier ingredient; route advances one tier</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T3</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T4</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prerequisite",IF(K384="Raw entry preparation","Entry-resource preparation",IF(G384="Not applicable",IF(IFERROR(INDEX('Items'!$AI$6:$AI$1005,MATCH(T384,'Items'!$A$6:$A$1005,0)),"MISSING ID")="Finished item","Finished endpoint",IF(IFERROR(INDEX('Items'!$AI$6:$AI$1005,MATCH(T384,'Items'!$A$6:$A$1005,0)),"MISSING ID")="Currency","Currency / no refinement tier","Recovered output / tier not applicable")),IF(OR(IFERROR(INDEX('Crafting recipes'!$H$6:$H$1005,MATCH(J384,'Crafting recipes'!$A$6:$A$1005,0)),"MISSING ID")="Unassigned",G384="Unassigned"),"Tier unresolved",IF(IFERROR(VALUE(RIGHT(G384,1))-VALUE(RIGHT(IFERROR(INDEX('Crafting recipes'!$H$6:$H$1005,MATCH(J384,'Crafting recipes'!$A$6:$A$1005,0)),"MISSING ID"),1)),0)=1,IF(B384=IFERROR(INDEX('Crafting recipes'!$H$6:$H$1005,MATCH(J384,'Crafting recipes'!$A$6:$A$1005,0)),"MISSING ID"),"Advances one material tier","Lower-tier ingredient; route advances one tier"),"Needs tier review"))))))</x:f>
        <x:v>Advances one material tier</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stock</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T4</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prerequisite",IF(K385="Raw entry preparation","Entry-resource preparation",IF(G385="Not applicable",IF(IFERROR(INDEX('Items'!$AI$6:$AI$1005,MATCH(T385,'Items'!$A$6:$A$1005,0)),"MISSING ID")="Finished item","Finished endpoint",IF(IFERROR(INDEX('Items'!$AI$6:$AI$1005,MATCH(T385,'Items'!$A$6:$A$1005,0)),"MISSING ID")="Currency","Currency / no refinement tier","Recovered output / tier not applicable")),IF(OR(IFERROR(INDEX('Crafting recipes'!$H$6:$H$1005,MATCH(J385,'Crafting recipes'!$A$6:$A$1005,0)),"MISSING ID")="Unassigned",G385="Unassigned"),"Tier unresolved",IF(IFERROR(VALUE(RIGHT(G385,1))-VALUE(RIGHT(IFERROR(INDEX('Crafting recipes'!$H$6:$H$1005,MATCH(J385,'Crafting recipes'!$A$6:$A$1005,0)),"MISSING ID"),1)),0)=1,IF(B385=IFERROR(INDEX('Crafting recipes'!$H$6:$H$1005,MATCH(J385,'Crafting recipes'!$A$6:$A$1005,0)),"MISSING ID"),"Advances one material tier","Lower-tier ingredient; route advances one tier"),"Needs tier review"))))))</x:f>
        <x:v>Advances one material tier</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T3</x:v>
      </x:c>
      <x:c r="C386" s="4" t="str">
        <x:f>IFERROR(INDEX('Material routes'!$H$6:$H$2205,MATCH(U386,'Material routes'!$A$6:$A$2205,0)),"MISSING ID")</x:f>
        <x:v>Chemical material</x:v>
      </x:c>
      <x:c r="D386" s="4" t="str">
        <x:f>IFERROR(INDEX('Material routes'!$G$6:$G$2205,MATCH(U386,'Material routes'!$A$6:$A$2205,0)),"MISSING ID")</x:f>
        <x:v>Processing agents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T4</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prerequisite",IF(K386="Raw entry preparation","Entry-resource preparation",IF(G386="Not applicable",IF(IFERROR(INDEX('Items'!$AI$6:$AI$1005,MATCH(T386,'Items'!$A$6:$A$1005,0)),"MISSING ID")="Finished item","Finished endpoint",IF(IFERROR(INDEX('Items'!$AI$6:$AI$1005,MATCH(T386,'Items'!$A$6:$A$1005,0)),"MISSING ID")="Currency","Currency / no refinement tier","Recovered output / tier not applicable")),IF(OR(IFERROR(INDEX('Crafting recipes'!$H$6:$H$1005,MATCH(J386,'Crafting recipes'!$A$6:$A$1005,0)),"MISSING ID")="Unassigned",G386="Unassigned"),"Tier unresolved",IF(IFERROR(VALUE(RIGHT(G386,1))-VALUE(RIGHT(IFERROR(INDEX('Crafting recipes'!$H$6:$H$1005,MATCH(J386,'Crafting recipes'!$A$6:$A$1005,0)),"MISSING ID"),1)),0)=1,IF(B386=IFERROR(INDEX('Crafting recipes'!$H$6:$H$1005,MATCH(J386,'Crafting recipes'!$A$6:$A$1005,0)),"MISSING ID"),"Advances one material tier","Lower-tier ingredient; route advances one tier"),"Needs tier review"))))))</x:f>
        <x:v>Advances one material tier</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T3</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prerequisite",IF(K387="Raw entry preparation","Entry-resource preparation",IF(G387="Not applicable",IF(IFERROR(INDEX('Items'!$AI$6:$AI$1005,MATCH(T387,'Items'!$A$6:$A$1005,0)),"MISSING ID")="Finished item","Finished endpoint",IF(IFERROR(INDEX('Items'!$AI$6:$AI$1005,MATCH(T387,'Items'!$A$6:$A$1005,0)),"MISSING ID")="Currency","Currency / no refinement tier","Recovered output / tier not applicable")),IF(OR(IFERROR(INDEX('Crafting recipes'!$H$6:$H$1005,MATCH(J387,'Crafting recipes'!$A$6:$A$1005,0)),"MISSING ID")="Unassigned",G387="Unassigned"),"Tier unresolved",IF(IFERROR(VALUE(RIGHT(G387,1))-VALUE(RIGHT(IFERROR(INDEX('Crafting recipes'!$H$6:$H$1005,MATCH(J387,'Crafting recipes'!$A$6:$A$1005,0)),"MISSING ID"),1)),0)=1,IF(B387=IFERROR(INDEX('Crafting recipes'!$H$6:$H$1005,MATCH(J387,'Crafting recipes'!$A$6:$A$1005,0)),"MISSING ID"),"Advances one material tier","Lower-tier ingredient; route advances one tier"),"Needs tier review"))))))</x:f>
        <x:v>Advances one material tier</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abrasive grit</x:v>
      </x:c>
      <x:c r="B388" s="4" t="str">
        <x:f>IFERROR(INDEX('Material routes'!$F$6:$F$2205,MATCH(U388,'Material routes'!$A$6:$A$2205,0)),"MISSING ID")</x:f>
        <x:v>T1</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T3</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prerequisite",IF(K388="Raw entry preparation","Entry-resource preparation",IF(G388="Not applicable",IF(IFERROR(INDEX('Items'!$AI$6:$AI$1005,MATCH(T388,'Items'!$A$6:$A$1005,0)),"MISSING ID")="Finished item","Finished endpoint",IF(IFERROR(INDEX('Items'!$AI$6:$AI$1005,MATCH(T388,'Items'!$A$6:$A$1005,0)),"MISSING ID")="Currency","Currency / no refinement tier","Recovered output / tier not applicable")),IF(OR(IFERROR(INDEX('Crafting recipes'!$H$6:$H$1005,MATCH(J388,'Crafting recipes'!$A$6:$A$1005,0)),"MISSING ID")="Unassigned",G388="Unassigned"),"Tier unresolved",IF(IFERROR(VALUE(RIGHT(G388,1))-VALUE(RIGHT(IFERROR(INDEX('Crafting recipes'!$H$6:$H$1005,MATCH(J388,'Crafting recipes'!$A$6:$A$1005,0)),"MISSING ID"),1)),0)=1,IF(B388=IFERROR(INDEX('Crafting recipes'!$H$6:$H$1005,MATCH(J388,'Crafting recipes'!$A$6:$A$1005,0)),"MISSING ID"),"Advances one material tier","Lower-tier ingredient; route advances one tier"),"Needs tier review"))))))</x:f>
        <x:v>Lower-tier ingredient; route advances one tier</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 sheet</x:v>
      </x:c>
      <x:c r="B389" s="4" t="str">
        <x:f>IFERROR(INDEX('Material routes'!$F$6:$F$2205,MATCH(U389,'Material routes'!$A$6:$A$2205,0)),"MISSING ID")</x:f>
        <x:v>T2</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T3</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prerequisite",IF(K389="Raw entry preparation","Entry-resource preparation",IF(G389="Not applicable",IF(IFERROR(INDEX('Items'!$AI$6:$AI$1005,MATCH(T389,'Items'!$A$6:$A$1005,0)),"MISSING ID")="Finished item","Finished endpoint",IF(IFERROR(INDEX('Items'!$AI$6:$AI$1005,MATCH(T389,'Items'!$A$6:$A$1005,0)),"MISSING ID")="Currency","Currency / no refinement tier","Recovered output / tier not applicable")),IF(OR(IFERROR(INDEX('Crafting recipes'!$H$6:$H$1005,MATCH(J389,'Crafting recipes'!$A$6:$A$1005,0)),"MISSING ID")="Unassigned",G389="Unassigned"),"Tier unresolved",IF(IFERROR(VALUE(RIGHT(G389,1))-VALUE(RIGHT(IFERROR(INDEX('Crafting recipes'!$H$6:$H$1005,MATCH(J389,'Crafting recipes'!$A$6:$A$1005,0)),"MISSING ID"),1)),0)=1,IF(B389=IFERROR(INDEX('Crafting recipes'!$H$6:$H$1005,MATCH(J389,'Crafting recipes'!$A$6:$A$1005,0)),"MISSING ID"),"Advances one material tier","Lower-tier ingredient; route advances one tier"),"Needs tier review"))))))</x:f>
        <x:v>Advances one material tier</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Chemical material</x:v>
      </x:c>
      <x:c r="D390" s="4" t="str">
        <x:f>IFERROR(INDEX('Material routes'!$G$6:$G$2205,MATCH(U390,'Material routes'!$A$6:$A$2205,0)),"MISSING ID")</x:f>
        <x:v>Processing agents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T3</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prerequisite",IF(K390="Raw entry preparation","Entry-resource preparation",IF(G390="Not applicable",IF(IFERROR(INDEX('Items'!$AI$6:$AI$1005,MATCH(T390,'Items'!$A$6:$A$1005,0)),"MISSING ID")="Finished item","Finished endpoint",IF(IFERROR(INDEX('Items'!$AI$6:$AI$1005,MATCH(T390,'Items'!$A$6:$A$1005,0)),"MISSING ID")="Currency","Currency / no refinement tier","Recovered output / tier not applicable")),IF(OR(IFERROR(INDEX('Crafting recipes'!$H$6:$H$1005,MATCH(J390,'Crafting recipes'!$A$6:$A$1005,0)),"MISSING ID")="Unassigned",G390="Unassigned"),"Tier unresolved",IF(IFERROR(VALUE(RIGHT(G390,1))-VALUE(RIGHT(IFERROR(INDEX('Crafting recipes'!$H$6:$H$1005,MATCH(J390,'Crafting recipes'!$A$6:$A$1005,0)),"MISSING ID"),1)),0)=1,IF(B390=IFERROR(INDEX('Crafting recipes'!$H$6:$H$1005,MATCH(J390,'Crafting recipes'!$A$6:$A$1005,0)),"MISSING ID"),"Advances one material tier","Lower-tier ingredient; route advances one tier"),"Needs tier review"))))))</x:f>
        <x:v>Advances one material tier</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T3</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prerequisite",IF(K391="Raw entry preparation","Entry-resource preparation",IF(G391="Not applicable",IF(IFERROR(INDEX('Items'!$AI$6:$AI$1005,MATCH(T391,'Items'!$A$6:$A$1005,0)),"MISSING ID")="Finished item","Finished endpoint",IF(IFERROR(INDEX('Items'!$AI$6:$AI$1005,MATCH(T391,'Items'!$A$6:$A$1005,0)),"MISSING ID")="Currency","Currency / no refinement tier","Recovered output / tier not applicable")),IF(OR(IFERROR(INDEX('Crafting recipes'!$H$6:$H$1005,MATCH(J391,'Crafting recipes'!$A$6:$A$1005,0)),"MISSING ID")="Unassigned",G391="Unassigned"),"Tier unresolved",IF(IFERROR(VALUE(RIGHT(G391,1))-VALUE(RIGHT(IFERROR(INDEX('Crafting recipes'!$H$6:$H$1005,MATCH(J391,'Crafting recipes'!$A$6:$A$1005,0)),"MISSING ID"),1)),0)=1,IF(B391=IFERROR(INDEX('Crafting recipes'!$H$6:$H$1005,MATCH(J391,'Crafting recipes'!$A$6:$A$1005,0)),"MISSING ID"),"Advances one material tier","Lower-tier ingredient; route advances one tier"),"Needs tier review"))))))</x:f>
        <x:v>Advances one material tier</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Prepared bronze bearing stock</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T3</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prerequisite",IF(K392="Raw entry preparation","Entry-resource preparation",IF(G392="Not applicable",IF(IFERROR(INDEX('Items'!$AI$6:$AI$1005,MATCH(T392,'Items'!$A$6:$A$1005,0)),"MISSING ID")="Finished item","Finished endpoint",IF(IFERROR(INDEX('Items'!$AI$6:$AI$1005,MATCH(T392,'Items'!$A$6:$A$1005,0)),"MISSING ID")="Currency","Currency / no refinement tier","Recovered output / tier not applicable")),IF(OR(IFERROR(INDEX('Crafting recipes'!$H$6:$H$1005,MATCH(J392,'Crafting recipes'!$A$6:$A$1005,0)),"MISSING ID")="Unassigned",G392="Unassigned"),"Tier unresolved",IF(IFERROR(VALUE(RIGHT(G392,1))-VALUE(RIGHT(IFERROR(INDEX('Crafting recipes'!$H$6:$H$1005,MATCH(J392,'Crafting recipes'!$A$6:$A$1005,0)),"MISSING ID"),1)),0)=1,IF(B392=IFERROR(INDEX('Crafting recipes'!$H$6:$H$1005,MATCH(J392,'Crafting recipes'!$A$6:$A$1005,0)),"MISSING ID"),"Advances one material tier","Lower-tier ingredient; route advances one tier"),"Needs tier review"))))))</x:f>
        <x:v>Advances one material tier</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stock</x:v>
      </x:c>
      <x:c r="B393" s="4" t="str">
        <x:f>IFERROR(INDEX('Material routes'!$F$6:$F$2205,MATCH(U393,'Material routes'!$A$6:$A$2205,0)),"MISSING ID")</x:f>
        <x:v>T3</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T4</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prerequisite",IF(K393="Raw entry preparation","Entry-resource preparation",IF(G393="Not applicable",IF(IFERROR(INDEX('Items'!$AI$6:$AI$1005,MATCH(T393,'Items'!$A$6:$A$1005,0)),"MISSING ID")="Finished item","Finished endpoint",IF(IFERROR(INDEX('Items'!$AI$6:$AI$1005,MATCH(T393,'Items'!$A$6:$A$1005,0)),"MISSING ID")="Currency","Currency / no refinement tier","Recovered output / tier not applicable")),IF(OR(IFERROR(INDEX('Crafting recipes'!$H$6:$H$1005,MATCH(J393,'Crafting recipes'!$A$6:$A$1005,0)),"MISSING ID")="Unassigned",G393="Unassigned"),"Tier unresolved",IF(IFERROR(VALUE(RIGHT(G393,1))-VALUE(RIGHT(IFERROR(INDEX('Crafting recipes'!$H$6:$H$1005,MATCH(J393,'Crafting recipes'!$A$6:$A$1005,0)),"MISSING ID"),1)),0)=1,IF(B393=IFERROR(INDEX('Crafting recipes'!$H$6:$H$1005,MATCH(J393,'Crafting recipes'!$A$6:$A$1005,0)),"MISSING ID"),"Advances one material tier","Lower-tier ingredient; route advances one tier"),"Needs tier review"))))))</x:f>
        <x:v>Advances one material tier</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sealing sheet</x:v>
      </x:c>
      <x:c r="B394" s="4" t="str">
        <x:f>IFERROR(INDEX('Material routes'!$F$6:$F$2205,MATCH(U394,'Material routes'!$A$6:$A$2205,0)),"MISSING ID")</x:f>
        <x:v>T3</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T4</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prerequisite",IF(K394="Raw entry preparation","Entry-resource preparation",IF(G394="Not applicable",IF(IFERROR(INDEX('Items'!$AI$6:$AI$1005,MATCH(T394,'Items'!$A$6:$A$1005,0)),"MISSING ID")="Finished item","Finished endpoint",IF(IFERROR(INDEX('Items'!$AI$6:$AI$1005,MATCH(T394,'Items'!$A$6:$A$1005,0)),"MISSING ID")="Currency","Currency / no refinement tier","Recovered output / tier not applicable")),IF(OR(IFERROR(INDEX('Crafting recipes'!$H$6:$H$1005,MATCH(J394,'Crafting recipes'!$A$6:$A$1005,0)),"MISSING ID")="Unassigned",G394="Unassigned"),"Tier unresolved",IF(IFERROR(VALUE(RIGHT(G394,1))-VALUE(RIGHT(IFERROR(INDEX('Crafting recipes'!$H$6:$H$1005,MATCH(J394,'Crafting recipes'!$A$6:$A$1005,0)),"MISSING ID"),1)),0)=1,IF(B394=IFERROR(INDEX('Crafting recipes'!$H$6:$H$1005,MATCH(J394,'Crafting recipes'!$A$6:$A$1005,0)),"MISSING ID"),"Advances one material tier","Lower-tier ingredient; route advances one tier"),"Needs tier review"))))))</x:f>
        <x:v>Advances one material tier</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T4</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prerequisite",IF(K395="Raw entry preparation","Entry-resource preparation",IF(G395="Not applicable",IF(IFERROR(INDEX('Items'!$AI$6:$AI$1005,MATCH(T395,'Items'!$A$6:$A$1005,0)),"MISSING ID")="Finished item","Finished endpoint",IF(IFERROR(INDEX('Items'!$AI$6:$AI$1005,MATCH(T395,'Items'!$A$6:$A$1005,0)),"MISSING ID")="Currency","Currency / no refinement tier","Recovered output / tier not applicable")),IF(OR(IFERROR(INDEX('Crafting recipes'!$H$6:$H$1005,MATCH(J395,'Crafting recipes'!$A$6:$A$1005,0)),"MISSING ID")="Unassigned",G395="Unassigned"),"Tier unresolved",IF(IFERROR(VALUE(RIGHT(G395,1))-VALUE(RIGHT(IFERROR(INDEX('Crafting recipes'!$H$6:$H$1005,MATCH(J395,'Crafting recipes'!$A$6:$A$1005,0)),"MISSING ID"),1)),0)=1,IF(B395=IFERROR(INDEX('Crafting recipes'!$H$6:$H$1005,MATCH(J395,'Crafting recipes'!$A$6:$A$1005,0)),"MISSING ID"),"Advances one material tier","Lower-tier ingredient; route advances one tier"),"Needs tier review"))))))</x:f>
        <x:v>Lower-tier ingredient; route advances one tier</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T3</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prerequisite",IF(K399="Raw entry preparation","Entry-resource preparation",IF(G399="Not applicable",IF(IFERROR(INDEX('Items'!$AI$6:$AI$1005,MATCH(T399,'Items'!$A$6:$A$1005,0)),"MISSING ID")="Finished item","Finished endpoint",IF(IFERROR(INDEX('Items'!$AI$6:$AI$1005,MATCH(T399,'Items'!$A$6:$A$1005,0)),"MISSING ID")="Currency","Currency / no refinement tier","Recovered output / tier not applicable")),IF(OR(IFERROR(INDEX('Crafting recipes'!$H$6:$H$1005,MATCH(J399,'Crafting recipes'!$A$6:$A$1005,0)),"MISSING ID")="Unassigned",G399="Unassigned"),"Tier unresolved",IF(IFERROR(VALUE(RIGHT(G399,1))-VALUE(RIGHT(IFERROR(INDEX('Crafting recipes'!$H$6:$H$1005,MATCH(J399,'Crafting recipes'!$A$6:$A$1005,0)),"MISSING ID"),1)),0)=1,IF(B399=IFERROR(INDEX('Crafting recipes'!$H$6:$H$1005,MATCH(J399,'Crafting recipes'!$A$6:$A$1005,0)),"MISSING ID"),"Advances one material tier","Lower-tier ingredient; route advances one tier"),"Needs tier review"))))))</x:f>
        <x:v>Advances one material tier</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Prepared bronze bearing stock</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T3</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prerequisite",IF(K400="Raw entry preparation","Entry-resource preparation",IF(G400="Not applicable",IF(IFERROR(INDEX('Items'!$AI$6:$AI$1005,MATCH(T400,'Items'!$A$6:$A$1005,0)),"MISSING ID")="Finished item","Finished endpoint",IF(IFERROR(INDEX('Items'!$AI$6:$AI$1005,MATCH(T400,'Items'!$A$6:$A$1005,0)),"MISSING ID")="Currency","Currency / no refinement tier","Recovered output / tier not applicable")),IF(OR(IFERROR(INDEX('Crafting recipes'!$H$6:$H$1005,MATCH(J400,'Crafting recipes'!$A$6:$A$1005,0)),"MISSING ID")="Unassigned",G400="Unassigned"),"Tier unresolved",IF(IFERROR(VALUE(RIGHT(G400,1))-VALUE(RIGHT(IFERROR(INDEX('Crafting recipes'!$H$6:$H$1005,MATCH(J400,'Crafting recipes'!$A$6:$A$1005,0)),"MISSING ID"),1)),0)=1,IF(B400=IFERROR(INDEX('Crafting recipes'!$H$6:$H$1005,MATCH(J400,'Crafting recipes'!$A$6:$A$1005,0)),"MISSING ID"),"Advances one material tier","Lower-tier ingredient; route advances one tier"),"Needs tier review"))))))</x:f>
        <x:v>Advances one material tier</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Chemical material</x:v>
      </x:c>
      <x:c r="D401" s="4" t="str">
        <x:f>IFERROR(INDEX('Material routes'!$G$6:$G$2205,MATCH(U401,'Material routes'!$A$6:$A$2205,0)),"MISSING ID")</x:f>
        <x:v>Processing agents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T3</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prerequisite",IF(K401="Raw entry preparation","Entry-resource preparation",IF(G401="Not applicable",IF(IFERROR(INDEX('Items'!$AI$6:$AI$1005,MATCH(T401,'Items'!$A$6:$A$1005,0)),"MISSING ID")="Finished item","Finished endpoint",IF(IFERROR(INDEX('Items'!$AI$6:$AI$1005,MATCH(T401,'Items'!$A$6:$A$1005,0)),"MISSING ID")="Currency","Currency / no refinement tier","Recovered output / tier not applicable")),IF(OR(IFERROR(INDEX('Crafting recipes'!$H$6:$H$1005,MATCH(J401,'Crafting recipes'!$A$6:$A$1005,0)),"MISSING ID")="Unassigned",G401="Unassigned"),"Tier unresolved",IF(IFERROR(VALUE(RIGHT(G401,1))-VALUE(RIGHT(IFERROR(INDEX('Crafting recipes'!$H$6:$H$1005,MATCH(J401,'Crafting recipes'!$A$6:$A$1005,0)),"MISSING ID"),1)),0)=1,IF(B401=IFERROR(INDEX('Crafting recipes'!$H$6:$H$1005,MATCH(J401,'Crafting recipes'!$A$6:$A$1005,0)),"MISSING ID"),"Advances one material tier","Lower-tier ingredient; route advances one tier"),"Needs tier review"))))))</x:f>
        <x:v>Advances one material tier</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T3</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prerequisite",IF(K402="Raw entry preparation","Entry-resource preparation",IF(G402="Not applicable",IF(IFERROR(INDEX('Items'!$AI$6:$AI$1005,MATCH(T402,'Items'!$A$6:$A$1005,0)),"MISSING ID")="Finished item","Finished endpoint",IF(IFERROR(INDEX('Items'!$AI$6:$AI$1005,MATCH(T402,'Items'!$A$6:$A$1005,0)),"MISSING ID")="Currency","Currency / no refinement tier","Recovered output / tier not applicable")),IF(OR(IFERROR(INDEX('Crafting recipes'!$H$6:$H$1005,MATCH(J402,'Crafting recipes'!$A$6:$A$1005,0)),"MISSING ID")="Unassigned",G402="Unassigned"),"Tier unresolved",IF(IFERROR(VALUE(RIGHT(G402,1))-VALUE(RIGHT(IFERROR(INDEX('Crafting recipes'!$H$6:$H$1005,MATCH(J402,'Crafting recipes'!$A$6:$A$1005,0)),"MISSING ID"),1)),0)=1,IF(B402=IFERROR(INDEX('Crafting recipes'!$H$6:$H$1005,MATCH(J402,'Crafting recipes'!$A$6:$A$1005,0)),"MISSING ID"),"Advances one material tier","Lower-tier ingredient; route advances one tier"),"Needs tier review"))))))</x:f>
        <x:v>Advances one material tier</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abrasive grit</x:v>
      </x:c>
      <x:c r="B403" s="4" t="str">
        <x:f>IFERROR(INDEX('Material routes'!$F$6:$F$2205,MATCH(U403,'Material routes'!$A$6:$A$2205,0)),"MISSING ID")</x:f>
        <x:v>T1</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T3</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prerequisite",IF(K403="Raw entry preparation","Entry-resource preparation",IF(G403="Not applicable",IF(IFERROR(INDEX('Items'!$AI$6:$AI$1005,MATCH(T403,'Items'!$A$6:$A$1005,0)),"MISSING ID")="Finished item","Finished endpoint",IF(IFERROR(INDEX('Items'!$AI$6:$AI$1005,MATCH(T403,'Items'!$A$6:$A$1005,0)),"MISSING ID")="Currency","Currency / no refinement tier","Recovered output / tier not applicable")),IF(OR(IFERROR(INDEX('Crafting recipes'!$H$6:$H$1005,MATCH(J403,'Crafting recipes'!$A$6:$A$1005,0)),"MISSING ID")="Unassigned",G403="Unassigned"),"Tier unresolved",IF(IFERROR(VALUE(RIGHT(G403,1))-VALUE(RIGHT(IFERROR(INDEX('Crafting recipes'!$H$6:$H$1005,MATCH(J403,'Crafting recipes'!$A$6:$A$1005,0)),"MISSING ID"),1)),0)=1,IF(B403=IFERROR(INDEX('Crafting recipes'!$H$6:$H$1005,MATCH(J403,'Crafting recipes'!$A$6:$A$1005,0)),"MISSING ID"),"Advances one material tier","Lower-tier ingredient; route advances one tier"),"Needs tier review"))))))</x:f>
        <x:v>Lower-tier ingredient; route advances one tier</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T3</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prerequisite",IF(K404="Raw entry preparation","Entry-resource preparation",IF(G404="Not applicable",IF(IFERROR(INDEX('Items'!$AI$6:$AI$1005,MATCH(T404,'Items'!$A$6:$A$1005,0)),"MISSING ID")="Finished item","Finished endpoint",IF(IFERROR(INDEX('Items'!$AI$6:$AI$1005,MATCH(T404,'Items'!$A$6:$A$1005,0)),"MISSING ID")="Currency","Currency / no refinement tier","Recovered output / tier not applicable")),IF(OR(IFERROR(INDEX('Crafting recipes'!$H$6:$H$1005,MATCH(J404,'Crafting recipes'!$A$6:$A$1005,0)),"MISSING ID")="Unassigned",G404="Unassigned"),"Tier unresolved",IF(IFERROR(VALUE(RIGHT(G404,1))-VALUE(RIGHT(IFERROR(INDEX('Crafting recipes'!$H$6:$H$1005,MATCH(J404,'Crafting recipes'!$A$6:$A$1005,0)),"MISSING ID"),1)),0)=1,IF(B404=IFERROR(INDEX('Crafting recipes'!$H$6:$H$1005,MATCH(J404,'Crafting recipes'!$A$6:$A$1005,0)),"MISSING ID"),"Advances one material tier","Lower-tier ingredient; route advances one tier"),"Needs tier review"))))))</x:f>
        <x:v>Advances one material tier</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abrasive grit</x:v>
      </x:c>
      <x:c r="B405" s="4" t="str">
        <x:f>IFERROR(INDEX('Material routes'!$F$6:$F$2205,MATCH(U405,'Material routes'!$A$6:$A$2205,0)),"MISSING ID")</x:f>
        <x:v>T1</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T3</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prerequisite",IF(K405="Raw entry preparation","Entry-resource preparation",IF(G405="Not applicable",IF(IFERROR(INDEX('Items'!$AI$6:$AI$1005,MATCH(T405,'Items'!$A$6:$A$1005,0)),"MISSING ID")="Finished item","Finished endpoint",IF(IFERROR(INDEX('Items'!$AI$6:$AI$1005,MATCH(T405,'Items'!$A$6:$A$1005,0)),"MISSING ID")="Currency","Currency / no refinement tier","Recovered output / tier not applicable")),IF(OR(IFERROR(INDEX('Crafting recipes'!$H$6:$H$1005,MATCH(J405,'Crafting recipes'!$A$6:$A$1005,0)),"MISSING ID")="Unassigned",G405="Unassigned"),"Tier unresolved",IF(IFERROR(VALUE(RIGHT(G405,1))-VALUE(RIGHT(IFERROR(INDEX('Crafting recipes'!$H$6:$H$1005,MATCH(J405,'Crafting recipes'!$A$6:$A$1005,0)),"MISSING ID"),1)),0)=1,IF(B405=IFERROR(INDEX('Crafting recipes'!$H$6:$H$1005,MATCH(J405,'Crafting recipes'!$A$6:$A$1005,0)),"MISSING ID"),"Advances one material tier","Lower-tier ingredient; route advances one tier"),"Needs tier review"))))))</x:f>
        <x:v>Lower-tier ingredient; route advances one tier</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Prepared bronze bearing stock</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T3</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prerequisite",IF(K406="Raw entry preparation","Entry-resource preparation",IF(G406="Not applicable",IF(IFERROR(INDEX('Items'!$AI$6:$AI$1005,MATCH(T406,'Items'!$A$6:$A$1005,0)),"MISSING ID")="Finished item","Finished endpoint",IF(IFERROR(INDEX('Items'!$AI$6:$AI$1005,MATCH(T406,'Items'!$A$6:$A$1005,0)),"MISSING ID")="Currency","Currency / no refinement tier","Recovered output / tier not applicable")),IF(OR(IFERROR(INDEX('Crafting recipes'!$H$6:$H$1005,MATCH(J406,'Crafting recipes'!$A$6:$A$1005,0)),"MISSING ID")="Unassigned",G406="Unassigned"),"Tier unresolved",IF(IFERROR(VALUE(RIGHT(G406,1))-VALUE(RIGHT(IFERROR(INDEX('Crafting recipes'!$H$6:$H$1005,MATCH(J406,'Crafting recipes'!$A$6:$A$1005,0)),"MISSING ID"),1)),0)=1,IF(B406=IFERROR(INDEX('Crafting recipes'!$H$6:$H$1005,MATCH(J406,'Crafting recipes'!$A$6:$A$1005,0)),"MISSING ID"),"Advances one material tier","Lower-tier ingredient; route advances one tier"),"Needs tier review"))))))</x:f>
        <x:v>Advances one material tier</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abrasive grit</x:v>
      </x:c>
      <x:c r="B407" s="4" t="str">
        <x:f>IFERROR(INDEX('Material routes'!$F$6:$F$2205,MATCH(U407,'Material routes'!$A$6:$A$2205,0)),"MISSING ID")</x:f>
        <x:v>T1</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T3</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prerequisite",IF(K407="Raw entry preparation","Entry-resource preparation",IF(G407="Not applicable",IF(IFERROR(INDEX('Items'!$AI$6:$AI$1005,MATCH(T407,'Items'!$A$6:$A$1005,0)),"MISSING ID")="Finished item","Finished endpoint",IF(IFERROR(INDEX('Items'!$AI$6:$AI$1005,MATCH(T407,'Items'!$A$6:$A$1005,0)),"MISSING ID")="Currency","Currency / no refinement tier","Recovered output / tier not applicable")),IF(OR(IFERROR(INDEX('Crafting recipes'!$H$6:$H$1005,MATCH(J407,'Crafting recipes'!$A$6:$A$1005,0)),"MISSING ID")="Unassigned",G407="Unassigned"),"Tier unresolved",IF(IFERROR(VALUE(RIGHT(G407,1))-VALUE(RIGHT(IFERROR(INDEX('Crafting recipes'!$H$6:$H$1005,MATCH(J407,'Crafting recipes'!$A$6:$A$1005,0)),"MISSING ID"),1)),0)=1,IF(B407=IFERROR(INDEX('Crafting recipes'!$H$6:$H$1005,MATCH(J407,'Crafting recipes'!$A$6:$A$1005,0)),"MISSING ID"),"Advances one material tier","Lower-tier ingredient; route advances one tier"),"Needs tier review"))))))</x:f>
        <x:v>Lower-tier ingredient; route advances one tier</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T3</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T4</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prerequisite",IF(K408="Raw entry preparation","Entry-resource preparation",IF(G408="Not applicable",IF(IFERROR(INDEX('Items'!$AI$6:$AI$1005,MATCH(T408,'Items'!$A$6:$A$1005,0)),"MISSING ID")="Finished item","Finished endpoint",IF(IFERROR(INDEX('Items'!$AI$6:$AI$1005,MATCH(T408,'Items'!$A$6:$A$1005,0)),"MISSING ID")="Currency","Currency / no refinement tier","Recovered output / tier not applicable")),IF(OR(IFERROR(INDEX('Crafting recipes'!$H$6:$H$1005,MATCH(J408,'Crafting recipes'!$A$6:$A$1005,0)),"MISSING ID")="Unassigned",G408="Unassigned"),"Tier unresolved",IF(IFERROR(VALUE(RIGHT(G408,1))-VALUE(RIGHT(IFERROR(INDEX('Crafting recipes'!$H$6:$H$1005,MATCH(J408,'Crafting recipes'!$A$6:$A$1005,0)),"MISSING ID"),1)),0)=1,IF(B408=IFERROR(INDEX('Crafting recipes'!$H$6:$H$1005,MATCH(J408,'Crafting recipes'!$A$6:$A$1005,0)),"MISSING ID"),"Advances one material tier","Lower-tier ingredient; route advances one tier"),"Needs tier review"))))))</x:f>
        <x:v>Advances one material tier</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T4</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prerequisite",IF(K409="Raw entry preparation","Entry-resource preparation",IF(G409="Not applicable",IF(IFERROR(INDEX('Items'!$AI$6:$AI$1005,MATCH(T409,'Items'!$A$6:$A$1005,0)),"MISSING ID")="Finished item","Finished endpoint",IF(IFERROR(INDEX('Items'!$AI$6:$AI$1005,MATCH(T409,'Items'!$A$6:$A$1005,0)),"MISSING ID")="Currency","Currency / no refinement tier","Recovered output / tier not applicable")),IF(OR(IFERROR(INDEX('Crafting recipes'!$H$6:$H$1005,MATCH(J409,'Crafting recipes'!$A$6:$A$1005,0)),"MISSING ID")="Unassigned",G409="Unassigned"),"Tier unresolved",IF(IFERROR(VALUE(RIGHT(G409,1))-VALUE(RIGHT(IFERROR(INDEX('Crafting recipes'!$H$6:$H$1005,MATCH(J409,'Crafting recipes'!$A$6:$A$1005,0)),"MISSING ID"),1)),0)=1,IF(B409=IFERROR(INDEX('Crafting recipes'!$H$6:$H$1005,MATCH(J409,'Crafting recipes'!$A$6:$A$1005,0)),"MISSING ID"),"Advances one material tier","Lower-tier ingredient; route advances one tier"),"Needs tier review"))))))</x:f>
        <x:v>Lower-tier ingredient; route advances one tier</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Prepared bronze bearing stock</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T4</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prerequisite",IF(K410="Raw entry preparation","Entry-resource preparation",IF(G410="Not applicable",IF(IFERROR(INDEX('Items'!$AI$6:$AI$1005,MATCH(T410,'Items'!$A$6:$A$1005,0)),"MISSING ID")="Finished item","Finished endpoint",IF(IFERROR(INDEX('Items'!$AI$6:$AI$1005,MATCH(T410,'Items'!$A$6:$A$1005,0)),"MISSING ID")="Currency","Currency / no refinement tier","Recovered output / tier not applicable")),IF(OR(IFERROR(INDEX('Crafting recipes'!$H$6:$H$1005,MATCH(J410,'Crafting recipes'!$A$6:$A$1005,0)),"MISSING ID")="Unassigned",G410="Unassigned"),"Tier unresolved",IF(IFERROR(VALUE(RIGHT(G410,1))-VALUE(RIGHT(IFERROR(INDEX('Crafting recipes'!$H$6:$H$1005,MATCH(J410,'Crafting recipes'!$A$6:$A$1005,0)),"MISSING ID"),1)),0)=1,IF(B410=IFERROR(INDEX('Crafting recipes'!$H$6:$H$1005,MATCH(J410,'Crafting recipes'!$A$6:$A$1005,0)),"MISSING ID"),"Advances one material tier","Lower-tier ingredient; route advances one tier"),"Needs tier review"))))))</x:f>
        <x:v>Lower-tier ingredient; route advances one tier</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T3</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prerequisite",IF(K411="Raw entry preparation","Entry-resource preparation",IF(G411="Not applicable",IF(IFERROR(INDEX('Items'!$AI$6:$AI$1005,MATCH(T411,'Items'!$A$6:$A$1005,0)),"MISSING ID")="Finished item","Finished endpoint",IF(IFERROR(INDEX('Items'!$AI$6:$AI$1005,MATCH(T411,'Items'!$A$6:$A$1005,0)),"MISSING ID")="Currency","Currency / no refinement tier","Recovered output / tier not applicable")),IF(OR(IFERROR(INDEX('Crafting recipes'!$H$6:$H$1005,MATCH(J411,'Crafting recipes'!$A$6:$A$1005,0)),"MISSING ID")="Unassigned",G411="Unassigned"),"Tier unresolved",IF(IFERROR(VALUE(RIGHT(G411,1))-VALUE(RIGHT(IFERROR(INDEX('Crafting recipes'!$H$6:$H$1005,MATCH(J411,'Crafting recipes'!$A$6:$A$1005,0)),"MISSING ID"),1)),0)=1,IF(B411=IFERROR(INDEX('Crafting recipes'!$H$6:$H$1005,MATCH(J411,'Crafting recipes'!$A$6:$A$1005,0)),"MISSING ID"),"Advances one material tier","Lower-tier ingredient; route advances one tier"),"Needs tier review"))))))</x:f>
        <x:v>Advances one material tier</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Prepared bronze bearing stock</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T3</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prerequisite",IF(K412="Raw entry preparation","Entry-resource preparation",IF(G412="Not applicable",IF(IFERROR(INDEX('Items'!$AI$6:$AI$1005,MATCH(T412,'Items'!$A$6:$A$1005,0)),"MISSING ID")="Finished item","Finished endpoint",IF(IFERROR(INDEX('Items'!$AI$6:$AI$1005,MATCH(T412,'Items'!$A$6:$A$1005,0)),"MISSING ID")="Currency","Currency / no refinement tier","Recovered output / tier not applicable")),IF(OR(IFERROR(INDEX('Crafting recipes'!$H$6:$H$1005,MATCH(J412,'Crafting recipes'!$A$6:$A$1005,0)),"MISSING ID")="Unassigned",G412="Unassigned"),"Tier unresolved",IF(IFERROR(VALUE(RIGHT(G412,1))-VALUE(RIGHT(IFERROR(INDEX('Crafting recipes'!$H$6:$H$1005,MATCH(J412,'Crafting recipes'!$A$6:$A$1005,0)),"MISSING ID"),1)),0)=1,IF(B412=IFERROR(INDEX('Crafting recipes'!$H$6:$H$1005,MATCH(J412,'Crafting recipes'!$A$6:$A$1005,0)),"MISSING ID"),"Advances one material tier","Lower-tier ingredient; route advances one tier"),"Needs tier review"))))))</x:f>
        <x:v>Advances one material tier</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stock</x:v>
      </x:c>
      <x:c r="B413" s="4" t="str">
        <x:f>IFERROR(INDEX('Material routes'!$F$6:$F$2205,MATCH(U413,'Material routes'!$A$6:$A$2205,0)),"MISSING ID")</x:f>
        <x:v>T3</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T4</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prerequisite",IF(K413="Raw entry preparation","Entry-resource preparation",IF(G413="Not applicable",IF(IFERROR(INDEX('Items'!$AI$6:$AI$1005,MATCH(T413,'Items'!$A$6:$A$1005,0)),"MISSING ID")="Finished item","Finished endpoint",IF(IFERROR(INDEX('Items'!$AI$6:$AI$1005,MATCH(T413,'Items'!$A$6:$A$1005,0)),"MISSING ID")="Currency","Currency / no refinement tier","Recovered output / tier not applicable")),IF(OR(IFERROR(INDEX('Crafting recipes'!$H$6:$H$1005,MATCH(J413,'Crafting recipes'!$A$6:$A$1005,0)),"MISSING ID")="Unassigned",G413="Unassigned"),"Tier unresolved",IF(IFERROR(VALUE(RIGHT(G413,1))-VALUE(RIGHT(IFERROR(INDEX('Crafting recipes'!$H$6:$H$1005,MATCH(J413,'Crafting recipes'!$A$6:$A$1005,0)),"MISSING ID"),1)),0)=1,IF(B413=IFERROR(INDEX('Crafting recipes'!$H$6:$H$1005,MATCH(J413,'Crafting recipes'!$A$6:$A$1005,0)),"MISSING ID"),"Advances one material tier","Lower-tier ingredient; route advances one tier"),"Needs tier review"))))))</x:f>
        <x:v>Advances one material tier</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T3</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T4</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prerequisite",IF(K414="Raw entry preparation","Entry-resource preparation",IF(G414="Not applicable",IF(IFERROR(INDEX('Items'!$AI$6:$AI$1005,MATCH(T414,'Items'!$A$6:$A$1005,0)),"MISSING ID")="Finished item","Finished endpoint",IF(IFERROR(INDEX('Items'!$AI$6:$AI$1005,MATCH(T414,'Items'!$A$6:$A$1005,0)),"MISSING ID")="Currency","Currency / no refinement tier","Recovered output / tier not applicable")),IF(OR(IFERROR(INDEX('Crafting recipes'!$H$6:$H$1005,MATCH(J414,'Crafting recipes'!$A$6:$A$1005,0)),"MISSING ID")="Unassigned",G414="Unassigned"),"Tier unresolved",IF(IFERROR(VALUE(RIGHT(G414,1))-VALUE(RIGHT(IFERROR(INDEX('Crafting recipes'!$H$6:$H$1005,MATCH(J414,'Crafting recipes'!$A$6:$A$1005,0)),"MISSING ID"),1)),0)=1,IF(B414=IFERROR(INDEX('Crafting recipes'!$H$6:$H$1005,MATCH(J414,'Crafting recipes'!$A$6:$A$1005,0)),"MISSING ID"),"Advances one material tier","Lower-tier ingredient; route advances one tier"),"Needs tier review"))))))</x:f>
        <x:v>Advances one material tier</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T4</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prerequisite",IF(K415="Raw entry preparation","Entry-resource preparation",IF(G415="Not applicable",IF(IFERROR(INDEX('Items'!$AI$6:$AI$1005,MATCH(T415,'Items'!$A$6:$A$1005,0)),"MISSING ID")="Finished item","Finished endpoint",IF(IFERROR(INDEX('Items'!$AI$6:$AI$1005,MATCH(T415,'Items'!$A$6:$A$1005,0)),"MISSING ID")="Currency","Currency / no refinement tier","Recovered output / tier not applicable")),IF(OR(IFERROR(INDEX('Crafting recipes'!$H$6:$H$1005,MATCH(J415,'Crafting recipes'!$A$6:$A$1005,0)),"MISSING ID")="Unassigned",G415="Unassigned"),"Tier unresolved",IF(IFERROR(VALUE(RIGHT(G415,1))-VALUE(RIGHT(IFERROR(INDEX('Crafting recipes'!$H$6:$H$1005,MATCH(J415,'Crafting recipes'!$A$6:$A$1005,0)),"MISSING ID"),1)),0)=1,IF(B415=IFERROR(INDEX('Crafting recipes'!$H$6:$H$1005,MATCH(J415,'Crafting recipes'!$A$6:$A$1005,0)),"MISSING ID"),"Advances one material tier","Lower-tier ingredient; route advances one tier"),"Needs tier review"))))))</x:f>
        <x:v>Lower-tier ingredient; route advances one tier</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T3</x:v>
      </x:c>
      <x:c r="C416" s="4" t="str">
        <x:f>IFERROR(INDEX('Material routes'!$H$6:$H$2205,MATCH(U416,'Material routes'!$A$6:$A$2205,0)),"MISSING ID")</x:f>
        <x:v>Chemical material</x:v>
      </x:c>
      <x:c r="D416" s="4" t="str">
        <x:f>IFERROR(INDEX('Material routes'!$G$6:$G$2205,MATCH(U416,'Material routes'!$A$6:$A$2205,0)),"MISSING ID")</x:f>
        <x:v>Processing agents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T4</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prerequisite",IF(K416="Raw entry preparation","Entry-resource preparation",IF(G416="Not applicable",IF(IFERROR(INDEX('Items'!$AI$6:$AI$1005,MATCH(T416,'Items'!$A$6:$A$1005,0)),"MISSING ID")="Finished item","Finished endpoint",IF(IFERROR(INDEX('Items'!$AI$6:$AI$1005,MATCH(T416,'Items'!$A$6:$A$1005,0)),"MISSING ID")="Currency","Currency / no refinement tier","Recovered output / tier not applicable")),IF(OR(IFERROR(INDEX('Crafting recipes'!$H$6:$H$1005,MATCH(J416,'Crafting recipes'!$A$6:$A$1005,0)),"MISSING ID")="Unassigned",G416="Unassigned"),"Tier unresolved",IF(IFERROR(VALUE(RIGHT(G416,1))-VALUE(RIGHT(IFERROR(INDEX('Crafting recipes'!$H$6:$H$1005,MATCH(J416,'Crafting recipes'!$A$6:$A$1005,0)),"MISSING ID"),1)),0)=1,IF(B416=IFERROR(INDEX('Crafting recipes'!$H$6:$H$1005,MATCH(J416,'Crafting recipes'!$A$6:$A$1005,0)),"MISSING ID"),"Advances one material tier","Lower-tier ingredient; route advances one tier"),"Needs tier review"))))))</x:f>
        <x:v>Advances one material tier</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T3</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prerequisite",IF(K417="Raw entry preparation","Entry-resource preparation",IF(G417="Not applicable",IF(IFERROR(INDEX('Items'!$AI$6:$AI$1005,MATCH(T417,'Items'!$A$6:$A$1005,0)),"MISSING ID")="Finished item","Finished endpoint",IF(IFERROR(INDEX('Items'!$AI$6:$AI$1005,MATCH(T417,'Items'!$A$6:$A$1005,0)),"MISSING ID")="Currency","Currency / no refinement tier","Recovered output / tier not applicable")),IF(OR(IFERROR(INDEX('Crafting recipes'!$H$6:$H$1005,MATCH(J417,'Crafting recipes'!$A$6:$A$1005,0)),"MISSING ID")="Unassigned",G417="Unassigned"),"Tier unresolved",IF(IFERROR(VALUE(RIGHT(G417,1))-VALUE(RIGHT(IFERROR(INDEX('Crafting recipes'!$H$6:$H$1005,MATCH(J417,'Crafting recipes'!$A$6:$A$1005,0)),"MISSING ID"),1)),0)=1,IF(B417=IFERROR(INDEX('Crafting recipes'!$H$6:$H$1005,MATCH(J417,'Crafting recipes'!$A$6:$A$1005,0)),"MISSING ID"),"Advances one material tier","Lower-tier ingredient; route advances one tier"),"Needs tier review"))))))</x:f>
        <x:v>Advances one material tier</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Chemical material</x:v>
      </x:c>
      <x:c r="D418" s="4" t="str">
        <x:f>IFERROR(INDEX('Material routes'!$G$6:$G$2205,MATCH(U418,'Material routes'!$A$6:$A$2205,0)),"MISSING ID")</x:f>
        <x:v>Processing agents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T3</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prerequisite",IF(K418="Raw entry preparation","Entry-resource preparation",IF(G418="Not applicable",IF(IFERROR(INDEX('Items'!$AI$6:$AI$1005,MATCH(T418,'Items'!$A$6:$A$1005,0)),"MISSING ID")="Finished item","Finished endpoint",IF(IFERROR(INDEX('Items'!$AI$6:$AI$1005,MATCH(T418,'Items'!$A$6:$A$1005,0)),"MISSING ID")="Currency","Currency / no refinement tier","Recovered output / tier not applicable")),IF(OR(IFERROR(INDEX('Crafting recipes'!$H$6:$H$1005,MATCH(J418,'Crafting recipes'!$A$6:$A$1005,0)),"MISSING ID")="Unassigned",G418="Unassigned"),"Tier unresolved",IF(IFERROR(VALUE(RIGHT(G418,1))-VALUE(RIGHT(IFERROR(INDEX('Crafting recipes'!$H$6:$H$1005,MATCH(J418,'Crafting recipes'!$A$6:$A$1005,0)),"MISSING ID"),1)),0)=1,IF(B418=IFERROR(INDEX('Crafting recipes'!$H$6:$H$1005,MATCH(J418,'Crafting recipes'!$A$6:$A$1005,0)),"MISSING ID"),"Advances one material tier","Lower-tier ingredient; route advances one tier"),"Needs tier review"))))))</x:f>
        <x:v>Advances one material tier</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stock</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T4</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prerequisite",IF(K419="Raw entry preparation","Entry-resource preparation",IF(G419="Not applicable",IF(IFERROR(INDEX('Items'!$AI$6:$AI$1005,MATCH(T419,'Items'!$A$6:$A$1005,0)),"MISSING ID")="Finished item","Finished endpoint",IF(IFERROR(INDEX('Items'!$AI$6:$AI$1005,MATCH(T419,'Items'!$A$6:$A$1005,0)),"MISSING ID")="Currency","Currency / no refinement tier","Recovered output / tier not applicable")),IF(OR(IFERROR(INDEX('Crafting recipes'!$H$6:$H$1005,MATCH(J419,'Crafting recipes'!$A$6:$A$1005,0)),"MISSING ID")="Unassigned",G419="Unassigned"),"Tier unresolved",IF(IFERROR(VALUE(RIGHT(G419,1))-VALUE(RIGHT(IFERROR(INDEX('Crafting recipes'!$H$6:$H$1005,MATCH(J419,'Crafting recipes'!$A$6:$A$1005,0)),"MISSING ID"),1)),0)=1,IF(B419=IFERROR(INDEX('Crafting recipes'!$H$6:$H$1005,MATCH(J419,'Crafting recipes'!$A$6:$A$1005,0)),"MISSING ID"),"Advances one material tier","Lower-tier ingredient; route advances one tier"),"Needs tier review"))))))</x:f>
        <x:v>Advances one material tier</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Prepared bronze bearing stock</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T4</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prerequisite",IF(K420="Raw entry preparation","Entry-resource preparation",IF(G420="Not applicable",IF(IFERROR(INDEX('Items'!$AI$6:$AI$1005,MATCH(T420,'Items'!$A$6:$A$1005,0)),"MISSING ID")="Finished item","Finished endpoint",IF(IFERROR(INDEX('Items'!$AI$6:$AI$1005,MATCH(T420,'Items'!$A$6:$A$1005,0)),"MISSING ID")="Currency","Currency / no refinement tier","Recovered output / tier not applicable")),IF(OR(IFERROR(INDEX('Crafting recipes'!$H$6:$H$1005,MATCH(J420,'Crafting recipes'!$A$6:$A$1005,0)),"MISSING ID")="Unassigned",G420="Unassigned"),"Tier unresolved",IF(IFERROR(VALUE(RIGHT(G420,1))-VALUE(RIGHT(IFERROR(INDEX('Crafting recipes'!$H$6:$H$1005,MATCH(J420,'Crafting recipes'!$A$6:$A$1005,0)),"MISSING ID"),1)),0)=1,IF(B420=IFERROR(INDEX('Crafting recipes'!$H$6:$H$1005,MATCH(J420,'Crafting recipes'!$A$6:$A$1005,0)),"MISSING ID"),"Advances one material tier","Lower-tier ingredient; route advances one tier"),"Needs tier review"))))))</x:f>
        <x:v>Lower-tier ingredient; route advances one tier</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stock</x:v>
      </x:c>
      <x:c r="B421" s="4" t="str">
        <x:f>IFERROR(INDEX('Material routes'!$F$6:$F$2205,MATCH(U421,'Material routes'!$A$6:$A$2205,0)),"MISSING ID")</x:f>
        <x:v>T3</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T4</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prerequisite",IF(K421="Raw entry preparation","Entry-resource preparation",IF(G421="Not applicable",IF(IFERROR(INDEX('Items'!$AI$6:$AI$1005,MATCH(T421,'Items'!$A$6:$A$1005,0)),"MISSING ID")="Finished item","Finished endpoint",IF(IFERROR(INDEX('Items'!$AI$6:$AI$1005,MATCH(T421,'Items'!$A$6:$A$1005,0)),"MISSING ID")="Currency","Currency / no refinement tier","Recovered output / tier not applicable")),IF(OR(IFERROR(INDEX('Crafting recipes'!$H$6:$H$1005,MATCH(J421,'Crafting recipes'!$A$6:$A$1005,0)),"MISSING ID")="Unassigned",G421="Unassigned"),"Tier unresolved",IF(IFERROR(VALUE(RIGHT(G421,1))-VALUE(RIGHT(IFERROR(INDEX('Crafting recipes'!$H$6:$H$1005,MATCH(J421,'Crafting recipes'!$A$6:$A$1005,0)),"MISSING ID"),1)),0)=1,IF(B421=IFERROR(INDEX('Crafting recipes'!$H$6:$H$1005,MATCH(J421,'Crafting recipes'!$A$6:$A$1005,0)),"MISSING ID"),"Advances one material tier","Lower-tier ingredient; route advances one tier"),"Needs tier review"))))))</x:f>
        <x:v>Advances one material tier</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stock</x:v>
      </x:c>
      <x:c r="B422" s="4" t="str">
        <x:f>IFERROR(INDEX('Material routes'!$F$6:$F$2205,MATCH(U422,'Material routes'!$A$6:$A$2205,0)),"MISSING ID")</x:f>
        <x:v>T3</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T4</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prerequisite",IF(K422="Raw entry preparation","Entry-resource preparation",IF(G422="Not applicable",IF(IFERROR(INDEX('Items'!$AI$6:$AI$1005,MATCH(T422,'Items'!$A$6:$A$1005,0)),"MISSING ID")="Finished item","Finished endpoint",IF(IFERROR(INDEX('Items'!$AI$6:$AI$1005,MATCH(T422,'Items'!$A$6:$A$1005,0)),"MISSING ID")="Currency","Currency / no refinement tier","Recovered output / tier not applicable")),IF(OR(IFERROR(INDEX('Crafting recipes'!$H$6:$H$1005,MATCH(J422,'Crafting recipes'!$A$6:$A$1005,0)),"MISSING ID")="Unassigned",G422="Unassigned"),"Tier unresolved",IF(IFERROR(VALUE(RIGHT(G422,1))-VALUE(RIGHT(IFERROR(INDEX('Crafting recipes'!$H$6:$H$1005,MATCH(J422,'Crafting recipes'!$A$6:$A$1005,0)),"MISSING ID"),1)),0)=1,IF(B422=IFERROR(INDEX('Crafting recipes'!$H$6:$H$1005,MATCH(J422,'Crafting recipes'!$A$6:$A$1005,0)),"MISSING ID"),"Advances one material tier","Lower-tier ingredient; route advances one tier"),"Needs tier review"))))))</x:f>
        <x:v>Advances one material tier</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T4</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prerequisite",IF(K423="Raw entry preparation","Entry-resource preparation",IF(G423="Not applicable",IF(IFERROR(INDEX('Items'!$AI$6:$AI$1005,MATCH(T423,'Items'!$A$6:$A$1005,0)),"MISSING ID")="Finished item","Finished endpoint",IF(IFERROR(INDEX('Items'!$AI$6:$AI$1005,MATCH(T423,'Items'!$A$6:$A$1005,0)),"MISSING ID")="Currency","Currency / no refinement tier","Recovered output / tier not applicable")),IF(OR(IFERROR(INDEX('Crafting recipes'!$H$6:$H$1005,MATCH(J423,'Crafting recipes'!$A$6:$A$1005,0)),"MISSING ID")="Unassigned",G423="Unassigned"),"Tier unresolved",IF(IFERROR(VALUE(RIGHT(G423,1))-VALUE(RIGHT(IFERROR(INDEX('Crafting recipes'!$H$6:$H$1005,MATCH(J423,'Crafting recipes'!$A$6:$A$1005,0)),"MISSING ID"),1)),0)=1,IF(B423=IFERROR(INDEX('Crafting recipes'!$H$6:$H$1005,MATCH(J423,'Crafting recipes'!$A$6:$A$1005,0)),"MISSING ID"),"Advances one material tier","Lower-tier ingredient; route advances one tier"),"Needs tier review"))))))</x:f>
        <x:v>Lower-tier ingredient; route advances one tier</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Prepared bronze bearing stock</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T4</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prerequisite",IF(K424="Raw entry preparation","Entry-resource preparation",IF(G424="Not applicable",IF(IFERROR(INDEX('Items'!$AI$6:$AI$1005,MATCH(T424,'Items'!$A$6:$A$1005,0)),"MISSING ID")="Finished item","Finished endpoint",IF(IFERROR(INDEX('Items'!$AI$6:$AI$1005,MATCH(T424,'Items'!$A$6:$A$1005,0)),"MISSING ID")="Currency","Currency / no refinement tier","Recovered output / tier not applicable")),IF(OR(IFERROR(INDEX('Crafting recipes'!$H$6:$H$1005,MATCH(J424,'Crafting recipes'!$A$6:$A$1005,0)),"MISSING ID")="Unassigned",G424="Unassigned"),"Tier unresolved",IF(IFERROR(VALUE(RIGHT(G424,1))-VALUE(RIGHT(IFERROR(INDEX('Crafting recipes'!$H$6:$H$1005,MATCH(J424,'Crafting recipes'!$A$6:$A$1005,0)),"MISSING ID"),1)),0)=1,IF(B424=IFERROR(INDEX('Crafting recipes'!$H$6:$H$1005,MATCH(J424,'Crafting recipes'!$A$6:$A$1005,0)),"MISSING ID"),"Advances one material tier","Lower-tier ingredient; route advances one tier"),"Needs tier review"))))))</x:f>
        <x:v>Lower-tier ingredient; route advances one tier</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prerequisite",IF(K425="Raw entry preparation","Entry-resource preparation",IF(G425="Not applicable",IF(IFERROR(INDEX('Items'!$AI$6:$AI$1005,MATCH(T425,'Items'!$A$6:$A$1005,0)),"MISSING ID")="Finished item","Finished endpoint",IF(IFERROR(INDEX('Items'!$AI$6:$AI$1005,MATCH(T425,'Items'!$A$6:$A$1005,0)),"MISSING ID")="Currency","Currency / no refinement tier","Recovered output / tier not applicable")),IF(OR(IFERROR(INDEX('Crafting recipes'!$H$6:$H$1005,MATCH(J425,'Crafting recipes'!$A$6:$A$1005,0)),"MISSING ID")="Unassigned",G425="Unassigned"),"Tier unresolved",IF(IFERROR(VALUE(RIGHT(G425,1))-VALUE(RIGHT(IFERROR(INDEX('Crafting recipes'!$H$6:$H$1005,MATCH(J425,'Crafting recipes'!$A$6:$A$1005,0)),"MISSING ID"),1)),0)=1,IF(B425=IFERROR(INDEX('Crafting recipes'!$H$6:$H$1005,MATCH(J425,'Crafting recipes'!$A$6:$A$1005,0)),"MISSING ID"),"Advances one material tier","Lower-tier ingredient; route advances one tier"),"Needs tier review"))))))</x:f>
        <x:v>Advances one material tier</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prerequisite",IF(K426="Raw entry preparation","Entry-resource preparation",IF(G426="Not applicable",IF(IFERROR(INDEX('Items'!$AI$6:$AI$1005,MATCH(T426,'Items'!$A$6:$A$1005,0)),"MISSING ID")="Finished item","Finished endpoint",IF(IFERROR(INDEX('Items'!$AI$6:$AI$1005,MATCH(T426,'Items'!$A$6:$A$1005,0)),"MISSING ID")="Currency","Currency / no refinement tier","Recovered output / tier not applicable")),IF(OR(IFERROR(INDEX('Crafting recipes'!$H$6:$H$1005,MATCH(J426,'Crafting recipes'!$A$6:$A$1005,0)),"MISSING ID")="Unassigned",G426="Unassigned"),"Tier unresolved",IF(IFERROR(VALUE(RIGHT(G426,1))-VALUE(RIGHT(IFERROR(INDEX('Crafting recipes'!$H$6:$H$1005,MATCH(J426,'Crafting recipes'!$A$6:$A$1005,0)),"MISSING ID"),1)),0)=1,IF(B426=IFERROR(INDEX('Crafting recipes'!$H$6:$H$1005,MATCH(J426,'Crafting recipes'!$A$6:$A$1005,0)),"MISSING ID"),"Advances one material tier","Lower-tier ingredient; route advances one tier"),"Needs tier review"))))))</x:f>
        <x:v>Advances one material tier</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Mica composite sheet</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Prepared electrical insulation stock</x:v>
      </x:c>
      <x:c r="G427" s="4" t="str">
        <x:f>IFERROR(INDEX('Material routes'!$F$6:$F$2205,MATCH(V427,'Material routes'!$A$6:$A$2205,0)),"MISSING ID")</x:f>
        <x:v>T3</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prerequisite",IF(K427="Raw entry preparation","Entry-resource preparation",IF(G427="Not applicable",IF(IFERROR(INDEX('Items'!$AI$6:$AI$1005,MATCH(T427,'Items'!$A$6:$A$1005,0)),"MISSING ID")="Finished item","Finished endpoint",IF(IFERROR(INDEX('Items'!$AI$6:$AI$1005,MATCH(T427,'Items'!$A$6:$A$1005,0)),"MISSING ID")="Currency","Currency / no refinement tier","Recovered output / tier not applicable")),IF(OR(IFERROR(INDEX('Crafting recipes'!$H$6:$H$1005,MATCH(J427,'Crafting recipes'!$A$6:$A$1005,0)),"MISSING ID")="Unassigned",G427="Unassigned"),"Tier unresolved",IF(IFERROR(VALUE(RIGHT(G427,1))-VALUE(RIGHT(IFERROR(INDEX('Crafting recipes'!$H$6:$H$1005,MATCH(J427,'Crafting recipes'!$A$6:$A$1005,0)),"MISSING ID"),1)),0)=1,IF(B427=IFERROR(INDEX('Crafting recipes'!$H$6:$H$1005,MATCH(J427,'Crafting recipes'!$A$6:$A$1005,0)),"MISSING ID"),"Advances one material tier","Lower-tier ingredient; route advances one tier"),"Needs tier review"))))))</x:f>
        <x:v>Advances one material tier</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Chemical material</x:v>
      </x:c>
      <x:c r="D428" s="4" t="str">
        <x:f>IFERROR(INDEX('Material routes'!$G$6:$G$2205,MATCH(U428,'Material routes'!$A$6:$A$2205,0)),"MISSING ID")</x:f>
        <x:v>Processing agents</x:v>
      </x:c>
      <x:c r="E428" s="4" t="str">
        <x:f>IFERROR(INDEX('Material routes'!$C$6:$C$2205,MATCH(U428,'Material routes'!$A$6:$A$2205,0)),"MISSING ID")</x:f>
        <x:v>Ingredient candidate</x:v>
      </x:c>
      <x:c r="F428" s="4" t="str">
        <x:f>IFERROR(INDEX('Material routes'!$E$6:$E$2205,MATCH(V428,'Material routes'!$A$6:$A$2205,0)),"MISSING ID")</x:f>
        <x:v>Prepared electrical insulation stock</x:v>
      </x:c>
      <x:c r="G428" s="4" t="str">
        <x:f>IFERROR(INDEX('Material routes'!$F$6:$F$2205,MATCH(V428,'Material routes'!$A$6:$A$2205,0)),"MISSING ID")</x:f>
        <x:v>T3</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prerequisite",IF(K428="Raw entry preparation","Entry-resource preparation",IF(G428="Not applicable",IF(IFERROR(INDEX('Items'!$AI$6:$AI$1005,MATCH(T428,'Items'!$A$6:$A$1005,0)),"MISSING ID")="Finished item","Finished endpoint",IF(IFERROR(INDEX('Items'!$AI$6:$AI$1005,MATCH(T428,'Items'!$A$6:$A$1005,0)),"MISSING ID")="Currency","Currency / no refinement tier","Recovered output / tier not applicable")),IF(OR(IFERROR(INDEX('Crafting recipes'!$H$6:$H$1005,MATCH(J428,'Crafting recipes'!$A$6:$A$1005,0)),"MISSING ID")="Unassigned",G428="Unassigned"),"Tier unresolved",IF(IFERROR(VALUE(RIGHT(G428,1))-VALUE(RIGHT(IFERROR(INDEX('Crafting recipes'!$H$6:$H$1005,MATCH(J428,'Crafting recipes'!$A$6:$A$1005,0)),"MISSING ID"),1)),0)=1,IF(B428=IFERROR(INDEX('Crafting recipes'!$H$6:$H$1005,MATCH(J428,'Crafting recipes'!$A$6:$A$1005,0)),"MISSING ID"),"Advances one material tier","Lower-tier ingredient; route advances one tier"),"Needs tier review"))))))</x:f>
        <x:v>Advances one material tier</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Prepared electrical insulation stock</x:v>
      </x:c>
      <x:c r="G429" s="4" t="str">
        <x:f>IFERROR(INDEX('Material routes'!$F$6:$F$2205,MATCH(V429,'Material routes'!$A$6:$A$2205,0)),"MISSING ID")</x:f>
        <x:v>T3</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prerequisite",IF(K429="Raw entry preparation","Entry-resource preparation",IF(G429="Not applicable",IF(IFERROR(INDEX('Items'!$AI$6:$AI$1005,MATCH(T429,'Items'!$A$6:$A$1005,0)),"MISSING ID")="Finished item","Finished endpoint",IF(IFERROR(INDEX('Items'!$AI$6:$AI$1005,MATCH(T429,'Items'!$A$6:$A$1005,0)),"MISSING ID")="Currency","Currency / no refinement tier","Recovered output / tier not applicable")),IF(OR(IFERROR(INDEX('Crafting recipes'!$H$6:$H$1005,MATCH(J429,'Crafting recipes'!$A$6:$A$1005,0)),"MISSING ID")="Unassigned",G429="Unassigned"),"Tier unresolved",IF(IFERROR(VALUE(RIGHT(G429,1))-VALUE(RIGHT(IFERROR(INDEX('Crafting recipes'!$H$6:$H$1005,MATCH(J429,'Crafting recipes'!$A$6:$A$1005,0)),"MISSING ID"),1)),0)=1,IF(B429=IFERROR(INDEX('Crafting recipes'!$H$6:$H$1005,MATCH(J429,'Crafting recipes'!$A$6:$A$1005,0)),"MISSING ID"),"Advances one material tier","Lower-tier ingredient; route advances one tier"),"Needs tier review"))))))</x:f>
        <x:v>Advances one material tier</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T1</x:v>
      </x:c>
      <x:c r="C430" s="4" t="str">
        <x:f>IFERROR(INDEX('Material routes'!$H$6:$H$2205,MATCH(U430,'Material routes'!$A$6:$A$2205,0)),"MISSING ID")</x:f>
        <x:v>Chemical material</x:v>
      </x:c>
      <x:c r="D430" s="4" t="str">
        <x:f>IFERROR(INDEX('Material routes'!$G$6:$G$2205,MATCH(U430,'Material routes'!$A$6:$A$2205,0)),"MISSING ID")</x:f>
        <x:v>Processing agents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Processing agents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prerequisite",IF(K430="Raw entry preparation","Entry-resource preparation",IF(G430="Not applicable",IF(IFERROR(INDEX('Items'!$AI$6:$AI$1005,MATCH(T430,'Items'!$A$6:$A$1005,0)),"MISSING ID")="Finished item","Finished endpoint",IF(IFERROR(INDEX('Items'!$AI$6:$AI$1005,MATCH(T430,'Items'!$A$6:$A$1005,0)),"MISSING ID")="Currency","Currency / no refinement tier","Recovered output / tier not applicable")),IF(OR(IFERROR(INDEX('Crafting recipes'!$H$6:$H$1005,MATCH(J430,'Crafting recipes'!$A$6:$A$1005,0)),"MISSING ID")="Unassigned",G430="Unassigned"),"Tier unresolved",IF(IFERROR(VALUE(RIGHT(G430,1))-VALUE(RIGHT(IFERROR(INDEX('Crafting recipes'!$H$6:$H$1005,MATCH(J430,'Crafting recipes'!$A$6:$A$1005,0)),"MISSING ID"),1)),0)=1,IF(B430=IFERROR(INDEX('Crafting recipes'!$H$6:$H$1005,MATCH(J430,'Crafting recipes'!$A$6:$A$1005,0)),"MISSING ID"),"Advances one material tier","Lower-tier ingredient; route advances one tier"),"Needs tier review"))))))</x:f>
        <x:v>Advances one material tier</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fraction</x:v>
      </x:c>
      <x:c r="B431" s="4" t="str">
        <x:f>IFERROR(INDEX('Material routes'!$F$6:$F$2205,MATCH(U431,'Material routes'!$A$6:$A$2205,0)),"MISSING ID")</x:f>
        <x:v>T1</x:v>
      </x:c>
      <x:c r="C431" s="4" t="str">
        <x:f>IFERROR(INDEX('Material routes'!$H$6:$H$2205,MATCH(U431,'Material routes'!$A$6:$A$2205,0)),"MISSING ID")</x:f>
        <x:v>Chemical material</x:v>
      </x:c>
      <x:c r="D431" s="4" t="str">
        <x:f>IFERROR(INDEX('Material routes'!$G$6:$G$2205,MATCH(U431,'Material routes'!$A$6:$A$2205,0)),"MISSING ID")</x:f>
        <x:v>Processing agents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Processing agents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prerequisite",IF(K431="Raw entry preparation","Entry-resource preparation",IF(G431="Not applicable",IF(IFERROR(INDEX('Items'!$AI$6:$AI$1005,MATCH(T431,'Items'!$A$6:$A$1005,0)),"MISSING ID")="Finished item","Finished endpoint",IF(IFERROR(INDEX('Items'!$AI$6:$AI$1005,MATCH(T431,'Items'!$A$6:$A$1005,0)),"MISSING ID")="Currency","Currency / no refinement tier","Recovered output / tier not applicable")),IF(OR(IFERROR(INDEX('Crafting recipes'!$H$6:$H$1005,MATCH(J431,'Crafting recipes'!$A$6:$A$1005,0)),"MISSING ID")="Unassigned",G431="Unassigned"),"Tier unresolved",IF(IFERROR(VALUE(RIGHT(G431,1))-VALUE(RIGHT(IFERROR(INDEX('Crafting recipes'!$H$6:$H$1005,MATCH(J431,'Crafting recipes'!$A$6:$A$1005,0)),"MISSING ID"),1)),0)=1,IF(B431=IFERROR(INDEX('Crafting recipes'!$H$6:$H$1005,MATCH(J431,'Crafting recipes'!$A$6:$A$1005,0)),"MISSING ID"),"Advances one material tier","Lower-tier ingredient; route advances one tier"),"Needs tier review"))))))</x:f>
        <x:v>Advances one material tier</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T1</x:v>
      </x:c>
      <x:c r="C432" s="4" t="str">
        <x:f>IFERROR(INDEX('Material routes'!$H$6:$H$2205,MATCH(U432,'Material routes'!$A$6:$A$2205,0)),"MISSING ID")</x:f>
        <x:v>Chemical material</x:v>
      </x:c>
      <x:c r="D432" s="4" t="str">
        <x:f>IFERROR(INDEX('Material routes'!$G$6:$G$2205,MATCH(U432,'Material routes'!$A$6:$A$2205,0)),"MISSING ID")</x:f>
        <x:v>Processing agents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Processing agents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prerequisite",IF(K432="Raw entry preparation","Entry-resource preparation",IF(G432="Not applicable",IF(IFERROR(INDEX('Items'!$AI$6:$AI$1005,MATCH(T432,'Items'!$A$6:$A$1005,0)),"MISSING ID")="Finished item","Finished endpoint",IF(IFERROR(INDEX('Items'!$AI$6:$AI$1005,MATCH(T432,'Items'!$A$6:$A$1005,0)),"MISSING ID")="Currency","Currency / no refinement tier","Recovered output / tier not applicable")),IF(OR(IFERROR(INDEX('Crafting recipes'!$H$6:$H$1005,MATCH(J432,'Crafting recipes'!$A$6:$A$1005,0)),"MISSING ID")="Unassigned",G432="Unassigned"),"Tier unresolved",IF(IFERROR(VALUE(RIGHT(G432,1))-VALUE(RIGHT(IFERROR(INDEX('Crafting recipes'!$H$6:$H$1005,MATCH(J432,'Crafting recipes'!$A$6:$A$1005,0)),"MISSING ID"),1)),0)=1,IF(B432=IFERROR(INDEX('Crafting recipes'!$H$6:$H$1005,MATCH(J432,'Crafting recipes'!$A$6:$A$1005,0)),"MISSING ID"),"Advances one material tier","Lower-tier ingredient; route advances one tier"),"Needs tier review"))))))</x:f>
        <x:v>Advances one material tier</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fraction</x:v>
      </x:c>
      <x:c r="B433" s="4" t="str">
        <x:f>IFERROR(INDEX('Material routes'!$F$6:$F$2205,MATCH(U433,'Material routes'!$A$6:$A$2205,0)),"MISSING ID")</x:f>
        <x:v>T1</x:v>
      </x:c>
      <x:c r="C433" s="4" t="str">
        <x:f>IFERROR(INDEX('Material routes'!$H$6:$H$2205,MATCH(U433,'Material routes'!$A$6:$A$2205,0)),"MISSING ID")</x:f>
        <x:v>Chemical material</x:v>
      </x:c>
      <x:c r="D433" s="4" t="str">
        <x:f>IFERROR(INDEX('Material routes'!$G$6:$G$2205,MATCH(U433,'Material routes'!$A$6:$A$2205,0)),"MISSING ID")</x:f>
        <x:v>Processing agents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Processing agents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prerequisite",IF(K433="Raw entry preparation","Entry-resource preparation",IF(G433="Not applicable",IF(IFERROR(INDEX('Items'!$AI$6:$AI$1005,MATCH(T433,'Items'!$A$6:$A$1005,0)),"MISSING ID")="Finished item","Finished endpoint",IF(IFERROR(INDEX('Items'!$AI$6:$AI$1005,MATCH(T433,'Items'!$A$6:$A$1005,0)),"MISSING ID")="Currency","Currency / no refinement tier","Recovered output / tier not applicable")),IF(OR(IFERROR(INDEX('Crafting recipes'!$H$6:$H$1005,MATCH(J433,'Crafting recipes'!$A$6:$A$1005,0)),"MISSING ID")="Unassigned",G433="Unassigned"),"Tier unresolved",IF(IFERROR(VALUE(RIGHT(G433,1))-VALUE(RIGHT(IFERROR(INDEX('Crafting recipes'!$H$6:$H$1005,MATCH(J433,'Crafting recipes'!$A$6:$A$1005,0)),"MISSING ID"),1)),0)=1,IF(B433=IFERROR(INDEX('Crafting recipes'!$H$6:$H$1005,MATCH(J433,'Crafting recipes'!$A$6:$A$1005,0)),"MISSING ID"),"Advances one material tier","Lower-tier ingredient; route advances one tier"),"Needs tier review"))))))</x:f>
        <x:v>Advances one material tier</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x:v>
      </x:c>
      <x:c r="B434" s="4" t="str">
        <x:f>IFERROR(INDEX('Material routes'!$F$6:$F$2205,MATCH(U434,'Material routes'!$A$6:$A$2205,0)),"MISSING ID")</x:f>
        <x:v>T1</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Processing agents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prerequisite",IF(K434="Raw entry preparation","Entry-resource preparation",IF(G434="Not applicable",IF(IFERROR(INDEX('Items'!$AI$6:$AI$1005,MATCH(T434,'Items'!$A$6:$A$1005,0)),"MISSING ID")="Finished item","Finished endpoint",IF(IFERROR(INDEX('Items'!$AI$6:$AI$1005,MATCH(T434,'Items'!$A$6:$A$1005,0)),"MISSING ID")="Currency","Currency / no refinement tier","Recovered output / tier not applicable")),IF(OR(IFERROR(INDEX('Crafting recipes'!$H$6:$H$1005,MATCH(J434,'Crafting recipes'!$A$6:$A$1005,0)),"MISSING ID")="Unassigned",G434="Unassigned"),"Tier unresolved",IF(IFERROR(VALUE(RIGHT(G434,1))-VALUE(RIGHT(IFERROR(INDEX('Crafting recipes'!$H$6:$H$1005,MATCH(J434,'Crafting recipes'!$A$6:$A$1005,0)),"MISSING ID"),1)),0)=1,IF(B434=IFERROR(INDEX('Crafting recipes'!$H$6:$H$1005,MATCH(J434,'Crafting recipes'!$A$6:$A$1005,0)),"MISSING ID"),"Advances one material tier","Lower-tier ingredient; route advances one tier"),"Needs tier review"))))))</x:f>
        <x:v>Advances one material tier</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T1</x:v>
      </x:c>
      <x:c r="H435" s="4" t="str">
        <x:f>IFERROR(INDEX('Material routes'!$H$6:$H$2205,MATCH(V435,'Material routes'!$A$6:$A$2205,0)),"MISSING ID")</x:f>
        <x:v>Chemical material</x:v>
      </x:c>
      <x:c r="I435" s="4" t="str">
        <x:f>IFERROR(INDEX('Material routes'!$G$6:$G$2205,MATCH(V435,'Material routes'!$A$6:$A$2205,0)),"MISSING ID")</x:f>
        <x:v>Processing agents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prerequisite",IF(K435="Raw entry preparation","Entry-resource preparation",IF(G435="Not applicable",IF(IFERROR(INDEX('Items'!$AI$6:$AI$1005,MATCH(T435,'Items'!$A$6:$A$1005,0)),"MISSING ID")="Finished item","Finished endpoint",IF(IFERROR(INDEX('Items'!$AI$6:$AI$1005,MATCH(T435,'Items'!$A$6:$A$1005,0)),"MISSING ID")="Currency","Currency / no refinement tier","Recovered output / tier not applicable")),IF(OR(IFERROR(INDEX('Crafting recipes'!$H$6:$H$1005,MATCH(J435,'Crafting recipes'!$A$6:$A$1005,0)),"MISSING ID")="Unassigned",G435="Unassigned"),"Tier unresolved",IF(IFERROR(VALUE(RIGHT(G435,1))-VALUE(RIGHT(IFERROR(INDEX('Crafting recipes'!$H$6:$H$1005,MATCH(J435,'Crafting recipes'!$A$6:$A$1005,0)),"MISSING ID"),1)),0)=1,IF(B435=IFERROR(INDEX('Crafting recipes'!$H$6:$H$1005,MATCH(J435,'Crafting recipes'!$A$6:$A$1005,0)),"MISSING ID"),"Advances one material tier","Lower-tier ingredient; route advances one tier"),"Needs tier review"))))))</x:f>
        <x:v>Advances one material tier</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T0</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T1</x:v>
      </x:c>
      <x:c r="H436" s="4" t="str">
        <x:f>IFERROR(INDEX('Material routes'!$H$6:$H$2205,MATCH(V436,'Material routes'!$A$6:$A$2205,0)),"MISSING ID")</x:f>
        <x:v>Chemical material</x:v>
      </x:c>
      <x:c r="I436" s="4" t="str">
        <x:f>IFERROR(INDEX('Material routes'!$G$6:$G$2205,MATCH(V436,'Material routes'!$A$6:$A$2205,0)),"MISSING ID")</x:f>
        <x:v>Processing agents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prerequisite",IF(K436="Raw entry preparation","Entry-resource preparation",IF(G436="Not applicable",IF(IFERROR(INDEX('Items'!$AI$6:$AI$1005,MATCH(T436,'Items'!$A$6:$A$1005,0)),"MISSING ID")="Finished item","Finished endpoint",IF(IFERROR(INDEX('Items'!$AI$6:$AI$1005,MATCH(T436,'Items'!$A$6:$A$1005,0)),"MISSING ID")="Currency","Currency / no refinement tier","Recovered output / tier not applicable")),IF(OR(IFERROR(INDEX('Crafting recipes'!$H$6:$H$1005,MATCH(J436,'Crafting recipes'!$A$6:$A$1005,0)),"MISSING ID")="Unassigned",G436="Unassigned"),"Tier unresolved",IF(IFERROR(VALUE(RIGHT(G436,1))-VALUE(RIGHT(IFERROR(INDEX('Crafting recipes'!$H$6:$H$1005,MATCH(J436,'Crafting recipes'!$A$6:$A$1005,0)),"MISSING ID"),1)),0)=1,IF(B436=IFERROR(INDEX('Crafting recipes'!$H$6:$H$1005,MATCH(J436,'Crafting recipes'!$A$6:$A$1005,0)),"MISSING ID"),"Advances one material tier","Lower-tier ingredient; route advances one tier"),"Needs tier review"))))))</x:f>
        <x:v>Advances one material tier</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T0</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Assayed Iron Growth feedstock</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prerequisite",IF(K437="Raw entry preparation","Entry-resource preparation",IF(G437="Not applicable",IF(IFERROR(INDEX('Items'!$AI$6:$AI$1005,MATCH(T437,'Items'!$A$6:$A$1005,0)),"MISSING ID")="Finished item","Finished endpoint",IF(IFERROR(INDEX('Items'!$AI$6:$AI$1005,MATCH(T437,'Items'!$A$6:$A$1005,0)),"MISSING ID")="Currency","Currency / no refinement tier","Recovered output / tier not applicable")),IF(OR(IFERROR(INDEX('Crafting recipes'!$H$6:$H$1005,MATCH(J437,'Crafting recipes'!$A$6:$A$1005,0)),"MISSING ID")="Unassigned",G437="Unassigned"),"Tier unresolved",IF(IFERROR(VALUE(RIGHT(G437,1))-VALUE(RIGHT(IFERROR(INDEX('Crafting recipes'!$H$6:$H$1005,MATCH(J437,'Crafting recipes'!$A$6:$A$1005,0)),"MISSING ID"),1)),0)=1,IF(B437=IFERROR(INDEX('Crafting recipes'!$H$6:$H$1005,MATCH(J437,'Crafting recipes'!$A$6:$A$1005,0)),"MISSING ID"),"Advances one material tier","Lower-tier ingredient; route advances one tier"),"Needs tier review"))))))</x:f>
        <x:v>Advances one material tier</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Assayed Iron Growth feedstock</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Canister-grade Growth alloy stock</x:v>
      </x:c>
      <x:c r="G438" s="4" t="str">
        <x:f>IFERROR(INDEX('Material routes'!$F$6:$F$2205,MATCH(V438,'Material routes'!$A$6:$A$2205,0)),"MISSING ID")</x:f>
        <x:v>T2</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prerequisite",IF(K438="Raw entry preparation","Entry-resource preparation",IF(G438="Not applicable",IF(IFERROR(INDEX('Items'!$AI$6:$AI$1005,MATCH(T438,'Items'!$A$6:$A$1005,0)),"MISSING ID")="Finished item","Finished endpoint",IF(IFERROR(INDEX('Items'!$AI$6:$AI$1005,MATCH(T438,'Items'!$A$6:$A$1005,0)),"MISSING ID")="Currency","Currency / no refinement tier","Recovered output / tier not applicable")),IF(OR(IFERROR(INDEX('Crafting recipes'!$H$6:$H$1005,MATCH(J438,'Crafting recipes'!$A$6:$A$1005,0)),"MISSING ID")="Unassigned",G438="Unassigned"),"Tier unresolved",IF(IFERROR(VALUE(RIGHT(G438,1))-VALUE(RIGHT(IFERROR(INDEX('Crafting recipes'!$H$6:$H$1005,MATCH(J438,'Crafting recipes'!$A$6:$A$1005,0)),"MISSING ID"),1)),0)=1,IF(B438=IFERROR(INDEX('Crafting recipes'!$H$6:$H$1005,MATCH(J438,'Crafting recipes'!$A$6:$A$1005,0)),"MISSING ID"),"Advances one material tier","Lower-tier ingredient; route advances one tier"),"Needs tier review"))))))</x:f>
        <x:v>Advances one material tier</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T1</x:v>
      </x:c>
      <x:c r="C439" s="4" t="str">
        <x:f>IFERROR(INDEX('Material routes'!$H$6:$H$2205,MATCH(U439,'Material routes'!$A$6:$A$2205,0)),"MISSING ID")</x:f>
        <x:v>Processed material</x:v>
      </x:c>
      <x:c r="D439" s="4" t="str">
        <x:f>IFERROR(INDEX('Material routes'!$G$6:$G$2205,MATCH(U439,'Material routes'!$A$6:$A$2205,0)),"MISSING ID")</x:f>
        <x:v>Processing agents</x:v>
      </x:c>
      <x:c r="E439" s="4" t="str">
        <x:f>IFERROR(INDEX('Material routes'!$C$6:$C$2205,MATCH(U439,'Material routes'!$A$6:$A$2205,0)),"MISSING ID")</x:f>
        <x:v>Ingredient candidate</x:v>
      </x:c>
      <x:c r="F439" s="4" t="str">
        <x:f>IFERROR(INDEX('Material routes'!$E$6:$E$2205,MATCH(V439,'Material routes'!$A$6:$A$2205,0)),"MISSING ID")</x:f>
        <x:v>Canister-grade Growth alloy stock</x:v>
      </x:c>
      <x:c r="G439" s="4" t="str">
        <x:f>IFERROR(INDEX('Material routes'!$F$6:$F$2205,MATCH(V439,'Material routes'!$A$6:$A$2205,0)),"MISSING ID")</x:f>
        <x:v>T2</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prerequisite",IF(K439="Raw entry preparation","Entry-resource preparation",IF(G439="Not applicable",IF(IFERROR(INDEX('Items'!$AI$6:$AI$1005,MATCH(T439,'Items'!$A$6:$A$1005,0)),"MISSING ID")="Finished item","Finished endpoint",IF(IFERROR(INDEX('Items'!$AI$6:$AI$1005,MATCH(T439,'Items'!$A$6:$A$1005,0)),"MISSING ID")="Currency","Currency / no refinement tier","Recovered output / tier not applicable")),IF(OR(IFERROR(INDEX('Crafting recipes'!$H$6:$H$1005,MATCH(J439,'Crafting recipes'!$A$6:$A$1005,0)),"MISSING ID")="Unassigned",G439="Unassigned"),"Tier unresolved",IF(IFERROR(VALUE(RIGHT(G439,1))-VALUE(RIGHT(IFERROR(INDEX('Crafting recipes'!$H$6:$H$1005,MATCH(J439,'Crafting recipes'!$A$6:$A$1005,0)),"MISSING ID"),1)),0)=1,IF(B439=IFERROR(INDEX('Crafting recipes'!$H$6:$H$1005,MATCH(J439,'Crafting recipes'!$A$6:$A$1005,0)),"MISSING ID"),"Advances one material tier","Lower-tier ingredient; route advances one tier"),"Needs tier review"))))))</x:f>
        <x:v>Advances one material tier</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Manganese-bearing alloy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Canister-grade Growth alloy stock</x:v>
      </x:c>
      <x:c r="G440" s="4" t="str">
        <x:f>IFERROR(INDEX('Material routes'!$F$6:$F$2205,MATCH(V440,'Material routes'!$A$6:$A$2205,0)),"MISSING ID")</x:f>
        <x:v>T2</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prerequisite",IF(K440="Raw entry preparation","Entry-resource preparation",IF(G440="Not applicable",IF(IFERROR(INDEX('Items'!$AI$6:$AI$1005,MATCH(T440,'Items'!$A$6:$A$1005,0)),"MISSING ID")="Finished item","Finished endpoint",IF(IFERROR(INDEX('Items'!$AI$6:$AI$1005,MATCH(T440,'Items'!$A$6:$A$1005,0)),"MISSING ID")="Currency","Currency / no refinement tier","Recovered output / tier not applicable")),IF(OR(IFERROR(INDEX('Crafting recipes'!$H$6:$H$1005,MATCH(J440,'Crafting recipes'!$A$6:$A$1005,0)),"MISSING ID")="Unassigned",G440="Unassigned"),"Tier unresolved",IF(IFERROR(VALUE(RIGHT(G440,1))-VALUE(RIGHT(IFERROR(INDEX('Crafting recipes'!$H$6:$H$1005,MATCH(J440,'Crafting recipes'!$A$6:$A$1005,0)),"MISSING ID"),1)),0)=1,IF(B440=IFERROR(INDEX('Crafting recipes'!$H$6:$H$1005,MATCH(J440,'Crafting recipes'!$A$6:$A$1005,0)),"MISSING ID"),"Advances one material tier","Lower-tier ingredient; route advances one tier"),"Needs tier review"))))))</x:f>
        <x:v>Advances one material tier</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Canister-grade Growth alloy stock</x:v>
      </x:c>
      <x:c r="B441" s="4" t="str">
        <x:f>IFERROR(INDEX('Material routes'!$F$6:$F$2205,MATCH(U441,'Material routes'!$A$6:$A$2205,0)),"MISSING ID")</x:f>
        <x:v>T2</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T3</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prerequisite",IF(K441="Raw entry preparation","Entry-resource preparation",IF(G441="Not applicable",IF(IFERROR(INDEX('Items'!$AI$6:$AI$1005,MATCH(T441,'Items'!$A$6:$A$1005,0)),"MISSING ID")="Finished item","Finished endpoint",IF(IFERROR(INDEX('Items'!$AI$6:$AI$1005,MATCH(T441,'Items'!$A$6:$A$1005,0)),"MISSING ID")="Currency","Currency / no refinement tier","Recovered output / tier not applicable")),IF(OR(IFERROR(INDEX('Crafting recipes'!$H$6:$H$1005,MATCH(J441,'Crafting recipes'!$A$6:$A$1005,0)),"MISSING ID")="Unassigned",G441="Unassigned"),"Tier unresolved",IF(IFERROR(VALUE(RIGHT(G441,1))-VALUE(RIGHT(IFERROR(INDEX('Crafting recipes'!$H$6:$H$1005,MATCH(J441,'Crafting recipes'!$A$6:$A$1005,0)),"MISSING ID"),1)),0)=1,IF(B441=IFERROR(INDEX('Crafting recipes'!$H$6:$H$1005,MATCH(J441,'Crafting recipes'!$A$6:$A$1005,0)),"MISSING ID"),"Advances one material tier","Lower-tier ingredient; route advances one tier"),"Needs tier review"))))))</x:f>
        <x:v>Advances one material tier</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abrasive grit</x:v>
      </x:c>
      <x:c r="B442" s="4" t="str">
        <x:f>IFERROR(INDEX('Material routes'!$F$6:$F$2205,MATCH(U442,'Material routes'!$A$6:$A$2205,0)),"MISSING ID")</x:f>
        <x:v>T1</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T3</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prerequisite",IF(K442="Raw entry preparation","Entry-resource preparation",IF(G442="Not applicable",IF(IFERROR(INDEX('Items'!$AI$6:$AI$1005,MATCH(T442,'Items'!$A$6:$A$1005,0)),"MISSING ID")="Finished item","Finished endpoint",IF(IFERROR(INDEX('Items'!$AI$6:$AI$1005,MATCH(T442,'Items'!$A$6:$A$1005,0)),"MISSING ID")="Currency","Currency / no refinement tier","Recovered output / tier not applicable")),IF(OR(IFERROR(INDEX('Crafting recipes'!$H$6:$H$1005,MATCH(J442,'Crafting recipes'!$A$6:$A$1005,0)),"MISSING ID")="Unassigned",G442="Unassigned"),"Tier unresolved",IF(IFERROR(VALUE(RIGHT(G442,1))-VALUE(RIGHT(IFERROR(INDEX('Crafting recipes'!$H$6:$H$1005,MATCH(J442,'Crafting recipes'!$A$6:$A$1005,0)),"MISSING ID"),1)),0)=1,IF(B442=IFERROR(INDEX('Crafting recipes'!$H$6:$H$1005,MATCH(J442,'Crafting recipes'!$A$6:$A$1005,0)),"MISSING ID"),"Advances one material tier","Lower-tier ingredient; route advances one tier"),"Needs tier review"))))))</x:f>
        <x:v>Lower-tier ingredient; route advances one tier</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T3</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T4</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prerequisite",IF(K443="Raw entry preparation","Entry-resource preparation",IF(G443="Not applicable",IF(IFERROR(INDEX('Items'!$AI$6:$AI$1005,MATCH(T443,'Items'!$A$6:$A$1005,0)),"MISSING ID")="Finished item","Finished endpoint",IF(IFERROR(INDEX('Items'!$AI$6:$AI$1005,MATCH(T443,'Items'!$A$6:$A$1005,0)),"MISSING ID")="Currency","Currency / no refinement tier","Recovered output / tier not applicable")),IF(OR(IFERROR(INDEX('Crafting recipes'!$H$6:$H$1005,MATCH(J443,'Crafting recipes'!$A$6:$A$1005,0)),"MISSING ID")="Unassigned",G443="Unassigned"),"Tier unresolved",IF(IFERROR(VALUE(RIGHT(G443,1))-VALUE(RIGHT(IFERROR(INDEX('Crafting recipes'!$H$6:$H$1005,MATCH(J443,'Crafting recipes'!$A$6:$A$1005,0)),"MISSING ID"),1)),0)=1,IF(B443=IFERROR(INDEX('Crafting recipes'!$H$6:$H$1005,MATCH(J443,'Crafting recipes'!$A$6:$A$1005,0)),"MISSING ID"),"Advances one material tier","Lower-tier ingredient; route advances one tier"),"Needs tier review"))))))</x:f>
        <x:v>Advances one material tier</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T3</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T4</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prerequisite",IF(K444="Raw entry preparation","Entry-resource preparation",IF(G444="Not applicable",IF(IFERROR(INDEX('Items'!$AI$6:$AI$1005,MATCH(T444,'Items'!$A$6:$A$1005,0)),"MISSING ID")="Finished item","Finished endpoint",IF(IFERROR(INDEX('Items'!$AI$6:$AI$1005,MATCH(T444,'Items'!$A$6:$A$1005,0)),"MISSING ID")="Currency","Currency / no refinement tier","Recovered output / tier not applicable")),IF(OR(IFERROR(INDEX('Crafting recipes'!$H$6:$H$1005,MATCH(J444,'Crafting recipes'!$A$6:$A$1005,0)),"MISSING ID")="Unassigned",G444="Unassigned"),"Tier unresolved",IF(IFERROR(VALUE(RIGHT(G444,1))-VALUE(RIGHT(IFERROR(INDEX('Crafting recipes'!$H$6:$H$1005,MATCH(J444,'Crafting recipes'!$A$6:$A$1005,0)),"MISSING ID"),1)),0)=1,IF(B444=IFERROR(INDEX('Crafting recipes'!$H$6:$H$1005,MATCH(J444,'Crafting recipes'!$A$6:$A$1005,0)),"MISSING ID"),"Advances one material tier","Lower-tier ingredient; route advances one tier"),"Needs tier review"))))))</x:f>
        <x:v>Advances one material tier</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Prepared bronze bearing stock</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T4</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prerequisite",IF(K445="Raw entry preparation","Entry-resource preparation",IF(G445="Not applicable",IF(IFERROR(INDEX('Items'!$AI$6:$AI$1005,MATCH(T445,'Items'!$A$6:$A$1005,0)),"MISSING ID")="Finished item","Finished endpoint",IF(IFERROR(INDEX('Items'!$AI$6:$AI$1005,MATCH(T445,'Items'!$A$6:$A$1005,0)),"MISSING ID")="Currency","Currency / no refinement tier","Recovered output / tier not applicable")),IF(OR(IFERROR(INDEX('Crafting recipes'!$H$6:$H$1005,MATCH(J445,'Crafting recipes'!$A$6:$A$1005,0)),"MISSING ID")="Unassigned",G445="Unassigned"),"Tier unresolved",IF(IFERROR(VALUE(RIGHT(G445,1))-VALUE(RIGHT(IFERROR(INDEX('Crafting recipes'!$H$6:$H$1005,MATCH(J445,'Crafting recipes'!$A$6:$A$1005,0)),"MISSING ID"),1)),0)=1,IF(B445=IFERROR(INDEX('Crafting recipes'!$H$6:$H$1005,MATCH(J445,'Crafting recipes'!$A$6:$A$1005,0)),"MISSING ID"),"Advances one material tier","Lower-tier ingredient; route advances one tier"),"Needs tier review"))))))</x:f>
        <x:v>Lower-tier ingredient; route advances one tier</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T0</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T1</x:v>
      </x:c>
      <x:c r="H446" s="4" t="str">
        <x:f>IFERROR(INDEX('Material routes'!$H$6:$H$2205,MATCH(V446,'Material routes'!$A$6:$A$2205,0)),"MISSING ID")</x:f>
        <x:v>Chemical material</x:v>
      </x:c>
      <x:c r="I446" s="4" t="str">
        <x:f>IFERROR(INDEX('Material routes'!$G$6:$G$2205,MATCH(V446,'Material routes'!$A$6:$A$2205,0)),"MISSING ID")</x:f>
        <x:v>Processing agents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prerequisite",IF(K446="Raw entry preparation","Entry-resource preparation",IF(G446="Not applicable",IF(IFERROR(INDEX('Items'!$AI$6:$AI$1005,MATCH(T446,'Items'!$A$6:$A$1005,0)),"MISSING ID")="Finished item","Finished endpoint",IF(IFERROR(INDEX('Items'!$AI$6:$AI$1005,MATCH(T446,'Items'!$A$6:$A$1005,0)),"MISSING ID")="Currency","Currency / no refinement tier","Recovered output / tier not applicable")),IF(OR(IFERROR(INDEX('Crafting recipes'!$H$6:$H$1005,MATCH(J446,'Crafting recipes'!$A$6:$A$1005,0)),"MISSING ID")="Unassigned",G446="Unassigned"),"Tier unresolved",IF(IFERROR(VALUE(RIGHT(G446,1))-VALUE(RIGHT(IFERROR(INDEX('Crafting recipes'!$H$6:$H$1005,MATCH(J446,'Crafting recipes'!$A$6:$A$1005,0)),"MISSING ID"),1)),0)=1,IF(B446=IFERROR(INDEX('Crafting recipes'!$H$6:$H$1005,MATCH(J446,'Crafting recipes'!$A$6:$A$1005,0)),"MISSING ID"),"Advances one material tier","Lower-tier ingredient; route advances one tier"),"Needs tier review"))))))</x:f>
        <x:v>Advances one material tier</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T0</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T1</x:v>
      </x:c>
      <x:c r="H447" s="4" t="str">
        <x:f>IFERROR(INDEX('Material routes'!$H$6:$H$2205,MATCH(V447,'Material routes'!$A$6:$A$2205,0)),"MISSING ID")</x:f>
        <x:v>Chemical material</x:v>
      </x:c>
      <x:c r="I447" s="4" t="str">
        <x:f>IFERROR(INDEX('Material routes'!$G$6:$G$2205,MATCH(V447,'Material routes'!$A$6:$A$2205,0)),"MISSING ID")</x:f>
        <x:v>Processing agents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prerequisite",IF(K447="Raw entry preparation","Entry-resource preparation",IF(G447="Not applicable",IF(IFERROR(INDEX('Items'!$AI$6:$AI$1005,MATCH(T447,'Items'!$A$6:$A$1005,0)),"MISSING ID")="Finished item","Finished endpoint",IF(IFERROR(INDEX('Items'!$AI$6:$AI$1005,MATCH(T447,'Items'!$A$6:$A$1005,0)),"MISSING ID")="Currency","Currency / no refinement tier","Recovered output / tier not applicable")),IF(OR(IFERROR(INDEX('Crafting recipes'!$H$6:$H$1005,MATCH(J447,'Crafting recipes'!$A$6:$A$1005,0)),"MISSING ID")="Unassigned",G447="Unassigned"),"Tier unresolved",IF(IFERROR(VALUE(RIGHT(G447,1))-VALUE(RIGHT(IFERROR(INDEX('Crafting recipes'!$H$6:$H$1005,MATCH(J447,'Crafting recipes'!$A$6:$A$1005,0)),"MISSING ID"),1)),0)=1,IF(B447=IFERROR(INDEX('Crafting recipes'!$H$6:$H$1005,MATCH(J447,'Crafting recipes'!$A$6:$A$1005,0)),"MISSING ID"),"Advances one material tier","Lower-tier ingredient; route advances one tier"),"Needs tier review"))))))</x:f>
        <x:v>Advances one material tier</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T0</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T1</x:v>
      </x:c>
      <x:c r="H448" s="4" t="str">
        <x:f>IFERROR(INDEX('Material routes'!$H$6:$H$2205,MATCH(V448,'Material routes'!$A$6:$A$2205,0)),"MISSING ID")</x:f>
        <x:v>Chemical material</x:v>
      </x:c>
      <x:c r="I448" s="4" t="str">
        <x:f>IFERROR(INDEX('Material routes'!$G$6:$G$2205,MATCH(V448,'Material routes'!$A$6:$A$2205,0)),"MISSING ID")</x:f>
        <x:v>Processing agents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prerequisite",IF(K448="Raw entry preparation","Entry-resource preparation",IF(G448="Not applicable",IF(IFERROR(INDEX('Items'!$AI$6:$AI$1005,MATCH(T448,'Items'!$A$6:$A$1005,0)),"MISSING ID")="Finished item","Finished endpoint",IF(IFERROR(INDEX('Items'!$AI$6:$AI$1005,MATCH(T448,'Items'!$A$6:$A$1005,0)),"MISSING ID")="Currency","Currency / no refinement tier","Recovered output / tier not applicable")),IF(OR(IFERROR(INDEX('Crafting recipes'!$H$6:$H$1005,MATCH(J448,'Crafting recipes'!$A$6:$A$1005,0)),"MISSING ID")="Unassigned",G448="Unassigned"),"Tier unresolved",IF(IFERROR(VALUE(RIGHT(G448,1))-VALUE(RIGHT(IFERROR(INDEX('Crafting recipes'!$H$6:$H$1005,MATCH(J448,'Crafting recipes'!$A$6:$A$1005,0)),"MISSING ID"),1)),0)=1,IF(B448=IFERROR(INDEX('Crafting recipes'!$H$6:$H$1005,MATCH(J448,'Crafting recipes'!$A$6:$A$1005,0)),"MISSING ID"),"Advances one material tier","Lower-tier ingredient; route advances one tier"),"Needs tier review"))))))</x:f>
        <x:v>Advances one material tier</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T1</x:v>
      </x:c>
      <x:c r="H449" s="4" t="str">
        <x:f>IFERROR(INDEX('Material routes'!$H$6:$H$2205,MATCH(V449,'Material routes'!$A$6:$A$2205,0)),"MISSING ID")</x:f>
        <x:v>Chemical material</x:v>
      </x:c>
      <x:c r="I449" s="4" t="str">
        <x:f>IFERROR(INDEX('Material routes'!$G$6:$G$2205,MATCH(V449,'Material routes'!$A$6:$A$2205,0)),"MISSING ID")</x:f>
        <x:v>Processing agents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prerequisite",IF(K449="Raw entry preparation","Entry-resource preparation",IF(G449="Not applicable",IF(IFERROR(INDEX('Items'!$AI$6:$AI$1005,MATCH(T449,'Items'!$A$6:$A$1005,0)),"MISSING ID")="Finished item","Finished endpoint",IF(IFERROR(INDEX('Items'!$AI$6:$AI$1005,MATCH(T449,'Items'!$A$6:$A$1005,0)),"MISSING ID")="Currency","Currency / no refinement tier","Recovered output / tier not applicable")),IF(OR(IFERROR(INDEX('Crafting recipes'!$H$6:$H$1005,MATCH(J449,'Crafting recipes'!$A$6:$A$1005,0)),"MISSING ID")="Unassigned",G449="Unassigned"),"Tier unresolved",IF(IFERROR(VALUE(RIGHT(G449,1))-VALUE(RIGHT(IFERROR(INDEX('Crafting recipes'!$H$6:$H$1005,MATCH(J449,'Crafting recipes'!$A$6:$A$1005,0)),"MISSING ID"),1)),0)=1,IF(B449=IFERROR(INDEX('Crafting recipes'!$H$6:$H$1005,MATCH(J449,'Crafting recipes'!$A$6:$A$1005,0)),"MISSING ID"),"Advances one material tier","Lower-tier ingredient; route advances one tier"),"Needs tier review"))))))</x:f>
        <x:v>Advances one material tier</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T1</x:v>
      </x:c>
      <x:c r="H450" s="4" t="str">
        <x:f>IFERROR(INDEX('Material routes'!$H$6:$H$2205,MATCH(V450,'Material routes'!$A$6:$A$2205,0)),"MISSING ID")</x:f>
        <x:v>Chemical material</x:v>
      </x:c>
      <x:c r="I450" s="4" t="str">
        <x:f>IFERROR(INDEX('Material routes'!$G$6:$G$2205,MATCH(V450,'Material routes'!$A$6:$A$2205,0)),"MISSING ID")</x:f>
        <x:v>Processing agents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prerequisite",IF(K450="Raw entry preparation","Entry-resource preparation",IF(G450="Not applicable",IF(IFERROR(INDEX('Items'!$AI$6:$AI$1005,MATCH(T450,'Items'!$A$6:$A$1005,0)),"MISSING ID")="Finished item","Finished endpoint",IF(IFERROR(INDEX('Items'!$AI$6:$AI$1005,MATCH(T450,'Items'!$A$6:$A$1005,0)),"MISSING ID")="Currency","Currency / no refinement tier","Recovered output / tier not applicable")),IF(OR(IFERROR(INDEX('Crafting recipes'!$H$6:$H$1005,MATCH(J450,'Crafting recipes'!$A$6:$A$1005,0)),"MISSING ID")="Unassigned",G450="Unassigned"),"Tier unresolved",IF(IFERROR(VALUE(RIGHT(G450,1))-VALUE(RIGHT(IFERROR(INDEX('Crafting recipes'!$H$6:$H$1005,MATCH(J450,'Crafting recipes'!$A$6:$A$1005,0)),"MISSING ID"),1)),0)=1,IF(B450=IFERROR(INDEX('Crafting recipes'!$H$6:$H$1005,MATCH(J450,'Crafting recipes'!$A$6:$A$1005,0)),"MISSING ID"),"Advances one material tier","Lower-tier ingredient; route advances one tier"),"Needs tier review"))))))</x:f>
        <x:v>Advances one material tier</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T1</x:v>
      </x:c>
      <x:c r="H451" s="4" t="str">
        <x:f>IFERROR(INDEX('Material routes'!$H$6:$H$2205,MATCH(V451,'Material routes'!$A$6:$A$2205,0)),"MISSING ID")</x:f>
        <x:v>Chemical material</x:v>
      </x:c>
      <x:c r="I451" s="4" t="str">
        <x:f>IFERROR(INDEX('Material routes'!$G$6:$G$2205,MATCH(V451,'Material routes'!$A$6:$A$2205,0)),"MISSING ID")</x:f>
        <x:v>Processing agents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prerequisite",IF(K451="Raw entry preparation","Entry-resource preparation",IF(G451="Not applicable",IF(IFERROR(INDEX('Items'!$AI$6:$AI$1005,MATCH(T451,'Items'!$A$6:$A$1005,0)),"MISSING ID")="Finished item","Finished endpoint",IF(IFERROR(INDEX('Items'!$AI$6:$AI$1005,MATCH(T451,'Items'!$A$6:$A$1005,0)),"MISSING ID")="Currency","Currency / no refinement tier","Recovered output / tier not applicable")),IF(OR(IFERROR(INDEX('Crafting recipes'!$H$6:$H$1005,MATCH(J451,'Crafting recipes'!$A$6:$A$1005,0)),"MISSING ID")="Unassigned",G451="Unassigned"),"Tier unresolved",IF(IFERROR(VALUE(RIGHT(G451,1))-VALUE(RIGHT(IFERROR(INDEX('Crafting recipes'!$H$6:$H$1005,MATCH(J451,'Crafting recipes'!$A$6:$A$1005,0)),"MISSING ID"),1)),0)=1,IF(B451=IFERROR(INDEX('Crafting recipes'!$H$6:$H$1005,MATCH(J451,'Crafting recipes'!$A$6:$A$1005,0)),"MISSING ID"),"Advances one material tier","Lower-tier ingredient; route advances one tier"),"Needs tier review"))))))</x:f>
        <x:v>Advances one material tier</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T1</x:v>
      </x:c>
      <x:c r="C452" s="4" t="str">
        <x:f>IFERROR(INDEX('Material routes'!$H$6:$H$2205,MATCH(U452,'Material routes'!$A$6:$A$2205,0)),"MISSING ID")</x:f>
        <x:v>Chemical material</x:v>
      </x:c>
      <x:c r="D452" s="4" t="str">
        <x:f>IFERROR(INDEX('Material routes'!$G$6:$G$2205,MATCH(U452,'Material routes'!$A$6:$A$2205,0)),"MISSING ID")</x:f>
        <x:v>Processing agents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T2</x:v>
      </x:c>
      <x:c r="H452" s="4" t="str">
        <x:f>IFERROR(INDEX('Material routes'!$H$6:$H$2205,MATCH(V452,'Material routes'!$A$6:$A$2205,0)),"MISSING ID")</x:f>
        <x:v>Chemical material</x:v>
      </x:c>
      <x:c r="I452" s="4" t="str">
        <x:f>IFERROR(INDEX('Material routes'!$G$6:$G$2205,MATCH(V452,'Material routes'!$A$6:$A$2205,0)),"MISSING ID")</x:f>
        <x:v>Processing agents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prerequisite",IF(K452="Raw entry preparation","Entry-resource preparation",IF(G452="Not applicable",IF(IFERROR(INDEX('Items'!$AI$6:$AI$1005,MATCH(T452,'Items'!$A$6:$A$1005,0)),"MISSING ID")="Finished item","Finished endpoint",IF(IFERROR(INDEX('Items'!$AI$6:$AI$1005,MATCH(T452,'Items'!$A$6:$A$1005,0)),"MISSING ID")="Currency","Currency / no refinement tier","Recovered output / tier not applicable")),IF(OR(IFERROR(INDEX('Crafting recipes'!$H$6:$H$1005,MATCH(J452,'Crafting recipes'!$A$6:$A$1005,0)),"MISSING ID")="Unassigned",G452="Unassigned"),"Tier unresolved",IF(IFERROR(VALUE(RIGHT(G452,1))-VALUE(RIGHT(IFERROR(INDEX('Crafting recipes'!$H$6:$H$1005,MATCH(J452,'Crafting recipes'!$A$6:$A$1005,0)),"MISSING ID"),1)),0)=1,IF(B452=IFERROR(INDEX('Crafting recipes'!$H$6:$H$1005,MATCH(J452,'Crafting recipes'!$A$6:$A$1005,0)),"MISSING ID"),"Advances one material tier","Lower-tier ingredient; route advances one tier"),"Needs tier review"))))))</x:f>
        <x:v>Advances one material tier</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T1</x:v>
      </x:c>
      <x:c r="C453" s="4" t="str">
        <x:f>IFERROR(INDEX('Material routes'!$H$6:$H$2205,MATCH(U453,'Material routes'!$A$6:$A$2205,0)),"MISSING ID")</x:f>
        <x:v>Chemical material</x:v>
      </x:c>
      <x:c r="D453" s="4" t="str">
        <x:f>IFERROR(INDEX('Material routes'!$G$6:$G$2205,MATCH(U453,'Material routes'!$A$6:$A$2205,0)),"MISSING ID")</x:f>
        <x:v>Processing agents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T2</x:v>
      </x:c>
      <x:c r="H453" s="4" t="str">
        <x:f>IFERROR(INDEX('Material routes'!$H$6:$H$2205,MATCH(V453,'Material routes'!$A$6:$A$2205,0)),"MISSING ID")</x:f>
        <x:v>Chemical material</x:v>
      </x:c>
      <x:c r="I453" s="4" t="str">
        <x:f>IFERROR(INDEX('Material routes'!$G$6:$G$2205,MATCH(V453,'Material routes'!$A$6:$A$2205,0)),"MISSING ID")</x:f>
        <x:v>Processing agents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prerequisite",IF(K453="Raw entry preparation","Entry-resource preparation",IF(G453="Not applicable",IF(IFERROR(INDEX('Items'!$AI$6:$AI$1005,MATCH(T453,'Items'!$A$6:$A$1005,0)),"MISSING ID")="Finished item","Finished endpoint",IF(IFERROR(INDEX('Items'!$AI$6:$AI$1005,MATCH(T453,'Items'!$A$6:$A$1005,0)),"MISSING ID")="Currency","Currency / no refinement tier","Recovered output / tier not applicable")),IF(OR(IFERROR(INDEX('Crafting recipes'!$H$6:$H$1005,MATCH(J453,'Crafting recipes'!$A$6:$A$1005,0)),"MISSING ID")="Unassigned",G453="Unassigned"),"Tier unresolved",IF(IFERROR(VALUE(RIGHT(G453,1))-VALUE(RIGHT(IFERROR(INDEX('Crafting recipes'!$H$6:$H$1005,MATCH(J453,'Crafting recipes'!$A$6:$A$1005,0)),"MISSING ID"),1)),0)=1,IF(B453=IFERROR(INDEX('Crafting recipes'!$H$6:$H$1005,MATCH(J453,'Crafting recipes'!$A$6:$A$1005,0)),"MISSING ID"),"Advances one material tier","Lower-tier ingredient; route advances one tier"),"Needs tier review"))))))</x:f>
        <x:v>Advances one material tier</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fraction</x:v>
      </x:c>
      <x:c r="B454" s="4" t="str">
        <x:f>IFERROR(INDEX('Material routes'!$F$6:$F$2205,MATCH(U454,'Material routes'!$A$6:$A$2205,0)),"MISSING ID")</x:f>
        <x:v>T1</x:v>
      </x:c>
      <x:c r="C454" s="4" t="str">
        <x:f>IFERROR(INDEX('Material routes'!$H$6:$H$2205,MATCH(U454,'Material routes'!$A$6:$A$2205,0)),"MISSING ID")</x:f>
        <x:v>Chemical material</x:v>
      </x:c>
      <x:c r="D454" s="4" t="str">
        <x:f>IFERROR(INDEX('Material routes'!$G$6:$G$2205,MATCH(U454,'Material routes'!$A$6:$A$2205,0)),"MISSING ID")</x:f>
        <x:v>Processing agents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T2</x:v>
      </x:c>
      <x:c r="H454" s="4" t="str">
        <x:f>IFERROR(INDEX('Material routes'!$H$6:$H$2205,MATCH(V454,'Material routes'!$A$6:$A$2205,0)),"MISSING ID")</x:f>
        <x:v>Chemical material</x:v>
      </x:c>
      <x:c r="I454" s="4" t="str">
        <x:f>IFERROR(INDEX('Material routes'!$G$6:$G$2205,MATCH(V454,'Material routes'!$A$6:$A$2205,0)),"MISSING ID")</x:f>
        <x:v>Processing agents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prerequisite",IF(K454="Raw entry preparation","Entry-resource preparation",IF(G454="Not applicable",IF(IFERROR(INDEX('Items'!$AI$6:$AI$1005,MATCH(T454,'Items'!$A$6:$A$1005,0)),"MISSING ID")="Finished item","Finished endpoint",IF(IFERROR(INDEX('Items'!$AI$6:$AI$1005,MATCH(T454,'Items'!$A$6:$A$1005,0)),"MISSING ID")="Currency","Currency / no refinement tier","Recovered output / tier not applicable")),IF(OR(IFERROR(INDEX('Crafting recipes'!$H$6:$H$1005,MATCH(J454,'Crafting recipes'!$A$6:$A$1005,0)),"MISSING ID")="Unassigned",G454="Unassigned"),"Tier unresolved",IF(IFERROR(VALUE(RIGHT(G454,1))-VALUE(RIGHT(IFERROR(INDEX('Crafting recipes'!$H$6:$H$1005,MATCH(J454,'Crafting recipes'!$A$6:$A$1005,0)),"MISSING ID"),1)),0)=1,IF(B454=IFERROR(INDEX('Crafting recipes'!$H$6:$H$1005,MATCH(J454,'Crafting recipes'!$A$6:$A$1005,0)),"MISSING ID"),"Advances one material tier","Lower-tier ingredient; route advances one tier"),"Needs tier review"))))))</x:f>
        <x:v>Advances one material tier</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T1</x:v>
      </x:c>
      <x:c r="C455" s="4" t="str">
        <x:f>IFERROR(INDEX('Material routes'!$H$6:$H$2205,MATCH(U455,'Material routes'!$A$6:$A$2205,0)),"MISSING ID")</x:f>
        <x:v>Chemical material</x:v>
      </x:c>
      <x:c r="D455" s="4" t="str">
        <x:f>IFERROR(INDEX('Material routes'!$G$6:$G$2205,MATCH(U455,'Material routes'!$A$6:$A$2205,0)),"MISSING ID")</x:f>
        <x:v>Processing agents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T2</x:v>
      </x:c>
      <x:c r="H455" s="4" t="str">
        <x:f>IFERROR(INDEX('Material routes'!$H$6:$H$2205,MATCH(V455,'Material routes'!$A$6:$A$2205,0)),"MISSING ID")</x:f>
        <x:v>Chemical material</x:v>
      </x:c>
      <x:c r="I455" s="4" t="str">
        <x:f>IFERROR(INDEX('Material routes'!$G$6:$G$2205,MATCH(V455,'Material routes'!$A$6:$A$2205,0)),"MISSING ID")</x:f>
        <x:v>Processing agents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prerequisite",IF(K455="Raw entry preparation","Entry-resource preparation",IF(G455="Not applicable",IF(IFERROR(INDEX('Items'!$AI$6:$AI$1005,MATCH(T455,'Items'!$A$6:$A$1005,0)),"MISSING ID")="Finished item","Finished endpoint",IF(IFERROR(INDEX('Items'!$AI$6:$AI$1005,MATCH(T455,'Items'!$A$6:$A$1005,0)),"MISSING ID")="Currency","Currency / no refinement tier","Recovered output / tier not applicable")),IF(OR(IFERROR(INDEX('Crafting recipes'!$H$6:$H$1005,MATCH(J455,'Crafting recipes'!$A$6:$A$1005,0)),"MISSING ID")="Unassigned",G455="Unassigned"),"Tier unresolved",IF(IFERROR(VALUE(RIGHT(G455,1))-VALUE(RIGHT(IFERROR(INDEX('Crafting recipes'!$H$6:$H$1005,MATCH(J455,'Crafting recipes'!$A$6:$A$1005,0)),"MISSING ID"),1)),0)=1,IF(B455=IFERROR(INDEX('Crafting recipes'!$H$6:$H$1005,MATCH(J455,'Crafting recipes'!$A$6:$A$1005,0)),"MISSING ID"),"Advances one material tier","Lower-tier ingredient; route advances one tier"),"Needs tier review"))))))</x:f>
        <x:v>Advances one material tier</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T2</x:v>
      </x:c>
      <x:c r="H456" s="4" t="str">
        <x:f>IFERROR(INDEX('Material routes'!$H$6:$H$2205,MATCH(V456,'Material routes'!$A$6:$A$2205,0)),"MISSING ID")</x:f>
        <x:v>Chemical material</x:v>
      </x:c>
      <x:c r="I456" s="4" t="str">
        <x:f>IFERROR(INDEX('Material routes'!$G$6:$G$2205,MATCH(V456,'Material routes'!$A$6:$A$2205,0)),"MISSING ID")</x:f>
        <x:v>Processing agents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prerequisite",IF(K456="Raw entry preparation","Entry-resource preparation",IF(G456="Not applicable",IF(IFERROR(INDEX('Items'!$AI$6:$AI$1005,MATCH(T456,'Items'!$A$6:$A$1005,0)),"MISSING ID")="Finished item","Finished endpoint",IF(IFERROR(INDEX('Items'!$AI$6:$AI$1005,MATCH(T456,'Items'!$A$6:$A$1005,0)),"MISSING ID")="Currency","Currency / no refinement tier","Recovered output / tier not applicable")),IF(OR(IFERROR(INDEX('Crafting recipes'!$H$6:$H$1005,MATCH(J456,'Crafting recipes'!$A$6:$A$1005,0)),"MISSING ID")="Unassigned",G456="Unassigned"),"Tier unresolved",IF(IFERROR(VALUE(RIGHT(G456,1))-VALUE(RIGHT(IFERROR(INDEX('Crafting recipes'!$H$6:$H$1005,MATCH(J456,'Crafting recipes'!$A$6:$A$1005,0)),"MISSING ID"),1)),0)=1,IF(B456=IFERROR(INDEX('Crafting recipes'!$H$6:$H$1005,MATCH(J456,'Crafting recipes'!$A$6:$A$1005,0)),"MISSING ID"),"Advances one material tier","Lower-tier ingredient; route advances one tier"),"Needs tier review"))))))</x:f>
        <x:v>Lower-tier ingredient; route advances one tier</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fraction</x:v>
      </x:c>
      <x:c r="B457" s="4" t="str">
        <x:f>IFERROR(INDEX('Material routes'!$F$6:$F$2205,MATCH(U457,'Material routes'!$A$6:$A$2205,0)),"MISSING ID")</x:f>
        <x:v>T1</x:v>
      </x:c>
      <x:c r="C457" s="4" t="str">
        <x:f>IFERROR(INDEX('Material routes'!$H$6:$H$2205,MATCH(U457,'Material routes'!$A$6:$A$2205,0)),"MISSING ID")</x:f>
        <x:v>Chemical material</x:v>
      </x:c>
      <x:c r="D457" s="4" t="str">
        <x:f>IFERROR(INDEX('Material routes'!$G$6:$G$2205,MATCH(U457,'Material routes'!$A$6:$A$2205,0)),"MISSING ID")</x:f>
        <x:v>Processing agents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T2</x:v>
      </x:c>
      <x:c r="H457" s="4" t="str">
        <x:f>IFERROR(INDEX('Material routes'!$H$6:$H$2205,MATCH(V457,'Material routes'!$A$6:$A$2205,0)),"MISSING ID")</x:f>
        <x:v>Chemical material</x:v>
      </x:c>
      <x:c r="I457" s="4" t="str">
        <x:f>IFERROR(INDEX('Material routes'!$G$6:$G$2205,MATCH(V457,'Material routes'!$A$6:$A$2205,0)),"MISSING ID")</x:f>
        <x:v>Processing agents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prerequisite",IF(K457="Raw entry preparation","Entry-resource preparation",IF(G457="Not applicable",IF(IFERROR(INDEX('Items'!$AI$6:$AI$1005,MATCH(T457,'Items'!$A$6:$A$1005,0)),"MISSING ID")="Finished item","Finished endpoint",IF(IFERROR(INDEX('Items'!$AI$6:$AI$1005,MATCH(T457,'Items'!$A$6:$A$1005,0)),"MISSING ID")="Currency","Currency / no refinement tier","Recovered output / tier not applicable")),IF(OR(IFERROR(INDEX('Crafting recipes'!$H$6:$H$1005,MATCH(J457,'Crafting recipes'!$A$6:$A$1005,0)),"MISSING ID")="Unassigned",G457="Unassigned"),"Tier unresolved",IF(IFERROR(VALUE(RIGHT(G457,1))-VALUE(RIGHT(IFERROR(INDEX('Crafting recipes'!$H$6:$H$1005,MATCH(J457,'Crafting recipes'!$A$6:$A$1005,0)),"MISSING ID"),1)),0)=1,IF(B457=IFERROR(INDEX('Crafting recipes'!$H$6:$H$1005,MATCH(J457,'Crafting recipes'!$A$6:$A$1005,0)),"MISSING ID"),"Advances one material tier","Lower-tier ingredient; route advances one tier"),"Needs tier review"))))))</x:f>
        <x:v>Advances one material tier</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T0</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T1</x:v>
      </x:c>
      <x:c r="H458" s="4" t="str">
        <x:f>IFERROR(INDEX('Material routes'!$H$6:$H$2205,MATCH(V458,'Material routes'!$A$6:$A$2205,0)),"MISSING ID")</x:f>
        <x:v>Chemical material</x:v>
      </x:c>
      <x:c r="I458" s="4" t="str">
        <x:f>IFERROR(INDEX('Material routes'!$G$6:$G$2205,MATCH(V458,'Material routes'!$A$6:$A$2205,0)),"MISSING ID")</x:f>
        <x:v>Processing agents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prerequisite",IF(K458="Raw entry preparation","Entry-resource preparation",IF(G458="Not applicable",IF(IFERROR(INDEX('Items'!$AI$6:$AI$1005,MATCH(T458,'Items'!$A$6:$A$1005,0)),"MISSING ID")="Finished item","Finished endpoint",IF(IFERROR(INDEX('Items'!$AI$6:$AI$1005,MATCH(T458,'Items'!$A$6:$A$1005,0)),"MISSING ID")="Currency","Currency / no refinement tier","Recovered output / tier not applicable")),IF(OR(IFERROR(INDEX('Crafting recipes'!$H$6:$H$1005,MATCH(J458,'Crafting recipes'!$A$6:$A$1005,0)),"MISSING ID")="Unassigned",G458="Unassigned"),"Tier unresolved",IF(IFERROR(VALUE(RIGHT(G458,1))-VALUE(RIGHT(IFERROR(INDEX('Crafting recipes'!$H$6:$H$1005,MATCH(J458,'Crafting recipes'!$A$6:$A$1005,0)),"MISSING ID"),1)),0)=1,IF(B458=IFERROR(INDEX('Crafting recipes'!$H$6:$H$1005,MATCH(J458,'Crafting recipes'!$A$6:$A$1005,0)),"MISSING ID"),"Advances one material tier","Lower-tier ingredient; route advances one tier"),"Needs tier review"))))))</x:f>
        <x:v>Advances one material tier</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T1</x:v>
      </x:c>
      <x:c r="H459" s="4" t="str">
        <x:f>IFERROR(INDEX('Material routes'!$H$6:$H$2205,MATCH(V459,'Material routes'!$A$6:$A$2205,0)),"MISSING ID")</x:f>
        <x:v>Chemical material</x:v>
      </x:c>
      <x:c r="I459" s="4" t="str">
        <x:f>IFERROR(INDEX('Material routes'!$G$6:$G$2205,MATCH(V459,'Material routes'!$A$6:$A$2205,0)),"MISSING ID")</x:f>
        <x:v>Processing agents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prerequisite",IF(K459="Raw entry preparation","Entry-resource preparation",IF(G459="Not applicable",IF(IFERROR(INDEX('Items'!$AI$6:$AI$1005,MATCH(T459,'Items'!$A$6:$A$1005,0)),"MISSING ID")="Finished item","Finished endpoint",IF(IFERROR(INDEX('Items'!$AI$6:$AI$1005,MATCH(T459,'Items'!$A$6:$A$1005,0)),"MISSING ID")="Currency","Currency / no refinement tier","Recovered output / tier not applicable")),IF(OR(IFERROR(INDEX('Crafting recipes'!$H$6:$H$1005,MATCH(J459,'Crafting recipes'!$A$6:$A$1005,0)),"MISSING ID")="Unassigned",G459="Unassigned"),"Tier unresolved",IF(IFERROR(VALUE(RIGHT(G459,1))-VALUE(RIGHT(IFERROR(INDEX('Crafting recipes'!$H$6:$H$1005,MATCH(J459,'Crafting recipes'!$A$6:$A$1005,0)),"MISSING ID"),1)),0)=1,IF(B459=IFERROR(INDEX('Crafting recipes'!$H$6:$H$1005,MATCH(J459,'Crafting recipes'!$A$6:$A$1005,0)),"MISSING ID"),"Advances one material tier","Lower-tier ingredient; route advances one tier"),"Needs tier review"))))))</x:f>
        <x:v>Advances one material tier</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T1</x:v>
      </x:c>
      <x:c r="H460" s="4" t="str">
        <x:f>IFERROR(INDEX('Material routes'!$H$6:$H$2205,MATCH(V460,'Material routes'!$A$6:$A$2205,0)),"MISSING ID")</x:f>
        <x:v>Chemical material</x:v>
      </x:c>
      <x:c r="I460" s="4" t="str">
        <x:f>IFERROR(INDEX('Material routes'!$G$6:$G$2205,MATCH(V460,'Material routes'!$A$6:$A$2205,0)),"MISSING ID")</x:f>
        <x:v>Processing agents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prerequisite",IF(K460="Raw entry preparation","Entry-resource preparation",IF(G460="Not applicable",IF(IFERROR(INDEX('Items'!$AI$6:$AI$1005,MATCH(T460,'Items'!$A$6:$A$1005,0)),"MISSING ID")="Finished item","Finished endpoint",IF(IFERROR(INDEX('Items'!$AI$6:$AI$1005,MATCH(T460,'Items'!$A$6:$A$1005,0)),"MISSING ID")="Currency","Currency / no refinement tier","Recovered output / tier not applicable")),IF(OR(IFERROR(INDEX('Crafting recipes'!$H$6:$H$1005,MATCH(J460,'Crafting recipes'!$A$6:$A$1005,0)),"MISSING ID")="Unassigned",G460="Unassigned"),"Tier unresolved",IF(IFERROR(VALUE(RIGHT(G460,1))-VALUE(RIGHT(IFERROR(INDEX('Crafting recipes'!$H$6:$H$1005,MATCH(J460,'Crafting recipes'!$A$6:$A$1005,0)),"MISSING ID"),1)),0)=1,IF(B460=IFERROR(INDEX('Crafting recipes'!$H$6:$H$1005,MATCH(J460,'Crafting recipes'!$A$6:$A$1005,0)),"MISSING ID"),"Advances one material tier","Lower-tier ingredient; route advances one tier"),"Needs tier review"))))))</x:f>
        <x:v>Advances one material tier</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T0</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Dried electroactive-fiber reinforcement stock</x:v>
      </x:c>
      <x:c r="G461" s="4" t="str">
        <x:f>IFERROR(INDEX('Material routes'!$F$6:$F$2205,MATCH(V461,'Material routes'!$A$6:$A$2205,0)),"MISSING ID")</x:f>
        <x:v>T1</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prerequisite",IF(K461="Raw entry preparation","Entry-resource preparation",IF(G461="Not applicable",IF(IFERROR(INDEX('Items'!$AI$6:$AI$1005,MATCH(T461,'Items'!$A$6:$A$1005,0)),"MISSING ID")="Finished item","Finished endpoint",IF(IFERROR(INDEX('Items'!$AI$6:$AI$1005,MATCH(T461,'Items'!$A$6:$A$1005,0)),"MISSING ID")="Currency","Currency / no refinement tier","Recovered output / tier not applicable")),IF(OR(IFERROR(INDEX('Crafting recipes'!$H$6:$H$1005,MATCH(J461,'Crafting recipes'!$A$6:$A$1005,0)),"MISSING ID")="Unassigned",G461="Unassigned"),"Tier unresolved",IF(IFERROR(VALUE(RIGHT(G461,1))-VALUE(RIGHT(IFERROR(INDEX('Crafting recipes'!$H$6:$H$1005,MATCH(J461,'Crafting recipes'!$A$6:$A$1005,0)),"MISSING ID"),1)),0)=1,IF(B461=IFERROR(INDEX('Crafting recipes'!$H$6:$H$1005,MATCH(J461,'Crafting recipes'!$A$6:$A$1005,0)),"MISSING ID"),"Advances one material tier","Lower-tier ingredient; route advances one tier"),"Needs tier review"))))))</x:f>
        <x:v>Advances one material tier</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Coarse Aggregate</x:v>
      </x:c>
      <x:c r="B462" s="4" t="str">
        <x:f>IFERROR(INDEX('Material routes'!$F$6:$F$2205,MATCH(U462,'Material routes'!$A$6:$A$2205,0)),"MISSING ID")</x:f>
        <x:v>T1</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T2</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prerequisite",IF(K462="Raw entry preparation","Entry-resource preparation",IF(G462="Not applicable",IF(IFERROR(INDEX('Items'!$AI$6:$AI$1005,MATCH(T462,'Items'!$A$6:$A$1005,0)),"MISSING ID")="Finished item","Finished endpoint",IF(IFERROR(INDEX('Items'!$AI$6:$AI$1005,MATCH(T462,'Items'!$A$6:$A$1005,0)),"MISSING ID")="Currency","Currency / no refinement tier","Recovered output / tier not applicable")),IF(OR(IFERROR(INDEX('Crafting recipes'!$H$6:$H$1005,MATCH(J462,'Crafting recipes'!$A$6:$A$1005,0)),"MISSING ID")="Unassigned",G462="Unassigned"),"Tier unresolved",IF(IFERROR(VALUE(RIGHT(G462,1))-VALUE(RIGHT(IFERROR(INDEX('Crafting recipes'!$H$6:$H$1005,MATCH(J462,'Crafting recipes'!$A$6:$A$1005,0)),"MISSING ID"),1)),0)=1,IF(B462=IFERROR(INDEX('Crafting recipes'!$H$6:$H$1005,MATCH(J462,'Crafting recipes'!$A$6:$A$1005,0)),"MISSING ID"),"Advances one material tier","Lower-tier ingredient; route advances one tier"),"Needs tier review"))))))</x:f>
        <x:v>Advances one material tier</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Iron-rich mineral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T2</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prerequisite",IF(K463="Raw entry preparation","Entry-resource preparation",IF(G463="Not applicable",IF(IFERROR(INDEX('Items'!$AI$6:$AI$1005,MATCH(T463,'Items'!$A$6:$A$1005,0)),"MISSING ID")="Finished item","Finished endpoint",IF(IFERROR(INDEX('Items'!$AI$6:$AI$1005,MATCH(T463,'Items'!$A$6:$A$1005,0)),"MISSING ID")="Currency","Currency / no refinement tier","Recovered output / tier not applicable")),IF(OR(IFERROR(INDEX('Crafting recipes'!$H$6:$H$1005,MATCH(J463,'Crafting recipes'!$A$6:$A$1005,0)),"MISSING ID")="Unassigned",G463="Unassigned"),"Tier unresolved",IF(IFERROR(VALUE(RIGHT(G463,1))-VALUE(RIGHT(IFERROR(INDEX('Crafting recipes'!$H$6:$H$1005,MATCH(J463,'Crafting recipes'!$A$6:$A$1005,0)),"MISSING ID"),1)),0)=1,IF(B463=IFERROR(INDEX('Crafting recipes'!$H$6:$H$1005,MATCH(J463,'Crafting recipes'!$A$6:$A$1005,0)),"MISSING ID"),"Advances one material tier","Lower-tier ingredient; route advances one tier"),"Needs tier review"))))))</x:f>
        <x:v>Advances one material tier</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process salts</x:v>
      </x:c>
      <x:c r="B464" s="4" t="str">
        <x:f>IFERROR(INDEX('Material routes'!$F$6:$F$2205,MATCH(U464,'Material routes'!$A$6:$A$2205,0)),"MISSING ID")</x:f>
        <x:v>T1</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T2</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prerequisite",IF(K464="Raw entry preparation","Entry-resource preparation",IF(G464="Not applicable",IF(IFERROR(INDEX('Items'!$AI$6:$AI$1005,MATCH(T464,'Items'!$A$6:$A$1005,0)),"MISSING ID")="Finished item","Finished endpoint",IF(IFERROR(INDEX('Items'!$AI$6:$AI$1005,MATCH(T464,'Items'!$A$6:$A$1005,0)),"MISSING ID")="Currency","Currency / no refinement tier","Recovered output / tier not applicable")),IF(OR(IFERROR(INDEX('Crafting recipes'!$H$6:$H$1005,MATCH(J464,'Crafting recipes'!$A$6:$A$1005,0)),"MISSING ID")="Unassigned",G464="Unassigned"),"Tier unresolved",IF(IFERROR(VALUE(RIGHT(G464,1))-VALUE(RIGHT(IFERROR(INDEX('Crafting recipes'!$H$6:$H$1005,MATCH(J464,'Crafting recipes'!$A$6:$A$1005,0)),"MISSING ID"),1)),0)=1,IF(B464=IFERROR(INDEX('Crafting recipes'!$H$6:$H$1005,MATCH(J464,'Crafting recipes'!$A$6:$A$1005,0)),"MISSING ID"),"Advances one material tier","Lower-tier ingredient; route advances one tier"),"Needs tier review"))))))</x:f>
        <x:v>Advances one material tier</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T2</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prerequisite",IF(K465="Raw entry preparation","Entry-resource preparation",IF(G465="Not applicable",IF(IFERROR(INDEX('Items'!$AI$6:$AI$1005,MATCH(T465,'Items'!$A$6:$A$1005,0)),"MISSING ID")="Finished item","Finished endpoint",IF(IFERROR(INDEX('Items'!$AI$6:$AI$1005,MATCH(T465,'Items'!$A$6:$A$1005,0)),"MISSING ID")="Currency","Currency / no refinement tier","Recovered output / tier not applicable")),IF(OR(IFERROR(INDEX('Crafting recipes'!$H$6:$H$1005,MATCH(J465,'Crafting recipes'!$A$6:$A$1005,0)),"MISSING ID")="Unassigned",G465="Unassigned"),"Tier unresolved",IF(IFERROR(VALUE(RIGHT(G465,1))-VALUE(RIGHT(IFERROR(INDEX('Crafting recipes'!$H$6:$H$1005,MATCH(J465,'Crafting recipes'!$A$6:$A$1005,0)),"MISSING ID"),1)),0)=1,IF(B465=IFERROR(INDEX('Crafting recipes'!$H$6:$H$1005,MATCH(J465,'Crafting recipes'!$A$6:$A$1005,0)),"MISSING ID"),"Advances one material tier","Lower-tier ingredient; route advances one tier"),"Needs tier review"))))))</x:f>
        <x:v>Lower-tier ingredient; route advances one tier</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t="str">
        <x:f>IFERROR(INDEX('Material routes'!$E$6:$E$2205,MATCH(U467,'Material routes'!$A$6:$A$2205,0)),"MISSING ID")</x:f>
        <x:v>Mica composite sheet</x:v>
      </x:c>
      <x:c r="B467" s="4" t="str">
        <x:f>IFERROR(INDEX('Material routes'!$F$6:$F$2205,MATCH(U467,'Material routes'!$A$6:$A$2205,0)),"MISSING ID")</x:f>
        <x:v>T2</x:v>
      </x:c>
      <x:c r="C467" s="4" t="str">
        <x:f>IFERROR(INDEX('Material routes'!$H$6:$H$2205,MATCH(U467,'Material routes'!$A$6:$A$2205,0)),"MISSING ID")</x:f>
        <x:v>Processed material</x:v>
      </x:c>
      <x:c r="D467" s="4" t="str">
        <x:f>IFERROR(INDEX('Material routes'!$G$6:$G$2205,MATCH(U467,'Material routes'!$A$6:$A$2205,0)),"MISSING ID")</x:f>
        <x:v>Manufactured stock</x:v>
      </x:c>
      <x:c r="E467" s="4" t="str">
        <x:f>IFERROR(INDEX('Material routes'!$C$6:$C$2205,MATCH(U467,'Material routes'!$A$6:$A$2205,0)),"MISSING ID")</x:f>
        <x:v>Ingredient candidate</x:v>
      </x:c>
      <x:c r="F467" s="4" t="str">
        <x:f>IFERROR(INDEX('Material routes'!$E$6:$E$2205,MATCH(V467,'Material routes'!$A$6:$A$2205,0)),"MISSING ID")</x:f>
        <x:v>Insulating beetle-harness liner</x:v>
      </x:c>
      <x:c r="G467" s="4" t="str">
        <x:f>IFERROR(INDEX('Material routes'!$F$6:$F$2205,MATCH(V467,'Material routes'!$A$6:$A$2205,0)),"MISSING ID")</x:f>
        <x:v>T3</x:v>
      </x:c>
      <x:c r="H467" s="4" t="str">
        <x:f>IFERROR(INDEX('Material routes'!$H$6:$H$2205,MATCH(V467,'Material routes'!$A$6:$A$2205,0)),"MISSING ID")</x:f>
        <x:v>Crafting component</x:v>
      </x:c>
      <x:c r="I467" s="4" t="str">
        <x:f>IFERROR(INDEX('Material routes'!$G$6:$G$2205,MATCH(V467,'Material routes'!$A$6:$A$2205,0)),"MISSING ID")</x:f>
        <x:v>Crafting components</x:v>
      </x:c>
      <x:c r="J467" s="4" t="str">
        <x:f>IFERROR(INDEX('Material routes'!$B$6:$B$2205,MATCH(U467,'Material routes'!$A$6:$A$2205,0)),"MISSING ID")</x:f>
        <x:v>design.lore.beetle_liner</x:v>
      </x:c>
      <x:c r="K467" s="4" t="str">
        <x:f>IFERROR(INDEX('Crafting recipes'!$C$6:$C$1005,MATCH(J467,'Crafting recipes'!$A$6:$A$1005,0)),"MISSING ID")</x:f>
        <x:v>Material refinement</x:v>
      </x:c>
      <x:c r="L467" s="4" t="str">
        <x:f>IFERROR(INDEX('Material routes'!$K$6:$K$2205,MATCH(U467,'Material routes'!$A$6:$A$2205,0)),"MISSING ID")</x:f>
        <x:v>Proposal</x:v>
      </x:c>
      <x:c r="M467" s="4" t="str">
        <x:f>IFERROR(INDEX('Material routes'!$M$6:$M$2205,MATCH(U467,'Material routes'!$A$6:$A$2205,0)),"MISSING ID")</x:f>
        <x:v>Partial proposal</x:v>
      </x:c>
      <x:c r="N467" s="4" t="str">
        <x:f>IF(IFERROR(INDEX('Material routes'!$I$6:$I$1005,MATCH(U467,'Material routes'!$A$6:$A$1005,0)),"MISSING ID")=0,"",IFERROR(INDEX('Material routes'!$I$6:$I$1005,MATCH(U467,'Material routes'!$A$6:$A$1005,0)),"MISSING ID"))</x:f>
      </x:c>
      <x:c r="O467" s="4" t="str">
        <x:f>IFERROR(INDEX('Material routes'!$J$6:$J$2205,MATCH(U467,'Material routes'!$A$6:$A$2205,0)),"MISSING ID")</x:f>
        <x:v>Unspecified</x:v>
      </x:c>
      <x:c r="P467" s="4" t="str">
        <x:f>IF(IFERROR(INDEX('Material routes'!$I$6:$I$1005,MATCH(V467,'Material routes'!$A$6:$A$1005,0)),"MISSING ID")=0,"",IFERROR(INDEX('Material routes'!$I$6:$I$1005,MATCH(V467,'Material routes'!$A$6:$A$1005,0)),"MISSING ID"))</x:f>
      </x:c>
      <x:c r="Q467" s="4" t="str">
        <x:f>IFERROR(INDEX('Material routes'!$J$6:$J$2205,MATCH(V467,'Material routes'!$A$6:$A$2205,0)),"MISSING ID")</x:f>
        <x:v>Unspecified</x:v>
      </x:c>
      <x:c r="R467" s="4" t="str">
        <x:f>IF(L467="Withheld","Withheld premise",IF(E467="Tool candidate","Reusable prerequisite",IF(K467="Raw entry preparation","Entry-resource preparation",IF(G467="Not applicable",IF(IFERROR(INDEX('Items'!$AI$6:$AI$1005,MATCH(T467,'Items'!$A$6:$A$1005,0)),"MISSING ID")="Finished item","Finished endpoint",IF(IFERROR(INDEX('Items'!$AI$6:$AI$1005,MATCH(T467,'Items'!$A$6:$A$1005,0)),"MISSING ID")="Currency","Currency / no refinement tier","Recovered output / tier not applicable")),IF(OR(IFERROR(INDEX('Crafting recipes'!$H$6:$H$1005,MATCH(J467,'Crafting recipes'!$A$6:$A$1005,0)),"MISSING ID")="Unassigned",G467="Unassigned"),"Tier unresolved",IF(IFERROR(VALUE(RIGHT(G467,1))-VALUE(RIGHT(IFERROR(INDEX('Crafting recipes'!$H$6:$H$1005,MATCH(J467,'Crafting recipes'!$A$6:$A$1005,0)),"MISSING ID"),1)),0)=1,IF(B467=IFERROR(INDEX('Crafting recipes'!$H$6:$H$1005,MATCH(J467,'Crafting recipes'!$A$6:$A$1005,0)),"MISSING ID"),"Advances one material tier","Lower-tier ingredient; route advances one tier"),"Needs tier review"))))))</x:f>
        <x:v>Advances one material tier</x:v>
      </x:c>
      <x:c r="S467" s="4" t="str">
        <x:f>IFERROR(INDEX('Material routes'!$D$6:$D$2205,MATCH(U467,'Material routes'!$A$6:$A$2205,0)),"MISSING ID")</x:f>
        <x:v>proposal.branch.mica_sheet</x:v>
      </x:c>
      <x:c r="T467" s="4" t="str">
        <x:f>IFERROR(INDEX('Material routes'!$D$6:$D$2205,MATCH(V467,'Material routes'!$A$6:$A$2205,0)),"MISSING ID")</x:f>
        <x:v>proposal.lore.beetle_liner</x:v>
      </x:c>
      <x:c r="U467" s="4" t="str">
        <x:v>design.lore.beetle_liner.in.1</x:v>
      </x:c>
      <x:c r="V467" s="4" t="str">
        <x:v>design.lore.beetle_liner.out</x:v>
      </x:c>
    </x:row>
    <x:row r="468" ht="115" customHeight="1">
      <x:c r="A468" s="4" t="str">
        <x:f>IFERROR(INDEX('Material routes'!$E$6:$E$2205,MATCH(U468,'Material routes'!$A$6:$A$2205,0)),"MISSING ID")</x:f>
        <x:v>Bonded husk sheet</x:v>
      </x:c>
      <x:c r="B468" s="4" t="str">
        <x:f>IFERROR(INDEX('Material routes'!$F$6:$F$2205,MATCH(U468,'Material routes'!$A$6:$A$2205,0)),"MISSING ID")</x:f>
        <x:v>T2</x:v>
      </x:c>
      <x:c r="C468" s="4" t="str">
        <x:f>IFERROR(INDEX('Material routes'!$H$6:$H$2205,MATCH(U468,'Material routes'!$A$6:$A$2205,0)),"MISSING ID")</x:f>
        <x:v>Processed material</x:v>
      </x:c>
      <x:c r="D468" s="4" t="str">
        <x:f>IFERROR(INDEX('Material routes'!$G$6:$G$2205,MATCH(U468,'Material routes'!$A$6:$A$2205,0)),"MISSING ID")</x:f>
        <x:v>Manufactured stock</x:v>
      </x:c>
      <x:c r="E468" s="4" t="str">
        <x:f>IFERROR(INDEX('Material routes'!$C$6:$C$2205,MATCH(U468,'Material routes'!$A$6:$A$2205,0)),"MISSING ID")</x:f>
        <x:v>Ingredient candidate</x:v>
      </x:c>
      <x:c r="F468" s="4" t="str">
        <x:f>IFERROR(INDEX('Material routes'!$E$6:$E$2205,MATCH(V468,'Material routes'!$A$6:$A$2205,0)),"MISSING ID")</x:f>
        <x:v>Insulating beetle-harness liner</x:v>
      </x:c>
      <x:c r="G468" s="4" t="str">
        <x:f>IFERROR(INDEX('Material routes'!$F$6:$F$2205,MATCH(V468,'Material routes'!$A$6:$A$2205,0)),"MISSING ID")</x:f>
        <x:v>T3</x:v>
      </x:c>
      <x:c r="H468" s="4" t="str">
        <x:f>IFERROR(INDEX('Material routes'!$H$6:$H$2205,MATCH(V468,'Material routes'!$A$6:$A$2205,0)),"MISSING ID")</x:f>
        <x:v>Crafting component</x:v>
      </x:c>
      <x:c r="I468" s="4" t="str">
        <x:f>IFERROR(INDEX('Material routes'!$G$6:$G$2205,MATCH(V468,'Material routes'!$A$6:$A$2205,0)),"MISSING ID")</x:f>
        <x:v>Crafting components</x:v>
      </x:c>
      <x:c r="J468" s="4" t="str">
        <x:f>IFERROR(INDEX('Material routes'!$B$6:$B$2205,MATCH(U468,'Material routes'!$A$6:$A$2205,0)),"MISSING ID")</x:f>
        <x:v>design.lore.beetle_liner</x:v>
      </x:c>
      <x:c r="K468" s="4" t="str">
        <x:f>IFERROR(INDEX('Crafting recipes'!$C$6:$C$1005,MATCH(J468,'Crafting recipes'!$A$6:$A$1005,0)),"MISSING ID")</x:f>
        <x:v>Material refinement</x:v>
      </x:c>
      <x:c r="L468" s="4" t="str">
        <x:f>IFERROR(INDEX('Material routes'!$K$6:$K$2205,MATCH(U468,'Material routes'!$A$6:$A$2205,0)),"MISSING ID")</x:f>
        <x:v>Proposal</x:v>
      </x:c>
      <x:c r="M468" s="4" t="str">
        <x:f>IFERROR(INDEX('Material routes'!$M$6:$M$2205,MATCH(U468,'Material routes'!$A$6:$A$2205,0)),"MISSING ID")</x:f>
        <x:v>Partial proposal</x:v>
      </x:c>
      <x:c r="N468" s="4" t="str">
        <x:f>IF(IFERROR(INDEX('Material routes'!$I$6:$I$1005,MATCH(U468,'Material routes'!$A$6:$A$1005,0)),"MISSING ID")=0,"",IFERROR(INDEX('Material routes'!$I$6:$I$1005,MATCH(U468,'Material routes'!$A$6:$A$1005,0)),"MISSING ID"))</x:f>
      </x:c>
      <x:c r="O468" s="4" t="str">
        <x:f>IFERROR(INDEX('Material routes'!$J$6:$J$2205,MATCH(U468,'Material routes'!$A$6:$A$2205,0)),"MISSING ID")</x:f>
        <x:v>Unspecified</x:v>
      </x:c>
      <x:c r="P468" s="4" t="str">
        <x:f>IF(IFERROR(INDEX('Material routes'!$I$6:$I$1005,MATCH(V468,'Material routes'!$A$6:$A$1005,0)),"MISSING ID")=0,"",IFERROR(INDEX('Material routes'!$I$6:$I$1005,MATCH(V468,'Material routes'!$A$6:$A$1005,0)),"MISSING ID"))</x:f>
      </x:c>
      <x:c r="Q468" s="4" t="str">
        <x:f>IFERROR(INDEX('Material routes'!$J$6:$J$2205,MATCH(V468,'Material routes'!$A$6:$A$2205,0)),"MISSING ID")</x:f>
        <x:v>Unspecified</x:v>
      </x:c>
      <x:c r="R468" s="4" t="str">
        <x:f>IF(L468="Withheld","Withheld premise",IF(E468="Tool candidate","Reusable prerequisite",IF(K468="Raw entry preparation","Entry-resource preparation",IF(G468="Not applicable",IF(IFERROR(INDEX('Items'!$AI$6:$AI$1005,MATCH(T468,'Items'!$A$6:$A$1005,0)),"MISSING ID")="Finished item","Finished endpoint",IF(IFERROR(INDEX('Items'!$AI$6:$AI$1005,MATCH(T468,'Items'!$A$6:$A$1005,0)),"MISSING ID")="Currency","Currency / no refinement tier","Recovered output / tier not applicable")),IF(OR(IFERROR(INDEX('Crafting recipes'!$H$6:$H$1005,MATCH(J468,'Crafting recipes'!$A$6:$A$1005,0)),"MISSING ID")="Unassigned",G468="Unassigned"),"Tier unresolved",IF(IFERROR(VALUE(RIGHT(G468,1))-VALUE(RIGHT(IFERROR(INDEX('Crafting recipes'!$H$6:$H$1005,MATCH(J468,'Crafting recipes'!$A$6:$A$1005,0)),"MISSING ID"),1)),0)=1,IF(B468=IFERROR(INDEX('Crafting recipes'!$H$6:$H$1005,MATCH(J468,'Crafting recipes'!$A$6:$A$1005,0)),"MISSING ID"),"Advances one material tier","Lower-tier ingredient; route advances one tier"),"Needs tier review"))))))</x:f>
        <x:v>Advances one material tier</x:v>
      </x:c>
      <x:c r="S468" s="4" t="str">
        <x:f>IFERROR(INDEX('Material routes'!$D$6:$D$2205,MATCH(U468,'Material routes'!$A$6:$A$2205,0)),"MISSING ID")</x:f>
        <x:v>proposal.branch.husk_sheet</x:v>
      </x:c>
      <x:c r="T468" s="4" t="str">
        <x:f>IFERROR(INDEX('Material routes'!$D$6:$D$2205,MATCH(V468,'Material routes'!$A$6:$A$2205,0)),"MISSING ID")</x:f>
        <x:v>proposal.lore.beetle_liner</x:v>
      </x:c>
      <x:c r="U468" s="4" t="str">
        <x:v>design.lore.beetle_liner.in.2</x:v>
      </x:c>
      <x:c r="V468" s="4" t="str">
        <x:v>design.lore.beetle_liner.out</x:v>
      </x:c>
    </x:row>
    <x:row r="469" ht="115" customHeight="1">
      <x:c r="A469" s="4" t="str">
        <x:f>IFERROR(INDEX('Material routes'!$E$6:$E$2205,MATCH(U469,'Material routes'!$A$6:$A$2205,0)),"MISSING ID")</x:f>
        <x:v>Flexible membrane-bonding compound</x:v>
      </x:c>
      <x:c r="B469" s="4" t="str">
        <x:f>IFERROR(INDEX('Material routes'!$F$6:$F$2205,MATCH(U469,'Material routes'!$A$6:$A$2205,0)),"MISSING ID")</x:f>
        <x:v>T2</x:v>
      </x:c>
      <x:c r="C469" s="4" t="str">
        <x:f>IFERROR(INDEX('Material routes'!$H$6:$H$2205,MATCH(U469,'Material routes'!$A$6:$A$2205,0)),"MISSING ID")</x:f>
        <x:v>Chemical material</x:v>
      </x:c>
      <x:c r="D469" s="4" t="str">
        <x:f>IFERROR(INDEX('Material routes'!$G$6:$G$2205,MATCH(U469,'Material routes'!$A$6:$A$2205,0)),"MISSING ID")</x:f>
        <x:v>Processing agents</x:v>
      </x:c>
      <x:c r="E469" s="4" t="str">
        <x:f>IFERROR(INDEX('Material routes'!$C$6:$C$2205,MATCH(U469,'Material routes'!$A$6:$A$2205,0)),"MISSING ID")</x:f>
        <x:v>Ingredient candidate</x:v>
      </x:c>
      <x:c r="F469" s="4" t="str">
        <x:f>IFERROR(INDEX('Material routes'!$E$6:$E$2205,MATCH(V469,'Material routes'!$A$6:$A$2205,0)),"MISSING ID")</x:f>
        <x:v>Insulating beetle-harness liner</x:v>
      </x:c>
      <x:c r="G469" s="4" t="str">
        <x:f>IFERROR(INDEX('Material routes'!$F$6:$F$2205,MATCH(V469,'Material routes'!$A$6:$A$2205,0)),"MISSING ID")</x:f>
        <x:v>T3</x:v>
      </x:c>
      <x:c r="H469" s="4" t="str">
        <x:f>IFERROR(INDEX('Material routes'!$H$6:$H$2205,MATCH(V469,'Material routes'!$A$6:$A$2205,0)),"MISSING ID")</x:f>
        <x:v>Crafting component</x:v>
      </x:c>
      <x:c r="I469" s="4" t="str">
        <x:f>IFERROR(INDEX('Material routes'!$G$6:$G$2205,MATCH(V469,'Material routes'!$A$6:$A$2205,0)),"MISSING ID")</x:f>
        <x:v>Crafting components</x:v>
      </x:c>
      <x:c r="J469" s="4" t="str">
        <x:f>IFERROR(INDEX('Material routes'!$B$6:$B$2205,MATCH(U469,'Material routes'!$A$6:$A$2205,0)),"MISSING ID")</x:f>
        <x:v>design.lore.beetle_liner</x:v>
      </x:c>
      <x:c r="K469" s="4" t="str">
        <x:f>IFERROR(INDEX('Crafting recipes'!$C$6:$C$1005,MATCH(J469,'Crafting recipes'!$A$6:$A$1005,0)),"MISSING ID")</x:f>
        <x:v>Material refinement</x:v>
      </x:c>
      <x:c r="L469" s="4" t="str">
        <x:f>IFERROR(INDEX('Material routes'!$K$6:$K$2205,MATCH(U469,'Material routes'!$A$6:$A$2205,0)),"MISSING ID")</x:f>
        <x:v>Proposal</x:v>
      </x:c>
      <x:c r="M469" s="4" t="str">
        <x:f>IFERROR(INDEX('Material routes'!$M$6:$M$2205,MATCH(U469,'Material routes'!$A$6:$A$2205,0)),"MISSING ID")</x:f>
        <x:v>Partial proposal</x:v>
      </x:c>
      <x:c r="N469" s="4" t="str">
        <x:f>IF(IFERROR(INDEX('Material routes'!$I$6:$I$1005,MATCH(U469,'Material routes'!$A$6:$A$1005,0)),"MISSING ID")=0,"",IFERROR(INDEX('Material routes'!$I$6:$I$1005,MATCH(U469,'Material routes'!$A$6:$A$1005,0)),"MISSING ID"))</x:f>
      </x:c>
      <x:c r="O469" s="4" t="str">
        <x:f>IFERROR(INDEX('Material routes'!$J$6:$J$2205,MATCH(U469,'Material routes'!$A$6:$A$2205,0)),"MISSING ID")</x:f>
        <x:v>Unspecified</x:v>
      </x:c>
      <x:c r="P469" s="4" t="str">
        <x:f>IF(IFERROR(INDEX('Material routes'!$I$6:$I$1005,MATCH(V469,'Material routes'!$A$6:$A$1005,0)),"MISSING ID")=0,"",IFERROR(INDEX('Material routes'!$I$6:$I$1005,MATCH(V469,'Material routes'!$A$6:$A$1005,0)),"MISSING ID"))</x:f>
      </x:c>
      <x:c r="Q469" s="4" t="str">
        <x:f>IFERROR(INDEX('Material routes'!$J$6:$J$2205,MATCH(V469,'Material routes'!$A$6:$A$2205,0)),"MISSING ID")</x:f>
        <x:v>Unspecified</x:v>
      </x:c>
      <x:c r="R469" s="4" t="str">
        <x:f>IF(L469="Withheld","Withheld premise",IF(E469="Tool candidate","Reusable prerequisite",IF(K469="Raw entry preparation","Entry-resource preparation",IF(G469="Not applicable",IF(IFERROR(INDEX('Items'!$AI$6:$AI$1005,MATCH(T469,'Items'!$A$6:$A$1005,0)),"MISSING ID")="Finished item","Finished endpoint",IF(IFERROR(INDEX('Items'!$AI$6:$AI$1005,MATCH(T469,'Items'!$A$6:$A$1005,0)),"MISSING ID")="Currency","Currency / no refinement tier","Recovered output / tier not applicable")),IF(OR(IFERROR(INDEX('Crafting recipes'!$H$6:$H$1005,MATCH(J469,'Crafting recipes'!$A$6:$A$1005,0)),"MISSING ID")="Unassigned",G469="Unassigned"),"Tier unresolved",IF(IFERROR(VALUE(RIGHT(G469,1))-VALUE(RIGHT(IFERROR(INDEX('Crafting recipes'!$H$6:$H$1005,MATCH(J469,'Crafting recipes'!$A$6:$A$1005,0)),"MISSING ID"),1)),0)=1,IF(B469=IFERROR(INDEX('Crafting recipes'!$H$6:$H$1005,MATCH(J469,'Crafting recipes'!$A$6:$A$1005,0)),"MISSING ID"),"Advances one material tier","Lower-tier ingredient; route advances one tier"),"Needs tier review"))))))</x:f>
        <x:v>Advances one material tier</x:v>
      </x:c>
      <x:c r="S469" s="4" t="str">
        <x:f>IFERROR(INDEX('Material routes'!$D$6:$D$2205,MATCH(U469,'Material routes'!$A$6:$A$2205,0)),"MISSING ID")</x:f>
        <x:v>proposal.branch.flex_bond</x:v>
      </x:c>
      <x:c r="T469" s="4" t="str">
        <x:f>IFERROR(INDEX('Material routes'!$D$6:$D$2205,MATCH(V469,'Material routes'!$A$6:$A$2205,0)),"MISSING ID")</x:f>
        <x:v>proposal.lore.beetle_liner</x:v>
      </x:c>
      <x:c r="U469" s="4" t="str">
        <x:v>design.lore.beetle_liner.in.3</x:v>
      </x:c>
      <x:c r="V469" s="4" t="str">
        <x:v>design.lore.beetle_liner.out</x:v>
      </x:c>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Not applicable</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Finished endpoint</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Worked iron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Not applicable</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Finished endpoint</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Smelted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conductor stock</x:v>
      </x:c>
      <x:c r="G472" s="4" t="str">
        <x:f>IFERROR(INDEX('Material routes'!$F$6:$F$2205,MATCH(V472,'Material routes'!$A$6:$A$2205,0)),"MISSING ID")</x:f>
        <x:v>T2</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prerequisite",IF(K472="Raw entry preparation","Entry-resource preparation",IF(G472="Not applicable",IF(IFERROR(INDEX('Items'!$AI$6:$AI$1005,MATCH(T472,'Items'!$A$6:$A$1005,0)),"MISSING ID")="Finished item","Finished endpoint",IF(IFERROR(INDEX('Items'!$AI$6:$AI$1005,MATCH(T472,'Items'!$A$6:$A$1005,0)),"MISSING ID")="Currency","Currency / no refinement tier","Recovered output / tier not applicable")),IF(OR(IFERROR(INDEX('Crafting recipes'!$H$6:$H$1005,MATCH(J472,'Crafting recipes'!$A$6:$A$1005,0)),"MISSING ID")="Unassigned",G472="Unassigned"),"Tier unresolved",IF(IFERROR(VALUE(RIGHT(G472,1))-VALUE(RIGHT(IFERROR(INDEX('Crafting recipes'!$H$6:$H$1005,MATCH(J472,'Crafting recipes'!$A$6:$A$1005,0)),"MISSING ID"),1)),0)=1,IF(B472=IFERROR(INDEX('Crafting recipes'!$H$6:$H$1005,MATCH(J472,'Crafting recipes'!$A$6:$A$1005,0)),"MISSING ID"),"Advances one material tier","Lower-tier ingredient; route advances one tier"),"Needs tier review"))))))</x:f>
        <x:v>Advances one material tier</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T1</x:v>
      </x:c>
      <x:c r="C473" s="4" t="str">
        <x:f>IFERROR(INDEX('Material routes'!$H$6:$H$2205,MATCH(U473,'Material routes'!$A$6:$A$2205,0)),"MISSING ID")</x:f>
        <x:v>Processed material</x:v>
      </x:c>
      <x:c r="D473" s="4" t="str">
        <x:f>IFERROR(INDEX('Material routes'!$G$6:$G$2205,MATCH(U473,'Material routes'!$A$6:$A$2205,0)),"MISSING ID")</x:f>
        <x:v>Processing agents</x:v>
      </x:c>
      <x:c r="E473" s="4" t="str">
        <x:f>IFERROR(INDEX('Material routes'!$C$6:$C$2205,MATCH(U473,'Material routes'!$A$6:$A$2205,0)),"MISSING ID")</x:f>
        <x:v>Ingredient candidate</x:v>
      </x:c>
      <x:c r="F473" s="4" t="str">
        <x:f>IFERROR(INDEX('Material routes'!$E$6:$E$2205,MATCH(V473,'Material routes'!$A$6:$A$2205,0)),"MISSING ID")</x:f>
        <x:v>Drawn iron conductor stock</x:v>
      </x:c>
      <x:c r="G473" s="4" t="str">
        <x:f>IFERROR(INDEX('Material routes'!$F$6:$F$2205,MATCH(V473,'Material routes'!$A$6:$A$2205,0)),"MISSING ID")</x:f>
        <x:v>T2</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prerequisite",IF(K473="Raw entry preparation","Entry-resource preparation",IF(G473="Not applicable",IF(IFERROR(INDEX('Items'!$AI$6:$AI$1005,MATCH(T473,'Items'!$A$6:$A$1005,0)),"MISSING ID")="Finished item","Finished endpoint",IF(IFERROR(INDEX('Items'!$AI$6:$AI$1005,MATCH(T473,'Items'!$A$6:$A$1005,0)),"MISSING ID")="Currency","Currency / no refinement tier","Recovered output / tier not applicable")),IF(OR(IFERROR(INDEX('Crafting recipes'!$H$6:$H$1005,MATCH(J473,'Crafting recipes'!$A$6:$A$1005,0)),"MISSING ID")="Unassigned",G473="Unassigned"),"Tier unresolved",IF(IFERROR(VALUE(RIGHT(G473,1))-VALUE(RIGHT(IFERROR(INDEX('Crafting recipes'!$H$6:$H$1005,MATCH(J473,'Crafting recipes'!$A$6:$A$1005,0)),"MISSING ID"),1)),0)=1,IF(B473=IFERROR(INDEX('Crafting recipes'!$H$6:$H$1005,MATCH(J473,'Crafting recipes'!$A$6:$A$1005,0)),"MISSING ID"),"Advances one material tier","Lower-tier ingredient; route advances one tier"),"Needs tier review"))))))</x:f>
        <x:v>Advances one material tier</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Smelted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T2</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prerequisite",IF(K474="Raw entry preparation","Entry-resource preparation",IF(G474="Not applicable",IF(IFERROR(INDEX('Items'!$AI$6:$AI$1005,MATCH(T474,'Items'!$A$6:$A$1005,0)),"MISSING ID")="Finished item","Finished endpoint",IF(IFERROR(INDEX('Items'!$AI$6:$AI$1005,MATCH(T474,'Items'!$A$6:$A$1005,0)),"MISSING ID")="Currency","Currency / no refinement tier","Recovered output / tier not applicable")),IF(OR(IFERROR(INDEX('Crafting recipes'!$H$6:$H$1005,MATCH(J474,'Crafting recipes'!$A$6:$A$1005,0)),"MISSING ID")="Unassigned",G474="Unassigned"),"Tier unresolved",IF(IFERROR(VALUE(RIGHT(G474,1))-VALUE(RIGHT(IFERROR(INDEX('Crafting recipes'!$H$6:$H$1005,MATCH(J474,'Crafting recipes'!$A$6:$A$1005,0)),"MISSING ID"),1)),0)=1,IF(B474=IFERROR(INDEX('Crafting recipes'!$H$6:$H$1005,MATCH(J474,'Crafting recipes'!$A$6:$A$1005,0)),"MISSING ID"),"Advances one material tier","Lower-tier ingredient; route advances one tier"),"Needs tier review"))))))</x:f>
        <x:v>Advances one material tier</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conductor stock</x:v>
      </x:c>
      <x:c r="B475" s="4" t="str">
        <x:f>IFERROR(INDEX('Material routes'!$F$6:$F$2205,MATCH(U475,'Material routes'!$A$6:$A$2205,0)),"MISSING ID")</x:f>
        <x:v>T2</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T3</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prerequisite",IF(K475="Raw entry preparation","Entry-resource preparation",IF(G475="Not applicable",IF(IFERROR(INDEX('Items'!$AI$6:$AI$1005,MATCH(T475,'Items'!$A$6:$A$1005,0)),"MISSING ID")="Finished item","Finished endpoint",IF(IFERROR(INDEX('Items'!$AI$6:$AI$1005,MATCH(T475,'Items'!$A$6:$A$1005,0)),"MISSING ID")="Currency","Currency / no refinement tier","Recovered output / tier not applicable")),IF(OR(IFERROR(INDEX('Crafting recipes'!$H$6:$H$1005,MATCH(J475,'Crafting recipes'!$A$6:$A$1005,0)),"MISSING ID")="Unassigned",G475="Unassigned"),"Tier unresolved",IF(IFERROR(VALUE(RIGHT(G475,1))-VALUE(RIGHT(IFERROR(INDEX('Crafting recipes'!$H$6:$H$1005,MATCH(J475,'Crafting recipes'!$A$6:$A$1005,0)),"MISSING ID"),1)),0)=1,IF(B475=IFERROR(INDEX('Crafting recipes'!$H$6:$H$1005,MATCH(J475,'Crafting recipes'!$A$6:$A$1005,0)),"MISSING ID"),"Advances one material tier","Lower-tier ingredient; route advances one tier"),"Needs tier review"))))))</x:f>
        <x:v>Advances one material tier</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T2</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T3</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prerequisite",IF(K476="Raw entry preparation","Entry-resource preparation",IF(G476="Not applicable",IF(IFERROR(INDEX('Items'!$AI$6:$AI$1005,MATCH(T476,'Items'!$A$6:$A$1005,0)),"MISSING ID")="Finished item","Finished endpoint",IF(IFERROR(INDEX('Items'!$AI$6:$AI$1005,MATCH(T476,'Items'!$A$6:$A$1005,0)),"MISSING ID")="Currency","Currency / no refinement tier","Recovered output / tier not applicable")),IF(OR(IFERROR(INDEX('Crafting recipes'!$H$6:$H$1005,MATCH(J476,'Crafting recipes'!$A$6:$A$1005,0)),"MISSING ID")="Unassigned",G476="Unassigned"),"Tier unresolved",IF(IFERROR(VALUE(RIGHT(G476,1))-VALUE(RIGHT(IFERROR(INDEX('Crafting recipes'!$H$6:$H$1005,MATCH(J476,'Crafting recipes'!$A$6:$A$1005,0)),"MISSING ID"),1)),0)=1,IF(B476=IFERROR(INDEX('Crafting recipes'!$H$6:$H$1005,MATCH(J476,'Crafting recipes'!$A$6:$A$1005,0)),"MISSING ID"),"Advances one material tier","Lower-tier ingredient; route advances one tier"),"Needs tier review"))))))</x:f>
        <x:v>Advances one material tier</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T3</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prerequisite",IF(K477="Raw entry preparation","Entry-resource preparation",IF(G477="Not applicable",IF(IFERROR(INDEX('Items'!$AI$6:$AI$1005,MATCH(T477,'Items'!$A$6:$A$1005,0)),"MISSING ID")="Finished item","Finished endpoint",IF(IFERROR(INDEX('Items'!$AI$6:$AI$1005,MATCH(T477,'Items'!$A$6:$A$1005,0)),"MISSING ID")="Currency","Currency / no refinement tier","Recovered output / tier not applicable")),IF(OR(IFERROR(INDEX('Crafting recipes'!$H$6:$H$1005,MATCH(J477,'Crafting recipes'!$A$6:$A$1005,0)),"MISSING ID")="Unassigned",G477="Unassigned"),"Tier unresolved",IF(IFERROR(VALUE(RIGHT(G477,1))-VALUE(RIGHT(IFERROR(INDEX('Crafting recipes'!$H$6:$H$1005,MATCH(J477,'Crafting recipes'!$A$6:$A$1005,0)),"MISSING ID"),1)),0)=1,IF(B477=IFERROR(INDEX('Crafting recipes'!$H$6:$H$1005,MATCH(J477,'Crafting recipes'!$A$6:$A$1005,0)),"MISSING ID"),"Advances one material tier","Lower-tier ingredient; route advances one tier"),"Needs tier review"))))))</x:f>
        <x:v>Advances one material tier</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Smelted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Rough iron rivet stock</x:v>
      </x:c>
      <x:c r="G478" s="4" t="str">
        <x:f>IFERROR(INDEX('Material routes'!$F$6:$F$2205,MATCH(V478,'Material routes'!$A$6:$A$2205,0)),"MISSING ID")</x:f>
        <x:v>T2</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prerequisite",IF(K478="Raw entry preparation","Entry-resource preparation",IF(G478="Not applicable",IF(IFERROR(INDEX('Items'!$AI$6:$AI$1005,MATCH(T478,'Items'!$A$6:$A$1005,0)),"MISSING ID")="Finished item","Finished endpoint",IF(IFERROR(INDEX('Items'!$AI$6:$AI$1005,MATCH(T478,'Items'!$A$6:$A$1005,0)),"MISSING ID")="Currency","Currency / no refinement tier","Recovered output / tier not applicable")),IF(OR(IFERROR(INDEX('Crafting recipes'!$H$6:$H$1005,MATCH(J478,'Crafting recipes'!$A$6:$A$1005,0)),"MISSING ID")="Unassigned",G478="Unassigned"),"Tier unresolved",IF(IFERROR(VALUE(RIGHT(G478,1))-VALUE(RIGHT(IFERROR(INDEX('Crafting recipes'!$H$6:$H$1005,MATCH(J478,'Crafting recipes'!$A$6:$A$1005,0)),"MISSING ID"),1)),0)=1,IF(B478=IFERROR(INDEX('Crafting recipes'!$H$6:$H$1005,MATCH(J478,'Crafting recipes'!$A$6:$A$1005,0)),"MISSING ID"),"Advances one material tier","Lower-tier ingredient; route advances one tier"),"Needs tier review"))))))</x:f>
        <x:v>Advances one material tier</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T3</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prerequisite",IF(K479="Raw entry preparation","Entry-resource preparation",IF(G479="Not applicable",IF(IFERROR(INDEX('Items'!$AI$6:$AI$1005,MATCH(T479,'Items'!$A$6:$A$1005,0)),"MISSING ID")="Finished item","Finished endpoint",IF(IFERROR(INDEX('Items'!$AI$6:$AI$1005,MATCH(T479,'Items'!$A$6:$A$1005,0)),"MISSING ID")="Currency","Currency / no refinement tier","Recovered output / tier not applicable")),IF(OR(IFERROR(INDEX('Crafting recipes'!$H$6:$H$1005,MATCH(J479,'Crafting recipes'!$A$6:$A$1005,0)),"MISSING ID")="Unassigned",G479="Unassigned"),"Tier unresolved",IF(IFERROR(VALUE(RIGHT(G479,1))-VALUE(RIGHT(IFERROR(INDEX('Crafting recipes'!$H$6:$H$1005,MATCH(J479,'Crafting recipes'!$A$6:$A$1005,0)),"MISSING ID"),1)),0)=1,IF(B479=IFERROR(INDEX('Crafting recipes'!$H$6:$H$1005,MATCH(J479,'Crafting recipes'!$A$6:$A$1005,0)),"MISSING ID"),"Advances one material tier","Lower-tier ingredient; route advances one tier"),"Needs tier review"))))))</x:f>
        <x:v>Advances one material tier</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Rough iron rivet stock</x:v>
      </x:c>
      <x:c r="B480" s="4" t="str">
        <x:f>IFERROR(INDEX('Material routes'!$F$6:$F$2205,MATCH(U480,'Material routes'!$A$6:$A$2205,0)),"MISSING ID")</x:f>
        <x:v>T2</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T3</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prerequisite",IF(K480="Raw entry preparation","Entry-resource preparation",IF(G480="Not applicable",IF(IFERROR(INDEX('Items'!$AI$6:$AI$1005,MATCH(T480,'Items'!$A$6:$A$1005,0)),"MISSING ID")="Finished item","Finished endpoint",IF(IFERROR(INDEX('Items'!$AI$6:$AI$1005,MATCH(T480,'Items'!$A$6:$A$1005,0)),"MISSING ID")="Currency","Currency / no refinement tier","Recovered output / tier not applicable")),IF(OR(IFERROR(INDEX('Crafting recipes'!$H$6:$H$1005,MATCH(J480,'Crafting recipes'!$A$6:$A$1005,0)),"MISSING ID")="Unassigned",G480="Unassigned"),"Tier unresolved",IF(IFERROR(VALUE(RIGHT(G480,1))-VALUE(RIGHT(IFERROR(INDEX('Crafting recipes'!$H$6:$H$1005,MATCH(J480,'Crafting recipes'!$A$6:$A$1005,0)),"MISSING ID"),1)),0)=1,IF(B480=IFERROR(INDEX('Crafting recipes'!$H$6:$H$1005,MATCH(J480,'Crafting recipes'!$A$6:$A$1005,0)),"MISSING ID"),"Advances one material tier","Lower-tier ingredient; route advances one tier"),"Needs tier review"))))))</x:f>
        <x:v>Advances one material tier</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abrasive grit</x:v>
      </x:c>
      <x:c r="B481" s="4" t="str">
        <x:f>IFERROR(INDEX('Material routes'!$F$6:$F$2205,MATCH(U481,'Material routes'!$A$6:$A$2205,0)),"MISSING ID")</x:f>
        <x:v>T1</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T3</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prerequisite",IF(K481="Raw entry preparation","Entry-resource preparation",IF(G481="Not applicable",IF(IFERROR(INDEX('Items'!$AI$6:$AI$1005,MATCH(T481,'Items'!$A$6:$A$1005,0)),"MISSING ID")="Finished item","Finished endpoint",IF(IFERROR(INDEX('Items'!$AI$6:$AI$1005,MATCH(T481,'Items'!$A$6:$A$1005,0)),"MISSING ID")="Currency","Currency / no refinement tier","Recovered output / tier not applicable")),IF(OR(IFERROR(INDEX('Crafting recipes'!$H$6:$H$1005,MATCH(J481,'Crafting recipes'!$A$6:$A$1005,0)),"MISSING ID")="Unassigned",G481="Unassigned"),"Tier unresolved",IF(IFERROR(VALUE(RIGHT(G481,1))-VALUE(RIGHT(IFERROR(INDEX('Crafting recipes'!$H$6:$H$1005,MATCH(J481,'Crafting recipes'!$A$6:$A$1005,0)),"MISSING ID"),1)),0)=1,IF(B481=IFERROR(INDEX('Crafting recipes'!$H$6:$H$1005,MATCH(J481,'Crafting recipes'!$A$6:$A$1005,0)),"MISSING ID"),"Advances one material tier","Lower-tier ingredient; route advances one tier"),"Needs tier review"))))))</x:f>
        <x:v>Lower-tier ingredient; route advances one tier</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Prepared bronze bearing stock</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T3</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prerequisite",IF(K482="Raw entry preparation","Entry-resource preparation",IF(G482="Not applicable",IF(IFERROR(INDEX('Items'!$AI$6:$AI$1005,MATCH(T482,'Items'!$A$6:$A$1005,0)),"MISSING ID")="Finished item","Finished endpoint",IF(IFERROR(INDEX('Items'!$AI$6:$AI$1005,MATCH(T482,'Items'!$A$6:$A$1005,0)),"MISSING ID")="Currency","Currency / no refinement tier","Recovered output / tier not applicable")),IF(OR(IFERROR(INDEX('Crafting recipes'!$H$6:$H$1005,MATCH(J482,'Crafting recipes'!$A$6:$A$1005,0)),"MISSING ID")="Unassigned",G482="Unassigned"),"Tier unresolved",IF(IFERROR(VALUE(RIGHT(G482,1))-VALUE(RIGHT(IFERROR(INDEX('Crafting recipes'!$H$6:$H$1005,MATCH(J482,'Crafting recipes'!$A$6:$A$1005,0)),"MISSING ID"),1)),0)=1,IF(B482=IFERROR(INDEX('Crafting recipes'!$H$6:$H$1005,MATCH(J482,'Crafting recipes'!$A$6:$A$1005,0)),"MISSING ID"),"Advances one material tier","Lower-tier ingredient; route advances one tier"),"Needs tier review"))))))</x:f>
        <x:v>Advances one material tier</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T3</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prerequisite",IF(K483="Raw entry preparation","Entry-resource preparation",IF(G483="Not applicable",IF(IFERROR(INDEX('Items'!$AI$6:$AI$1005,MATCH(T483,'Items'!$A$6:$A$1005,0)),"MISSING ID")="Finished item","Finished endpoint",IF(IFERROR(INDEX('Items'!$AI$6:$AI$1005,MATCH(T483,'Items'!$A$6:$A$1005,0)),"MISSING ID")="Currency","Currency / no refinement tier","Recovered output / tier not applicable")),IF(OR(IFERROR(INDEX('Crafting recipes'!$H$6:$H$1005,MATCH(J483,'Crafting recipes'!$A$6:$A$1005,0)),"MISSING ID")="Unassigned",G483="Unassigned"),"Tier unresolved",IF(IFERROR(VALUE(RIGHT(G483,1))-VALUE(RIGHT(IFERROR(INDEX('Crafting recipes'!$H$6:$H$1005,MATCH(J483,'Crafting recipes'!$A$6:$A$1005,0)),"MISSING ID"),1)),0)=1,IF(B483=IFERROR(INDEX('Crafting recipes'!$H$6:$H$1005,MATCH(J483,'Crafting recipes'!$A$6:$A$1005,0)),"MISSING ID"),"Advances one material tier","Lower-tier ingredient; route advances one tier"),"Needs tier review"))))))</x:f>
        <x:v>Advances one material tier</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abrasive grit</x:v>
      </x:c>
      <x:c r="B484" s="4" t="str">
        <x:f>IFERROR(INDEX('Material routes'!$F$6:$F$2205,MATCH(U484,'Material routes'!$A$6:$A$2205,0)),"MISSING ID")</x:f>
        <x:v>T1</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T3</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prerequisite",IF(K484="Raw entry preparation","Entry-resource preparation",IF(G484="Not applicable",IF(IFERROR(INDEX('Items'!$AI$6:$AI$1005,MATCH(T484,'Items'!$A$6:$A$1005,0)),"MISSING ID")="Finished item","Finished endpoint",IF(IFERROR(INDEX('Items'!$AI$6:$AI$1005,MATCH(T484,'Items'!$A$6:$A$1005,0)),"MISSING ID")="Currency","Currency / no refinement tier","Recovered output / tier not applicable")),IF(OR(IFERROR(INDEX('Crafting recipes'!$H$6:$H$1005,MATCH(J484,'Crafting recipes'!$A$6:$A$1005,0)),"MISSING ID")="Unassigned",G484="Unassigned"),"Tier unresolved",IF(IFERROR(VALUE(RIGHT(G484,1))-VALUE(RIGHT(IFERROR(INDEX('Crafting recipes'!$H$6:$H$1005,MATCH(J484,'Crafting recipes'!$A$6:$A$1005,0)),"MISSING ID"),1)),0)=1,IF(B484=IFERROR(INDEX('Crafting recipes'!$H$6:$H$1005,MATCH(J484,'Crafting recipes'!$A$6:$A$1005,0)),"MISSING ID"),"Advances one material tier","Lower-tier ingredient; route advances one tier"),"Needs tier review"))))))</x:f>
        <x:v>Lower-tier ingredient; route advances one tier</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t="str">
        <x:f>IFERROR(INDEX('Material routes'!$E$6:$E$2205,MATCH(U485,'Material routes'!$A$6:$A$2205,0)),"MISSING ID")</x:f>
        <x:v>Mature formation Iron Growth pieces</x:v>
      </x:c>
      <x:c r="B485" s="4" t="str">
        <x:f>IFERROR(INDEX('Material routes'!$F$6:$F$2205,MATCH(U485,'Material routes'!$A$6:$A$2205,0)),"MISSING ID")</x:f>
        <x:v>T0</x:v>
      </x:c>
      <x:c r="C485" s="4" t="str">
        <x:f>IFERROR(INDEX('Material routes'!$H$6:$H$2205,MATCH(U485,'Material routes'!$A$6:$A$2205,0)),"MISSING ID")</x:f>
        <x:v>Raw material</x:v>
      </x:c>
      <x:c r="D485" s="4" t="str">
        <x:f>IFERROR(INDEX('Material routes'!$G$6:$G$2205,MATCH(U485,'Material routes'!$A$6:$A$2205,0)),"MISSING ID")</x:f>
        <x:v>Mineral resources</x:v>
      </x:c>
      <x:c r="E485" s="4" t="str">
        <x:f>IFERROR(INDEX('Material routes'!$C$6:$C$2205,MATCH(U485,'Material routes'!$A$6:$A$2205,0)),"MISSING ID")</x:f>
        <x:v>Ingredient candidate</x:v>
      </x:c>
      <x:c r="F485" s="4" t="str">
        <x:f>IFERROR(INDEX('Material routes'!$E$6:$E$2205,MATCH(V485,'Material routes'!$A$6:$A$2205,0)),"MISSING ID")</x:f>
        <x:v>Growth assay reference packet</x:v>
      </x:c>
      <x:c r="G485" s="4" t="str">
        <x:f>IFERROR(INDEX('Material routes'!$F$6:$F$2205,MATCH(V485,'Material routes'!$A$6:$A$2205,0)),"MISSING ID")</x:f>
        <x:v>Not applicable</x:v>
      </x:c>
      <x:c r="H485" s="4" t="str">
        <x:f>IFERROR(INDEX('Material routes'!$H$6:$H$2205,MATCH(V485,'Material routes'!$A$6:$A$2205,0)),"MISSING ID")</x:f>
        <x:v>Assay sample</x:v>
      </x:c>
      <x:c r="I485" s="4" t="str">
        <x:f>IFERROR(INDEX('Material routes'!$G$6:$G$2205,MATCH(V485,'Material routes'!$A$6:$A$2205,0)),"MISSING ID")</x:f>
        <x:v>Field supplies</x:v>
      </x:c>
      <x:c r="J485" s="4" t="str">
        <x:f>IFERROR(INDEX('Material routes'!$B$6:$B$2205,MATCH(U485,'Material routes'!$A$6:$A$2205,0)),"MISSING ID")</x:f>
        <x:v>design.lore.assay_packet</x:v>
      </x:c>
      <x:c r="K485" s="4" t="str">
        <x:f>IFERROR(INDEX('Crafting recipes'!$C$6:$C$1005,MATCH(J485,'Crafting recipes'!$A$6:$A$1005,0)),"MISSING ID")</x:f>
        <x:v>Finished-item crafting</x:v>
      </x:c>
      <x:c r="L485" s="4" t="str">
        <x:f>IFERROR(INDEX('Material routes'!$K$6:$K$2205,MATCH(U485,'Material routes'!$A$6:$A$2205,0)),"MISSING ID")</x:f>
        <x:v>Proposal</x:v>
      </x:c>
      <x:c r="M485" s="4" t="str">
        <x:f>IFERROR(INDEX('Material routes'!$M$6:$M$2205,MATCH(U485,'Material routes'!$A$6:$A$2205,0)),"MISSING ID")</x:f>
        <x:v>Partial proposal</x:v>
      </x:c>
      <x:c r="N485" s="4" t="str">
        <x:f>IF(IFERROR(INDEX('Material routes'!$I$6:$I$1005,MATCH(U485,'Material routes'!$A$6:$A$1005,0)),"MISSING ID")=0,"",IFERROR(INDEX('Material routes'!$I$6:$I$1005,MATCH(U485,'Material routes'!$A$6:$A$1005,0)),"MISSING ID"))</x:f>
      </x:c>
      <x:c r="O485" s="4" t="str">
        <x:f>IFERROR(INDEX('Material routes'!$J$6:$J$2205,MATCH(U485,'Material routes'!$A$6:$A$2205,0)),"MISSING ID")</x:f>
        <x:v>Unspecified</x:v>
      </x:c>
      <x:c r="P485" s="4" t="str">
        <x:f>IF(IFERROR(INDEX('Material routes'!$I$6:$I$1005,MATCH(V485,'Material routes'!$A$6:$A$1005,0)),"MISSING ID")=0,"",IFERROR(INDEX('Material routes'!$I$6:$I$1005,MATCH(V485,'Material routes'!$A$6:$A$1005,0)),"MISSING ID"))</x:f>
      </x:c>
      <x:c r="Q485" s="4" t="str">
        <x:f>IFERROR(INDEX('Material routes'!$J$6:$J$2205,MATCH(V485,'Material routes'!$A$6:$A$2205,0)),"MISSING ID")</x:f>
        <x:v>Unspecified</x:v>
      </x:c>
      <x:c r="R485" s="4" t="str">
        <x:f>IF(L485="Withheld","Withheld premise",IF(E485="Tool candidate","Reusable prerequisite",IF(K485="Raw entry preparation","Entry-resource preparation",IF(G485="Not applicable",IF(IFERROR(INDEX('Items'!$AI$6:$AI$1005,MATCH(T485,'Items'!$A$6:$A$1005,0)),"MISSING ID")="Finished item","Finished endpoint",IF(IFERROR(INDEX('Items'!$AI$6:$AI$1005,MATCH(T485,'Items'!$A$6:$A$1005,0)),"MISSING ID")="Currency","Currency / no refinement tier","Recovered output / tier not applicable")),IF(OR(IFERROR(INDEX('Crafting recipes'!$H$6:$H$1005,MATCH(J485,'Crafting recipes'!$A$6:$A$1005,0)),"MISSING ID")="Unassigned",G485="Unassigned"),"Tier unresolved",IF(IFERROR(VALUE(RIGHT(G485,1))-VALUE(RIGHT(IFERROR(INDEX('Crafting recipes'!$H$6:$H$1005,MATCH(J485,'Crafting recipes'!$A$6:$A$1005,0)),"MISSING ID"),1)),0)=1,IF(B485=IFERROR(INDEX('Crafting recipes'!$H$6:$H$1005,MATCH(J485,'Crafting recipes'!$A$6:$A$1005,0)),"MISSING ID"),"Advances one material tier","Lower-tier ingredient; route advances one tier"),"Needs tier review"))))))</x:f>
        <x:v>Finished endpoint</x:v>
      </x:c>
      <x:c r="S485" s="4" t="str">
        <x:f>IFERROR(INDEX('Material routes'!$D$6:$D$2205,MATCH(U485,'Material routes'!$A$6:$A$2205,0)),"MISSING ID")</x:f>
        <x:v>proposal.lore.mature_growth</x:v>
      </x:c>
      <x:c r="T485" s="4" t="str">
        <x:f>IFERROR(INDEX('Material routes'!$D$6:$D$2205,MATCH(V485,'Material routes'!$A$6:$A$2205,0)),"MISSING ID")</x:f>
        <x:v>proposal.lore.assay_packet</x:v>
      </x:c>
      <x:c r="U485" s="4" t="str">
        <x:v>design.lore.assay_packet.in.1</x:v>
      </x:c>
      <x:c r="V485" s="4" t="str">
        <x:v>design.lore.assay_packet.out</x:v>
      </x:c>
    </x:row>
    <x:row r="486" ht="115" customHeight="1">
      <x:c r="A486" s="4" t="str">
        <x:f>IFERROR(INDEX('Material routes'!$E$6:$E$2205,MATCH(U486,'Material routes'!$A$6:$A$2205,0)),"MISSING ID")</x:f>
        <x:v>Husk-fiber paper</x:v>
      </x:c>
      <x:c r="B486" s="4" t="str">
        <x:f>IFERROR(INDEX('Material routes'!$F$6:$F$2205,MATCH(U486,'Material routes'!$A$6:$A$2205,0)),"MISSING ID")</x:f>
        <x:v>T2</x:v>
      </x:c>
      <x:c r="C486" s="4" t="str">
        <x:f>IFERROR(INDEX('Material routes'!$H$6:$H$2205,MATCH(U486,'Material routes'!$A$6:$A$2205,0)),"MISSING ID")</x:f>
        <x:v>Processed material</x:v>
      </x:c>
      <x:c r="D486" s="4" t="str">
        <x:f>IFERROR(INDEX('Material routes'!$G$6:$G$2205,MATCH(U486,'Material routes'!$A$6:$A$2205,0)),"MISSING ID")</x:f>
        <x:v>Crafting components</x:v>
      </x:c>
      <x:c r="E486" s="4" t="str">
        <x:f>IFERROR(INDEX('Material routes'!$C$6:$C$2205,MATCH(U486,'Material routes'!$A$6:$A$2205,0)),"MISSING ID")</x:f>
        <x:v>Ingredient candidate</x:v>
      </x:c>
      <x:c r="F486" s="4" t="str">
        <x:f>IFERROR(INDEX('Material routes'!$E$6:$E$2205,MATCH(V486,'Material routes'!$A$6:$A$2205,0)),"MISSING ID")</x:f>
        <x:v>Growth assay reference packet</x:v>
      </x:c>
      <x:c r="G486" s="4" t="str">
        <x:f>IFERROR(INDEX('Material routes'!$F$6:$F$2205,MATCH(V486,'Material routes'!$A$6:$A$2205,0)),"MISSING ID")</x:f>
        <x:v>Not applicable</x:v>
      </x:c>
      <x:c r="H486" s="4" t="str">
        <x:f>IFERROR(INDEX('Material routes'!$H$6:$H$2205,MATCH(V486,'Material routes'!$A$6:$A$2205,0)),"MISSING ID")</x:f>
        <x:v>Assay sample</x:v>
      </x:c>
      <x:c r="I486" s="4" t="str">
        <x:f>IFERROR(INDEX('Material routes'!$G$6:$G$2205,MATCH(V486,'Material routes'!$A$6:$A$2205,0)),"MISSING ID")</x:f>
        <x:v>Field supplies</x:v>
      </x:c>
      <x:c r="J486" s="4" t="str">
        <x:f>IFERROR(INDEX('Material routes'!$B$6:$B$2205,MATCH(U486,'Material routes'!$A$6:$A$2205,0)),"MISSING ID")</x:f>
        <x:v>design.lore.assay_packet</x:v>
      </x:c>
      <x:c r="K486" s="4" t="str">
        <x:f>IFERROR(INDEX('Crafting recipes'!$C$6:$C$1005,MATCH(J486,'Crafting recipes'!$A$6:$A$1005,0)),"MISSING ID")</x:f>
        <x:v>Finished-item crafting</x:v>
      </x:c>
      <x:c r="L486" s="4" t="str">
        <x:f>IFERROR(INDEX('Material routes'!$K$6:$K$2205,MATCH(U486,'Material routes'!$A$6:$A$2205,0)),"MISSING ID")</x:f>
        <x:v>Proposal</x:v>
      </x:c>
      <x:c r="M486" s="4" t="str">
        <x:f>IFERROR(INDEX('Material routes'!$M$6:$M$2205,MATCH(U486,'Material routes'!$A$6:$A$2205,0)),"MISSING ID")</x:f>
        <x:v>Partial proposal</x:v>
      </x:c>
      <x:c r="N486" s="4" t="str">
        <x:f>IF(IFERROR(INDEX('Material routes'!$I$6:$I$1005,MATCH(U486,'Material routes'!$A$6:$A$1005,0)),"MISSING ID")=0,"",IFERROR(INDEX('Material routes'!$I$6:$I$1005,MATCH(U486,'Material routes'!$A$6:$A$1005,0)),"MISSING ID"))</x:f>
      </x:c>
      <x:c r="O486" s="4" t="str">
        <x:f>IFERROR(INDEX('Material routes'!$J$6:$J$2205,MATCH(U486,'Material routes'!$A$6:$A$2205,0)),"MISSING ID")</x:f>
        <x:v>Unspecified</x:v>
      </x:c>
      <x:c r="P486" s="4" t="str">
        <x:f>IF(IFERROR(INDEX('Material routes'!$I$6:$I$1005,MATCH(V486,'Material routes'!$A$6:$A$1005,0)),"MISSING ID")=0,"",IFERROR(INDEX('Material routes'!$I$6:$I$1005,MATCH(V486,'Material routes'!$A$6:$A$1005,0)),"MISSING ID"))</x:f>
      </x:c>
      <x:c r="Q486" s="4" t="str">
        <x:f>IFERROR(INDEX('Material routes'!$J$6:$J$2205,MATCH(V486,'Material routes'!$A$6:$A$2205,0)),"MISSING ID")</x:f>
        <x:v>Unspecified</x:v>
      </x:c>
      <x:c r="R486" s="4" t="str">
        <x:f>IF(L486="Withheld","Withheld premise",IF(E486="Tool candidate","Reusable prerequisite",IF(K486="Raw entry preparation","Entry-resource preparation",IF(G486="Not applicable",IF(IFERROR(INDEX('Items'!$AI$6:$AI$1005,MATCH(T486,'Items'!$A$6:$A$1005,0)),"MISSING ID")="Finished item","Finished endpoint",IF(IFERROR(INDEX('Items'!$AI$6:$AI$1005,MATCH(T486,'Items'!$A$6:$A$1005,0)),"MISSING ID")="Currency","Currency / no refinement tier","Recovered output / tier not applicable")),IF(OR(IFERROR(INDEX('Crafting recipes'!$H$6:$H$1005,MATCH(J486,'Crafting recipes'!$A$6:$A$1005,0)),"MISSING ID")="Unassigned",G486="Unassigned"),"Tier unresolved",IF(IFERROR(VALUE(RIGHT(G486,1))-VALUE(RIGHT(IFERROR(INDEX('Crafting recipes'!$H$6:$H$1005,MATCH(J486,'Crafting recipes'!$A$6:$A$1005,0)),"MISSING ID"),1)),0)=1,IF(B486=IFERROR(INDEX('Crafting recipes'!$H$6:$H$1005,MATCH(J486,'Crafting recipes'!$A$6:$A$1005,0)),"MISSING ID"),"Advances one material tier","Lower-tier ingredient; route advances one tier"),"Needs tier review"))))))</x:f>
        <x:v>Finished endpoint</x:v>
      </x:c>
      <x:c r="S486" s="4" t="str">
        <x:f>IFERROR(INDEX('Material routes'!$D$6:$D$2205,MATCH(U486,'Material routes'!$A$6:$A$2205,0)),"MISSING ID")</x:f>
        <x:v>proposal.bio.husk_paper</x:v>
      </x:c>
      <x:c r="T486" s="4" t="str">
        <x:f>IFERROR(INDEX('Material routes'!$D$6:$D$2205,MATCH(V486,'Material routes'!$A$6:$A$2205,0)),"MISSING ID")</x:f>
        <x:v>proposal.lore.assay_packet</x:v>
      </x:c>
      <x:c r="U486" s="4" t="str">
        <x:v>design.lore.assay_packet.in.2</x:v>
      </x:c>
      <x:c r="V486" s="4" t="str">
        <x:v>design.lore.assay_packet.out</x:v>
      </x:c>
    </x:row>
    <x:row r="487" ht="115" customHeight="1">
      <x:c r="A487" s="4" t="str">
        <x:f>IFERROR(INDEX('Material routes'!$E$6:$E$2205,MATCH(U487,'Material routes'!$A$6:$A$2205,0)),"MISSING ID")</x:f>
        <x:v>Concentrated Phagia adhesive base</x:v>
      </x:c>
      <x:c r="B487" s="4" t="str">
        <x:f>IFERROR(INDEX('Material routes'!$F$6:$F$2205,MATCH(U487,'Material routes'!$A$6:$A$2205,0)),"MISSING ID")</x:f>
        <x:v>T1</x:v>
      </x:c>
      <x:c r="C487" s="4" t="str">
        <x:f>IFERROR(INDEX('Material routes'!$H$6:$H$2205,MATCH(U487,'Material routes'!$A$6:$A$2205,0)),"MISSING ID")</x:f>
        <x:v>Chemical material</x:v>
      </x:c>
      <x:c r="D487" s="4" t="str">
        <x:f>IFERROR(INDEX('Material routes'!$G$6:$G$2205,MATCH(U487,'Material routes'!$A$6:$A$2205,0)),"MISSING ID")</x:f>
        <x:v>Processing agents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Chemical material</x:v>
      </x:c>
      <x:c r="I487" s="4" t="str">
        <x:f>IFERROR(INDEX('Material routes'!$G$6:$G$2205,MATCH(V487,'Material routes'!$A$6:$A$2205,0)),"MISSING ID")</x:f>
        <x:v>Processing agents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prerequisite",IF(K487="Raw entry preparation","Entry-resource preparation",IF(G487="Not applicable",IF(IFERROR(INDEX('Items'!$AI$6:$AI$1005,MATCH(T487,'Items'!$A$6:$A$1005,0)),"MISSING ID")="Finished item","Finished endpoint",IF(IFERROR(INDEX('Items'!$AI$6:$AI$1005,MATCH(T487,'Items'!$A$6:$A$1005,0)),"MISSING ID")="Currency","Currency / no refinement tier","Recovered output / tier not applicable")),IF(OR(IFERROR(INDEX('Crafting recipes'!$H$6:$H$1005,MATCH(J487,'Crafting recipes'!$A$6:$A$1005,0)),"MISSING ID")="Unassigned",G487="Unassigned"),"Tier unresolved",IF(IFERROR(VALUE(RIGHT(G487,1))-VALUE(RIGHT(IFERROR(INDEX('Crafting recipes'!$H$6:$H$1005,MATCH(J487,'Crafting recipes'!$A$6:$A$1005,0)),"MISSING ID"),1)),0)=1,IF(B487=IFERROR(INDEX('Crafting recipes'!$H$6:$H$1005,MATCH(J487,'Crafting recipes'!$A$6:$A$1005,0)),"MISSING ID"),"Advances one material tier","Lower-tier ingredient; route advances one tier"),"Needs tier review"))))))</x:f>
        <x:v>Advances one material tier</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x:v>
      </x:c>
      <x:c r="B488" s="4" t="str">
        <x:f>IFERROR(INDEX('Material routes'!$F$6:$F$2205,MATCH(U488,'Material routes'!$A$6:$A$2205,0)),"MISSING ID")</x:f>
        <x:v>T1</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Chemical material</x:v>
      </x:c>
      <x:c r="I488" s="4" t="str">
        <x:f>IFERROR(INDEX('Material routes'!$G$6:$G$2205,MATCH(V488,'Material routes'!$A$6:$A$2205,0)),"MISSING ID")</x:f>
        <x:v>Processing agents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prerequisite",IF(K488="Raw entry preparation","Entry-resource preparation",IF(G488="Not applicable",IF(IFERROR(INDEX('Items'!$AI$6:$AI$1005,MATCH(T488,'Items'!$A$6:$A$1005,0)),"MISSING ID")="Finished item","Finished endpoint",IF(IFERROR(INDEX('Items'!$AI$6:$AI$1005,MATCH(T488,'Items'!$A$6:$A$1005,0)),"MISSING ID")="Currency","Currency / no refinement tier","Recovered output / tier not applicable")),IF(OR(IFERROR(INDEX('Crafting recipes'!$H$6:$H$1005,MATCH(J488,'Crafting recipes'!$A$6:$A$1005,0)),"MISSING ID")="Unassigned",G488="Unassigned"),"Tier unresolved",IF(IFERROR(VALUE(RIGHT(G488,1))-VALUE(RIGHT(IFERROR(INDEX('Crafting recipes'!$H$6:$H$1005,MATCH(J488,'Crafting recipes'!$A$6:$A$1005,0)),"MISSING ID"),1)),0)=1,IF(B488=IFERROR(INDEX('Crafting recipes'!$H$6:$H$1005,MATCH(J488,'Crafting recipes'!$A$6:$A$1005,0)),"MISSING ID"),"Advances one material tier","Lower-tier ingredient; route advances one tier"),"Needs tier review"))))))</x:f>
        <x:v>Advances one material tier</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T1</x:v>
      </x:c>
      <x:c r="C489" s="4" t="str">
        <x:f>IFERROR(INDEX('Material routes'!$H$6:$H$2205,MATCH(U489,'Material routes'!$A$6:$A$2205,0)),"MISSING ID")</x:f>
        <x:v>Chemical material</x:v>
      </x:c>
      <x:c r="D489" s="4" t="str">
        <x:f>IFERROR(INDEX('Material routes'!$G$6:$G$2205,MATCH(U489,'Material routes'!$A$6:$A$2205,0)),"MISSING ID")</x:f>
        <x:v>Processing agents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T2</x:v>
      </x:c>
      <x:c r="H489" s="4" t="str">
        <x:f>IFERROR(INDEX('Material routes'!$H$6:$H$2205,MATCH(V489,'Material routes'!$A$6:$A$2205,0)),"MISSING ID")</x:f>
        <x:v>Chemical material</x:v>
      </x:c>
      <x:c r="I489" s="4" t="str">
        <x:f>IFERROR(INDEX('Material routes'!$G$6:$G$2205,MATCH(V489,'Material routes'!$A$6:$A$2205,0)),"MISSING ID")</x:f>
        <x:v>Processing agents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prerequisite",IF(K489="Raw entry preparation","Entry-resource preparation",IF(G489="Not applicable",IF(IFERROR(INDEX('Items'!$AI$6:$AI$1005,MATCH(T489,'Items'!$A$6:$A$1005,0)),"MISSING ID")="Finished item","Finished endpoint",IF(IFERROR(INDEX('Items'!$AI$6:$AI$1005,MATCH(T489,'Items'!$A$6:$A$1005,0)),"MISSING ID")="Currency","Currency / no refinement tier","Recovered output / tier not applicable")),IF(OR(IFERROR(INDEX('Crafting recipes'!$H$6:$H$1005,MATCH(J489,'Crafting recipes'!$A$6:$A$1005,0)),"MISSING ID")="Unassigned",G489="Unassigned"),"Tier unresolved",IF(IFERROR(VALUE(RIGHT(G489,1))-VALUE(RIGHT(IFERROR(INDEX('Crafting recipes'!$H$6:$H$1005,MATCH(J489,'Crafting recipes'!$A$6:$A$1005,0)),"MISSING ID"),1)),0)=1,IF(B489=IFERROR(INDEX('Crafting recipes'!$H$6:$H$1005,MATCH(J489,'Crafting recipes'!$A$6:$A$1005,0)),"MISSING ID"),"Advances one material tier","Lower-tier ingredient; route advances one tier"),"Needs tier review"))))))</x:f>
        <x:v>Advances one material tier</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fraction</x:v>
      </x:c>
      <x:c r="B490" s="4" t="str">
        <x:f>IFERROR(INDEX('Material routes'!$F$6:$F$2205,MATCH(U490,'Material routes'!$A$6:$A$2205,0)),"MISSING ID")</x:f>
        <x:v>T1</x:v>
      </x:c>
      <x:c r="C490" s="4" t="str">
        <x:f>IFERROR(INDEX('Material routes'!$H$6:$H$2205,MATCH(U490,'Material routes'!$A$6:$A$2205,0)),"MISSING ID")</x:f>
        <x:v>Chemical material</x:v>
      </x:c>
      <x:c r="D490" s="4" t="str">
        <x:f>IFERROR(INDEX('Material routes'!$G$6:$G$2205,MATCH(U490,'Material routes'!$A$6:$A$2205,0)),"MISSING ID")</x:f>
        <x:v>Processing agents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T2</x:v>
      </x:c>
      <x:c r="H490" s="4" t="str">
        <x:f>IFERROR(INDEX('Material routes'!$H$6:$H$2205,MATCH(V490,'Material routes'!$A$6:$A$2205,0)),"MISSING ID")</x:f>
        <x:v>Chemical material</x:v>
      </x:c>
      <x:c r="I490" s="4" t="str">
        <x:f>IFERROR(INDEX('Material routes'!$G$6:$G$2205,MATCH(V490,'Material routes'!$A$6:$A$2205,0)),"MISSING ID")</x:f>
        <x:v>Processing agents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prerequisite",IF(K490="Raw entry preparation","Entry-resource preparation",IF(G490="Not applicable",IF(IFERROR(INDEX('Items'!$AI$6:$AI$1005,MATCH(T490,'Items'!$A$6:$A$1005,0)),"MISSING ID")="Finished item","Finished endpoint",IF(IFERROR(INDEX('Items'!$AI$6:$AI$1005,MATCH(T490,'Items'!$A$6:$A$1005,0)),"MISSING ID")="Currency","Currency / no refinement tier","Recovered output / tier not applicable")),IF(OR(IFERROR(INDEX('Crafting recipes'!$H$6:$H$1005,MATCH(J490,'Crafting recipes'!$A$6:$A$1005,0)),"MISSING ID")="Unassigned",G490="Unassigned"),"Tier unresolved",IF(IFERROR(VALUE(RIGHT(G490,1))-VALUE(RIGHT(IFERROR(INDEX('Crafting recipes'!$H$6:$H$1005,MATCH(J490,'Crafting recipes'!$A$6:$A$1005,0)),"MISSING ID"),1)),0)=1,IF(B490=IFERROR(INDEX('Crafting recipes'!$H$6:$H$1005,MATCH(J490,'Crafting recipes'!$A$6:$A$1005,0)),"MISSING ID"),"Advances one material tier","Lower-tier ingredient; route advances one tier"),"Needs tier review"))))))</x:f>
        <x:v>Advances one material tier</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T2</x:v>
      </x:c>
      <x:c r="C491" s="4" t="str">
        <x:f>IFERROR(INDEX('Material routes'!$H$6:$H$2205,MATCH(U491,'Material routes'!$A$6:$A$2205,0)),"MISSING ID")</x:f>
        <x:v>Chemical material</x:v>
      </x:c>
      <x:c r="D491" s="4" t="str">
        <x:f>IFERROR(INDEX('Material routes'!$G$6:$G$2205,MATCH(U491,'Material routes'!$A$6:$A$2205,0)),"MISSING ID")</x:f>
        <x:v>Processing agents</x:v>
      </x:c>
      <x:c r="E491" s="4" t="str">
        <x:f>IFERROR(INDEX('Material routes'!$C$6:$C$2205,MATCH(U491,'Material routes'!$A$6:$A$2205,0)),"MISSING ID")</x:f>
        <x:v>Ingredient candidate</x:v>
      </x:c>
      <x:c r="F491" s="4" t="str">
        <x:f>IFERROR(INDEX('Material routes'!$E$6:$E$2205,MATCH(V491,'Material routes'!$A$6:$A$2205,0)),"MISSING ID")</x:f>
        <x:v>Prepared electrical insulation stock</x:v>
      </x:c>
      <x:c r="G491" s="4" t="str">
        <x:f>IFERROR(INDEX('Material routes'!$F$6:$F$2205,MATCH(V491,'Material routes'!$A$6:$A$2205,0)),"MISSING ID")</x:f>
        <x:v>T3</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prerequisite",IF(K491="Raw entry preparation","Entry-resource preparation",IF(G491="Not applicable",IF(IFERROR(INDEX('Items'!$AI$6:$AI$1005,MATCH(T491,'Items'!$A$6:$A$1005,0)),"MISSING ID")="Finished item","Finished endpoint",IF(IFERROR(INDEX('Items'!$AI$6:$AI$1005,MATCH(T491,'Items'!$A$6:$A$1005,0)),"MISSING ID")="Currency","Currency / no refinement tier","Recovered output / tier not applicable")),IF(OR(IFERROR(INDEX('Crafting recipes'!$H$6:$H$1005,MATCH(J491,'Crafting recipes'!$A$6:$A$1005,0)),"MISSING ID")="Unassigned",G491="Unassigned"),"Tier unresolved",IF(IFERROR(VALUE(RIGHT(G491,1))-VALUE(RIGHT(IFERROR(INDEX('Crafting recipes'!$H$6:$H$1005,MATCH(J491,'Crafting recipes'!$A$6:$A$1005,0)),"MISSING ID"),1)),0)=1,IF(B491=IFERROR(INDEX('Crafting recipes'!$H$6:$H$1005,MATCH(J491,'Crafting recipes'!$A$6:$A$1005,0)),"MISSING ID"),"Advances one material tier","Lower-tier ingredient; route advances one tier"),"Needs tier review"))))))</x:f>
        <x:v>Advances one material tier</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Mica composite sheet</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Prepared electrical insulation stock</x:v>
      </x:c>
      <x:c r="G492" s="4" t="str">
        <x:f>IFERROR(INDEX('Material routes'!$F$6:$F$2205,MATCH(V492,'Material routes'!$A$6:$A$2205,0)),"MISSING ID")</x:f>
        <x:v>T3</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prerequisite",IF(K492="Raw entry preparation","Entry-resource preparation",IF(G492="Not applicable",IF(IFERROR(INDEX('Items'!$AI$6:$AI$1005,MATCH(T492,'Items'!$A$6:$A$1005,0)),"MISSING ID")="Finished item","Finished endpoint",IF(IFERROR(INDEX('Items'!$AI$6:$AI$1005,MATCH(T492,'Items'!$A$6:$A$1005,0)),"MISSING ID")="Currency","Currency / no refinement tier","Recovered output / tier not applicable")),IF(OR(IFERROR(INDEX('Crafting recipes'!$H$6:$H$1005,MATCH(J492,'Crafting recipes'!$A$6:$A$1005,0)),"MISSING ID")="Unassigned",G492="Unassigned"),"Tier unresolved",IF(IFERROR(VALUE(RIGHT(G492,1))-VALUE(RIGHT(IFERROR(INDEX('Crafting recipes'!$H$6:$H$1005,MATCH(J492,'Crafting recipes'!$A$6:$A$1005,0)),"MISSING ID"),1)),0)=1,IF(B492=IFERROR(INDEX('Crafting recipes'!$H$6:$H$1005,MATCH(J492,'Crafting recipes'!$A$6:$A$1005,0)),"MISSING ID"),"Advances one material tier","Lower-tier ingredient; route advances one tier"),"Needs tier review"))))))</x:f>
        <x:v>Advances one material tier</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Prepared electrical insulation stock</x:v>
      </x:c>
      <x:c r="G493" s="4" t="str">
        <x:f>IFERROR(INDEX('Material routes'!$F$6:$F$2205,MATCH(V493,'Material routes'!$A$6:$A$2205,0)),"MISSING ID")</x:f>
        <x:v>T3</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prerequisite",IF(K493="Raw entry preparation","Entry-resource preparation",IF(G493="Not applicable",IF(IFERROR(INDEX('Items'!$AI$6:$AI$1005,MATCH(T493,'Items'!$A$6:$A$1005,0)),"MISSING ID")="Finished item","Finished endpoint",IF(IFERROR(INDEX('Items'!$AI$6:$AI$1005,MATCH(T493,'Items'!$A$6:$A$1005,0)),"MISSING ID")="Currency","Currency / no refinement tier","Recovered output / tier not applicable")),IF(OR(IFERROR(INDEX('Crafting recipes'!$H$6:$H$1005,MATCH(J493,'Crafting recipes'!$A$6:$A$1005,0)),"MISSING ID")="Unassigned",G493="Unassigned"),"Tier unresolved",IF(IFERROR(VALUE(RIGHT(G493,1))-VALUE(RIGHT(IFERROR(INDEX('Crafting recipes'!$H$6:$H$1005,MATCH(J493,'Crafting recipes'!$A$6:$A$1005,0)),"MISSING ID"),1)),0)=1,IF(B493=IFERROR(INDEX('Crafting recipes'!$H$6:$H$1005,MATCH(J493,'Crafting recipes'!$A$6:$A$1005,0)),"MISSING ID"),"Advances one material tier","Lower-tier ingredient; route advances one tier"),"Needs tier review"))))))</x:f>
        <x:v>Advances one material tier</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T3</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T4</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prerequisite",IF(K494="Raw entry preparation","Entry-resource preparation",IF(G494="Not applicable",IF(IFERROR(INDEX('Items'!$AI$6:$AI$1005,MATCH(T494,'Items'!$A$6:$A$1005,0)),"MISSING ID")="Finished item","Finished endpoint",IF(IFERROR(INDEX('Items'!$AI$6:$AI$1005,MATCH(T494,'Items'!$A$6:$A$1005,0)),"MISSING ID")="Currency","Currency / no refinement tier","Recovered output / tier not applicable")),IF(OR(IFERROR(INDEX('Crafting recipes'!$H$6:$H$1005,MATCH(J494,'Crafting recipes'!$A$6:$A$1005,0)),"MISSING ID")="Unassigned",G494="Unassigned"),"Tier unresolved",IF(IFERROR(VALUE(RIGHT(G494,1))-VALUE(RIGHT(IFERROR(INDEX('Crafting recipes'!$H$6:$H$1005,MATCH(J494,'Crafting recipes'!$A$6:$A$1005,0)),"MISSING ID"),1)),0)=1,IF(B494=IFERROR(INDEX('Crafting recipes'!$H$6:$H$1005,MATCH(J494,'Crafting recipes'!$A$6:$A$1005,0)),"MISSING ID"),"Advances one material tier","Lower-tier ingredient; route advances one tier"),"Needs tier review"))))))</x:f>
        <x:v>Advances one material tier</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Prepared electrical insulation stock</x:v>
      </x:c>
      <x:c r="B495" s="4" t="str">
        <x:f>IFERROR(INDEX('Material routes'!$F$6:$F$2205,MATCH(U495,'Material routes'!$A$6:$A$2205,0)),"MISSING ID")</x:f>
        <x:v>T3</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T4</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prerequisite",IF(K495="Raw entry preparation","Entry-resource preparation",IF(G495="Not applicable",IF(IFERROR(INDEX('Items'!$AI$6:$AI$1005,MATCH(T495,'Items'!$A$6:$A$1005,0)),"MISSING ID")="Finished item","Finished endpoint",IF(IFERROR(INDEX('Items'!$AI$6:$AI$1005,MATCH(T495,'Items'!$A$6:$A$1005,0)),"MISSING ID")="Currency","Currency / no refinement tier","Recovered output / tier not applicable")),IF(OR(IFERROR(INDEX('Crafting recipes'!$H$6:$H$1005,MATCH(J495,'Crafting recipes'!$A$6:$A$1005,0)),"MISSING ID")="Unassigned",G495="Unassigned"),"Tier unresolved",IF(IFERROR(VALUE(RIGHT(G495,1))-VALUE(RIGHT(IFERROR(INDEX('Crafting recipes'!$H$6:$H$1005,MATCH(J495,'Crafting recipes'!$A$6:$A$1005,0)),"MISSING ID"),1)),0)=1,IF(B495=IFERROR(INDEX('Crafting recipes'!$H$6:$H$1005,MATCH(J495,'Crafting recipes'!$A$6:$A$1005,0)),"MISSING ID"),"Advances one material tier","Lower-tier ingredient; route advances one tier"),"Needs tier review"))))))</x:f>
        <x:v>Advances one material tier</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T3</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T4</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prerequisite",IF(K496="Raw entry preparation","Entry-resource preparation",IF(G496="Not applicable",IF(IFERROR(INDEX('Items'!$AI$6:$AI$1005,MATCH(T496,'Items'!$A$6:$A$1005,0)),"MISSING ID")="Finished item","Finished endpoint",IF(IFERROR(INDEX('Items'!$AI$6:$AI$1005,MATCH(T496,'Items'!$A$6:$A$1005,0)),"MISSING ID")="Currency","Currency / no refinement tier","Recovered output / tier not applicable")),IF(OR(IFERROR(INDEX('Crafting recipes'!$H$6:$H$1005,MATCH(J496,'Crafting recipes'!$A$6:$A$1005,0)),"MISSING ID")="Unassigned",G496="Unassigned"),"Tier unresolved",IF(IFERROR(VALUE(RIGHT(G496,1))-VALUE(RIGHT(IFERROR(INDEX('Crafting recipes'!$H$6:$H$1005,MATCH(J496,'Crafting recipes'!$A$6:$A$1005,0)),"MISSING ID"),1)),0)=1,IF(B496=IFERROR(INDEX('Crafting recipes'!$H$6:$H$1005,MATCH(J496,'Crafting recipes'!$A$6:$A$1005,0)),"MISSING ID"),"Advances one material tier","Lower-tier ingredient; route advances one tier"),"Needs tier review"))))))</x:f>
        <x:v>Advances one material tier</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t="str">
        <x:f>IFERROR(INDEX('Material routes'!$E$6:$E$2205,MATCH(U497,'Material routes'!$A$6:$A$2205,0)),"MISSING ID")</x:f>
        <x:v>Matched metal fastener set</x:v>
      </x:c>
      <x:c r="B497" s="4" t="str">
        <x:f>IFERROR(INDEX('Material routes'!$F$6:$F$2205,MATCH(U497,'Material routes'!$A$6:$A$2205,0)),"MISSING ID")</x:f>
        <x:v>T3</x:v>
      </x:c>
      <x:c r="C497" s="4" t="str">
        <x:f>IFERROR(INDEX('Material routes'!$H$6:$H$2205,MATCH(U497,'Material routes'!$A$6:$A$2205,0)),"MISSING ID")</x:f>
        <x:v>Crafting component</x:v>
      </x:c>
      <x:c r="D497" s="4" t="str">
        <x:f>IFERROR(INDEX('Material routes'!$G$6:$G$2205,MATCH(U497,'Material routes'!$A$6:$A$2205,0)),"MISSING ID")</x:f>
        <x:v>Crafting components</x:v>
      </x:c>
      <x:c r="E497" s="4" t="str">
        <x:f>IFERROR(INDEX('Material routes'!$C$6:$C$2205,MATCH(U497,'Material routes'!$A$6:$A$2205,0)),"MISSING ID")</x:f>
        <x:v>Ingredient candidate</x:v>
      </x:c>
      <x:c r="F497" s="4" t="str">
        <x:f>IFERROR(INDEX('Material routes'!$E$6:$E$2205,MATCH(V497,'Material routes'!$A$6:$A$2205,0)),"MISSING ID")</x:f>
        <x:v>Legger service fastener pack</x:v>
      </x:c>
      <x:c r="G497" s="4" t="str">
        <x:f>IFERROR(INDEX('Material routes'!$F$6:$F$2205,MATCH(V497,'Material routes'!$A$6:$A$2205,0)),"MISSING ID")</x:f>
        <x:v>Not applicable</x:v>
      </x:c>
      <x:c r="H497" s="4" t="str">
        <x:f>IFERROR(INDEX('Material routes'!$H$6:$H$2205,MATCH(V497,'Material routes'!$A$6:$A$2205,0)),"MISSING ID")</x:f>
        <x:v>Service kit</x:v>
      </x:c>
      <x:c r="I497" s="4" t="str">
        <x:f>IFERROR(INDEX('Material routes'!$G$6:$G$2205,MATCH(V497,'Material routes'!$A$6:$A$2205,0)),"MISSING ID")</x:f>
        <x:v>Field supplies</x:v>
      </x:c>
      <x:c r="J497" s="4" t="str">
        <x:f>IFERROR(INDEX('Material routes'!$B$6:$B$2205,MATCH(U497,'Material routes'!$A$6:$A$2205,0)),"MISSING ID")</x:f>
        <x:v>design.lore.legger_fastener_pack</x:v>
      </x:c>
      <x:c r="K497" s="4" t="str">
        <x:f>IFERROR(INDEX('Crafting recipes'!$C$6:$C$1005,MATCH(J497,'Crafting recipes'!$A$6:$A$1005,0)),"MISSING ID")</x:f>
        <x:v>Finished-item crafting</x:v>
      </x:c>
      <x:c r="L497" s="4" t="str">
        <x:f>IFERROR(INDEX('Material routes'!$K$6:$K$2205,MATCH(U497,'Material routes'!$A$6:$A$2205,0)),"MISSING ID")</x:f>
        <x:v>Proposal</x:v>
      </x:c>
      <x:c r="M497" s="4" t="str">
        <x:f>IFERROR(INDEX('Material routes'!$M$6:$M$2205,MATCH(U497,'Material routes'!$A$6:$A$2205,0)),"MISSING ID")</x:f>
        <x:v>Partial proposal</x:v>
      </x:c>
      <x:c r="N497" s="4" t="str">
        <x:f>IF(IFERROR(INDEX('Material routes'!$I$6:$I$1005,MATCH(U497,'Material routes'!$A$6:$A$1005,0)),"MISSING ID")=0,"",IFERROR(INDEX('Material routes'!$I$6:$I$1005,MATCH(U497,'Material routes'!$A$6:$A$1005,0)),"MISSING ID"))</x:f>
      </x:c>
      <x:c r="O497" s="4" t="str">
        <x:f>IFERROR(INDEX('Material routes'!$J$6:$J$2205,MATCH(U497,'Material routes'!$A$6:$A$2205,0)),"MISSING ID")</x:f>
        <x:v>Unspecified</x:v>
      </x:c>
      <x:c r="P497" s="4" t="str">
        <x:f>IF(IFERROR(INDEX('Material routes'!$I$6:$I$1005,MATCH(V497,'Material routes'!$A$6:$A$1005,0)),"MISSING ID")=0,"",IFERROR(INDEX('Material routes'!$I$6:$I$1005,MATCH(V497,'Material routes'!$A$6:$A$1005,0)),"MISSING ID"))</x:f>
      </x:c>
      <x:c r="Q497" s="4" t="str">
        <x:f>IFERROR(INDEX('Material routes'!$J$6:$J$2205,MATCH(V497,'Material routes'!$A$6:$A$2205,0)),"MISSING ID")</x:f>
        <x:v>Unspecified</x:v>
      </x:c>
      <x:c r="R497" s="4" t="str">
        <x:f>IF(L497="Withheld","Withheld premise",IF(E497="Tool candidate","Reusable prerequisite",IF(K497="Raw entry preparation","Entry-resource preparation",IF(G497="Not applicable",IF(IFERROR(INDEX('Items'!$AI$6:$AI$1005,MATCH(T497,'Items'!$A$6:$A$1005,0)),"MISSING ID")="Finished item","Finished endpoint",IF(IFERROR(INDEX('Items'!$AI$6:$AI$1005,MATCH(T497,'Items'!$A$6:$A$1005,0)),"MISSING ID")="Currency","Currency / no refinement tier","Recovered output / tier not applicable")),IF(OR(IFERROR(INDEX('Crafting recipes'!$H$6:$H$1005,MATCH(J497,'Crafting recipes'!$A$6:$A$1005,0)),"MISSING ID")="Unassigned",G497="Unassigned"),"Tier unresolved",IF(IFERROR(VALUE(RIGHT(G497,1))-VALUE(RIGHT(IFERROR(INDEX('Crafting recipes'!$H$6:$H$1005,MATCH(J497,'Crafting recipes'!$A$6:$A$1005,0)),"MISSING ID"),1)),0)=1,IF(B497=IFERROR(INDEX('Crafting recipes'!$H$6:$H$1005,MATCH(J497,'Crafting recipes'!$A$6:$A$1005,0)),"MISSING ID"),"Advances one material tier","Lower-tier ingredient; route advances one tier"),"Needs tier review"))))))</x:f>
        <x:v>Finished endpoint</x:v>
      </x:c>
      <x:c r="S497" s="4" t="str">
        <x:f>IFERROR(INDEX('Material routes'!$D$6:$D$2205,MATCH(U497,'Material routes'!$A$6:$A$2205,0)),"MISSING ID")</x:f>
        <x:v>proposal.lore.fastener_set</x:v>
      </x:c>
      <x:c r="T497" s="4" t="str">
        <x:f>IFERROR(INDEX('Material routes'!$D$6:$D$2205,MATCH(V497,'Material routes'!$A$6:$A$2205,0)),"MISSING ID")</x:f>
        <x:v>proposal.legger.fastener_pack</x:v>
      </x:c>
      <x:c r="U497" s="4" t="str">
        <x:v>design.lore.legger_fastener_pack.in.1</x:v>
      </x:c>
      <x:c r="V497" s="4" t="str">
        <x:v>design.lore.legger_fastener_pack.out</x:v>
      </x:c>
    </x:row>
    <x:row r="498" ht="115" customHeight="1">
      <x:c r="A498" s="4" t="str">
        <x:f>IFERROR(INDEX('Material routes'!$E$6:$E$2205,MATCH(U498,'Material routes'!$A$6:$A$2205,0)),"MISSING ID")</x:f>
        <x:v>Husk-fiber paper</x:v>
      </x:c>
      <x:c r="B498" s="4" t="str">
        <x:f>IFERROR(INDEX('Material routes'!$F$6:$F$2205,MATCH(U498,'Material routes'!$A$6:$A$2205,0)),"MISSING ID")</x:f>
        <x:v>T2</x:v>
      </x:c>
      <x:c r="C498" s="4" t="str">
        <x:f>IFERROR(INDEX('Material routes'!$H$6:$H$2205,MATCH(U498,'Material routes'!$A$6:$A$2205,0)),"MISSING ID")</x:f>
        <x:v>Processed material</x:v>
      </x:c>
      <x:c r="D498" s="4" t="str">
        <x:f>IFERROR(INDEX('Material routes'!$G$6:$G$2205,MATCH(U498,'Material routes'!$A$6:$A$2205,0)),"MISSING ID")</x:f>
        <x:v>Crafting components</x:v>
      </x:c>
      <x:c r="E498" s="4" t="str">
        <x:f>IFERROR(INDEX('Material routes'!$C$6:$C$2205,MATCH(U498,'Material routes'!$A$6:$A$2205,0)),"MISSING ID")</x:f>
        <x:v>Ingredient candidate</x:v>
      </x:c>
      <x:c r="F498" s="4" t="str">
        <x:f>IFERROR(INDEX('Material routes'!$E$6:$E$2205,MATCH(V498,'Material routes'!$A$6:$A$2205,0)),"MISSING ID")</x:f>
        <x:v>Legger service fastener pack</x:v>
      </x:c>
      <x:c r="G498" s="4" t="str">
        <x:f>IFERROR(INDEX('Material routes'!$F$6:$F$2205,MATCH(V498,'Material routes'!$A$6:$A$2205,0)),"MISSING ID")</x:f>
        <x:v>Not applicable</x:v>
      </x:c>
      <x:c r="H498" s="4" t="str">
        <x:f>IFERROR(INDEX('Material routes'!$H$6:$H$2205,MATCH(V498,'Material routes'!$A$6:$A$2205,0)),"MISSING ID")</x:f>
        <x:v>Service kit</x:v>
      </x:c>
      <x:c r="I498" s="4" t="str">
        <x:f>IFERROR(INDEX('Material routes'!$G$6:$G$2205,MATCH(V498,'Material routes'!$A$6:$A$2205,0)),"MISSING ID")</x:f>
        <x:v>Field supplies</x:v>
      </x:c>
      <x:c r="J498" s="4" t="str">
        <x:f>IFERROR(INDEX('Material routes'!$B$6:$B$2205,MATCH(U498,'Material routes'!$A$6:$A$2205,0)),"MISSING ID")</x:f>
        <x:v>design.lore.legger_fastener_pack</x:v>
      </x:c>
      <x:c r="K498" s="4" t="str">
        <x:f>IFERROR(INDEX('Crafting recipes'!$C$6:$C$1005,MATCH(J498,'Crafting recipes'!$A$6:$A$1005,0)),"MISSING ID")</x:f>
        <x:v>Finished-item crafting</x:v>
      </x:c>
      <x:c r="L498" s="4" t="str">
        <x:f>IFERROR(INDEX('Material routes'!$K$6:$K$2205,MATCH(U498,'Material routes'!$A$6:$A$2205,0)),"MISSING ID")</x:f>
        <x:v>Proposal</x:v>
      </x:c>
      <x:c r="M498" s="4" t="str">
        <x:f>IFERROR(INDEX('Material routes'!$M$6:$M$2205,MATCH(U498,'Material routes'!$A$6:$A$2205,0)),"MISSING ID")</x:f>
        <x:v>Partial proposal</x:v>
      </x:c>
      <x:c r="N498" s="4" t="str">
        <x:f>IF(IFERROR(INDEX('Material routes'!$I$6:$I$1005,MATCH(U498,'Material routes'!$A$6:$A$1005,0)),"MISSING ID")=0,"",IFERROR(INDEX('Material routes'!$I$6:$I$1005,MATCH(U498,'Material routes'!$A$6:$A$1005,0)),"MISSING ID"))</x:f>
      </x:c>
      <x:c r="O498" s="4" t="str">
        <x:f>IFERROR(INDEX('Material routes'!$J$6:$J$2205,MATCH(U498,'Material routes'!$A$6:$A$2205,0)),"MISSING ID")</x:f>
        <x:v>Unspecified</x:v>
      </x:c>
      <x:c r="P498" s="4" t="str">
        <x:f>IF(IFERROR(INDEX('Material routes'!$I$6:$I$1005,MATCH(V498,'Material routes'!$A$6:$A$1005,0)),"MISSING ID")=0,"",IFERROR(INDEX('Material routes'!$I$6:$I$1005,MATCH(V498,'Material routes'!$A$6:$A$1005,0)),"MISSING ID"))</x:f>
      </x:c>
      <x:c r="Q498" s="4" t="str">
        <x:f>IFERROR(INDEX('Material routes'!$J$6:$J$2205,MATCH(V498,'Material routes'!$A$6:$A$2205,0)),"MISSING ID")</x:f>
        <x:v>Unspecified</x:v>
      </x:c>
      <x:c r="R498" s="4" t="str">
        <x:f>IF(L498="Withheld","Withheld premise",IF(E498="Tool candidate","Reusable prerequisite",IF(K498="Raw entry preparation","Entry-resource preparation",IF(G498="Not applicable",IF(IFERROR(INDEX('Items'!$AI$6:$AI$1005,MATCH(T498,'Items'!$A$6:$A$1005,0)),"MISSING ID")="Finished item","Finished endpoint",IF(IFERROR(INDEX('Items'!$AI$6:$AI$1005,MATCH(T498,'Items'!$A$6:$A$1005,0)),"MISSING ID")="Currency","Currency / no refinement tier","Recovered output / tier not applicable")),IF(OR(IFERROR(INDEX('Crafting recipes'!$H$6:$H$1005,MATCH(J498,'Crafting recipes'!$A$6:$A$1005,0)),"MISSING ID")="Unassigned",G498="Unassigned"),"Tier unresolved",IF(IFERROR(VALUE(RIGHT(G498,1))-VALUE(RIGHT(IFERROR(INDEX('Crafting recipes'!$H$6:$H$1005,MATCH(J498,'Crafting recipes'!$A$6:$A$1005,0)),"MISSING ID"),1)),0)=1,IF(B498=IFERROR(INDEX('Crafting recipes'!$H$6:$H$1005,MATCH(J498,'Crafting recipes'!$A$6:$A$1005,0)),"MISSING ID"),"Advances one material tier","Lower-tier ingredient; route advances one tier"),"Needs tier review"))))))</x:f>
        <x:v>Finished endpoint</x:v>
      </x:c>
      <x:c r="S498" s="4" t="str">
        <x:f>IFERROR(INDEX('Material routes'!$D$6:$D$2205,MATCH(U498,'Material routes'!$A$6:$A$2205,0)),"MISSING ID")</x:f>
        <x:v>proposal.bio.husk_paper</x:v>
      </x:c>
      <x:c r="T498" s="4" t="str">
        <x:f>IFERROR(INDEX('Material routes'!$D$6:$D$2205,MATCH(V498,'Material routes'!$A$6:$A$2205,0)),"MISSING ID")</x:f>
        <x:v>proposal.legger.fastener_pack</x:v>
      </x:c>
      <x:c r="U498" s="4" t="str">
        <x:v>design.lore.legger_fastener_pack.in.2</x:v>
      </x:c>
      <x:c r="V498" s="4" t="str">
        <x:v>design.lore.legger_fastener_pack.out</x:v>
      </x:c>
    </x:row>
    <x:row r="499" ht="115" customHeight="1">
      <x:c r="A499" s="4" t="str">
        <x:f>IFERROR(INDEX('Material routes'!$E$6:$E$2205,MATCH(U499,'Material routes'!$A$6:$A$2205,0)),"MISSING ID")</x:f>
        <x:v>Matched metal fastener set</x:v>
      </x:c>
      <x:c r="B499" s="4" t="str">
        <x:f>IFERROR(INDEX('Material routes'!$F$6:$F$2205,MATCH(U499,'Material routes'!$A$6:$A$2205,0)),"MISSING ID")</x:f>
        <x:v>T3</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T4</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prerequisite",IF(K499="Raw entry preparation","Entry-resource preparation",IF(G499="Not applicable",IF(IFERROR(INDEX('Items'!$AI$6:$AI$1005,MATCH(T499,'Items'!$A$6:$A$1005,0)),"MISSING ID")="Finished item","Finished endpoint",IF(IFERROR(INDEX('Items'!$AI$6:$AI$1005,MATCH(T499,'Items'!$A$6:$A$1005,0)),"MISSING ID")="Currency","Currency / no refinement tier","Recovered output / tier not applicable")),IF(OR(IFERROR(INDEX('Crafting recipes'!$H$6:$H$1005,MATCH(J499,'Crafting recipes'!$A$6:$A$1005,0)),"MISSING ID")="Unassigned",G499="Unassigned"),"Tier unresolved",IF(IFERROR(VALUE(RIGHT(G499,1))-VALUE(RIGHT(IFERROR(INDEX('Crafting recipes'!$H$6:$H$1005,MATCH(J499,'Crafting recipes'!$A$6:$A$1005,0)),"MISSING ID"),1)),0)=1,IF(B499=IFERROR(INDEX('Crafting recipes'!$H$6:$H$1005,MATCH(J499,'Crafting recipes'!$A$6:$A$1005,0)),"MISSING ID"),"Advances one material tier","Lower-tier ingredient; route advances one tier"),"Needs tier review"))))))</x:f>
        <x:v>Advances one material tier</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T3</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T4</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prerequisite",IF(K500="Raw entry preparation","Entry-resource preparation",IF(G500="Not applicable",IF(IFERROR(INDEX('Items'!$AI$6:$AI$1005,MATCH(T500,'Items'!$A$6:$A$1005,0)),"MISSING ID")="Finished item","Finished endpoint",IF(IFERROR(INDEX('Items'!$AI$6:$AI$1005,MATCH(T500,'Items'!$A$6:$A$1005,0)),"MISSING ID")="Currency","Currency / no refinement tier","Recovered output / tier not applicable")),IF(OR(IFERROR(INDEX('Crafting recipes'!$H$6:$H$1005,MATCH(J500,'Crafting recipes'!$A$6:$A$1005,0)),"MISSING ID")="Unassigned",G500="Unassigned"),"Tier unresolved",IF(IFERROR(VALUE(RIGHT(G500,1))-VALUE(RIGHT(IFERROR(INDEX('Crafting recipes'!$H$6:$H$1005,MATCH(J500,'Crafting recipes'!$A$6:$A$1005,0)),"MISSING ID"),1)),0)=1,IF(B500=IFERROR(INDEX('Crafting recipes'!$H$6:$H$1005,MATCH(J500,'Crafting recipes'!$A$6:$A$1005,0)),"MISSING ID"),"Advances one material tier","Lower-tier ingredient; route advances one tier"),"Needs tier review"))))))</x:f>
        <x:v>Advances one material tier</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T3</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T4</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prerequisite",IF(K501="Raw entry preparation","Entry-resource preparation",IF(G501="Not applicable",IF(IFERROR(INDEX('Items'!$AI$6:$AI$1005,MATCH(T501,'Items'!$A$6:$A$1005,0)),"MISSING ID")="Finished item","Finished endpoint",IF(IFERROR(INDEX('Items'!$AI$6:$AI$1005,MATCH(T501,'Items'!$A$6:$A$1005,0)),"MISSING ID")="Currency","Currency / no refinement tier","Recovered output / tier not applicable")),IF(OR(IFERROR(INDEX('Crafting recipes'!$H$6:$H$1005,MATCH(J501,'Crafting recipes'!$A$6:$A$1005,0)),"MISSING ID")="Unassigned",G501="Unassigned"),"Tier unresolved",IF(IFERROR(VALUE(RIGHT(G501,1))-VALUE(RIGHT(IFERROR(INDEX('Crafting recipes'!$H$6:$H$1005,MATCH(J501,'Crafting recipes'!$A$6:$A$1005,0)),"MISSING ID"),1)),0)=1,IF(B501=IFERROR(INDEX('Crafting recipes'!$H$6:$H$1005,MATCH(J501,'Crafting recipes'!$A$6:$A$1005,0)),"MISSING ID"),"Advances one material tier","Lower-tier ingredient; route advances one tier"),"Needs tier review"))))))</x:f>
        <x:v>Advances one material tier</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T3</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T4</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prerequisite",IF(K502="Raw entry preparation","Entry-resource preparation",IF(G502="Not applicable",IF(IFERROR(INDEX('Items'!$AI$6:$AI$1005,MATCH(T502,'Items'!$A$6:$A$1005,0)),"MISSING ID")="Finished item","Finished endpoint",IF(IFERROR(INDEX('Items'!$AI$6:$AI$1005,MATCH(T502,'Items'!$A$6:$A$1005,0)),"MISSING ID")="Currency","Currency / no refinement tier","Recovered output / tier not applicable")),IF(OR(IFERROR(INDEX('Crafting recipes'!$H$6:$H$1005,MATCH(J502,'Crafting recipes'!$A$6:$A$1005,0)),"MISSING ID")="Unassigned",G502="Unassigned"),"Tier unresolved",IF(IFERROR(VALUE(RIGHT(G502,1))-VALUE(RIGHT(IFERROR(INDEX('Crafting recipes'!$H$6:$H$1005,MATCH(J502,'Crafting recipes'!$A$6:$A$1005,0)),"MISSING ID"),1)),0)=1,IF(B502=IFERROR(INDEX('Crafting recipes'!$H$6:$H$1005,MATCH(J502,'Crafting recipes'!$A$6:$A$1005,0)),"MISSING ID"),"Advances one material tier","Lower-tier ingredient; route advances one tier"),"Needs tier review"))))))</x:f>
        <x:v>Advances one material tier</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T3</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T4</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prerequisite",IF(K503="Raw entry preparation","Entry-resource preparation",IF(G503="Not applicable",IF(IFERROR(INDEX('Items'!$AI$6:$AI$1005,MATCH(T503,'Items'!$A$6:$A$1005,0)),"MISSING ID")="Finished item","Finished endpoint",IF(IFERROR(INDEX('Items'!$AI$6:$AI$1005,MATCH(T503,'Items'!$A$6:$A$1005,0)),"MISSING ID")="Currency","Currency / no refinement tier","Recovered output / tier not applicable")),IF(OR(IFERROR(INDEX('Crafting recipes'!$H$6:$H$1005,MATCH(J503,'Crafting recipes'!$A$6:$A$1005,0)),"MISSING ID")="Unassigned",G503="Unassigned"),"Tier unresolved",IF(IFERROR(VALUE(RIGHT(G503,1))-VALUE(RIGHT(IFERROR(INDEX('Crafting recipes'!$H$6:$H$1005,MATCH(J503,'Crafting recipes'!$A$6:$A$1005,0)),"MISSING ID"),1)),0)=1,IF(B503=IFERROR(INDEX('Crafting recipes'!$H$6:$H$1005,MATCH(J503,'Crafting recipes'!$A$6:$A$1005,0)),"MISSING ID"),"Advances one material tier","Lower-tier ingredient; route advances one tier"),"Needs tier review"))))))</x:f>
        <x:v>Advances one material tier</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T3</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T4</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prerequisite",IF(K504="Raw entry preparation","Entry-resource preparation",IF(G504="Not applicable",IF(IFERROR(INDEX('Items'!$AI$6:$AI$1005,MATCH(T504,'Items'!$A$6:$A$1005,0)),"MISSING ID")="Finished item","Finished endpoint",IF(IFERROR(INDEX('Items'!$AI$6:$AI$1005,MATCH(T504,'Items'!$A$6:$A$1005,0)),"MISSING ID")="Currency","Currency / no refinement tier","Recovered output / tier not applicable")),IF(OR(IFERROR(INDEX('Crafting recipes'!$H$6:$H$1005,MATCH(J504,'Crafting recipes'!$A$6:$A$1005,0)),"MISSING ID")="Unassigned",G504="Unassigned"),"Tier unresolved",IF(IFERROR(VALUE(RIGHT(G504,1))-VALUE(RIGHT(IFERROR(INDEX('Crafting recipes'!$H$6:$H$1005,MATCH(J504,'Crafting recipes'!$A$6:$A$1005,0)),"MISSING ID"),1)),0)=1,IF(B504=IFERROR(INDEX('Crafting recipes'!$H$6:$H$1005,MATCH(J504,'Crafting recipes'!$A$6:$A$1005,0)),"MISSING ID"),"Advances one material tier","Lower-tier ingredient; route advances one tier"),"Needs tier review"))))))</x:f>
        <x:v>Advances one material tier</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T3</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T4</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prerequisite",IF(K505="Raw entry preparation","Entry-resource preparation",IF(G505="Not applicable",IF(IFERROR(INDEX('Items'!$AI$6:$AI$1005,MATCH(T505,'Items'!$A$6:$A$1005,0)),"MISSING ID")="Finished item","Finished endpoint",IF(IFERROR(INDEX('Items'!$AI$6:$AI$1005,MATCH(T505,'Items'!$A$6:$A$1005,0)),"MISSING ID")="Currency","Currency / no refinement tier","Recovered output / tier not applicable")),IF(OR(IFERROR(INDEX('Crafting recipes'!$H$6:$H$1005,MATCH(J505,'Crafting recipes'!$A$6:$A$1005,0)),"MISSING ID")="Unassigned",G505="Unassigned"),"Tier unresolved",IF(IFERROR(VALUE(RIGHT(G505,1))-VALUE(RIGHT(IFERROR(INDEX('Crafting recipes'!$H$6:$H$1005,MATCH(J505,'Crafting recipes'!$A$6:$A$1005,0)),"MISSING ID"),1)),0)=1,IF(B505=IFERROR(INDEX('Crafting recipes'!$H$6:$H$1005,MATCH(J505,'Crafting recipes'!$A$6:$A$1005,0)),"MISSING ID"),"Advances one material tier","Lower-tier ingredient; route advances one tier"),"Needs tier review"))))))</x:f>
        <x:v>Advances one material tier</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T3</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T4</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prerequisite",IF(K506="Raw entry preparation","Entry-resource preparation",IF(G506="Not applicable",IF(IFERROR(INDEX('Items'!$AI$6:$AI$1005,MATCH(T506,'Items'!$A$6:$A$1005,0)),"MISSING ID")="Finished item","Finished endpoint",IF(IFERROR(INDEX('Items'!$AI$6:$AI$1005,MATCH(T506,'Items'!$A$6:$A$1005,0)),"MISSING ID")="Currency","Currency / no refinement tier","Recovered output / tier not applicable")),IF(OR(IFERROR(INDEX('Crafting recipes'!$H$6:$H$1005,MATCH(J506,'Crafting recipes'!$A$6:$A$1005,0)),"MISSING ID")="Unassigned",G506="Unassigned"),"Tier unresolved",IF(IFERROR(VALUE(RIGHT(G506,1))-VALUE(RIGHT(IFERROR(INDEX('Crafting recipes'!$H$6:$H$1005,MATCH(J506,'Crafting recipes'!$A$6:$A$1005,0)),"MISSING ID"),1)),0)=1,IF(B506=IFERROR(INDEX('Crafting recipes'!$H$6:$H$1005,MATCH(J506,'Crafting recipes'!$A$6:$A$1005,0)),"MISSING ID"),"Advances one material tier","Lower-tier ingredient; route advances one tier"),"Needs tier review"))))))</x:f>
        <x:v>Advances one material tier</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Tools</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Advances one material tier</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T3</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T4</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prerequisite",IF(K508="Raw entry preparation","Entry-resource preparation",IF(G508="Not applicable",IF(IFERROR(INDEX('Items'!$AI$6:$AI$1005,MATCH(T508,'Items'!$A$6:$A$1005,0)),"MISSING ID")="Finished item","Finished endpoint",IF(IFERROR(INDEX('Items'!$AI$6:$AI$1005,MATCH(T508,'Items'!$A$6:$A$1005,0)),"MISSING ID")="Currency","Currency / no refinement tier","Recovered output / tier not applicable")),IF(OR(IFERROR(INDEX('Crafting recipes'!$H$6:$H$1005,MATCH(J508,'Crafting recipes'!$A$6:$A$1005,0)),"MISSING ID")="Unassigned",G508="Unassigned"),"Tier unresolved",IF(IFERROR(VALUE(RIGHT(G508,1))-VALUE(RIGHT(IFERROR(INDEX('Crafting recipes'!$H$6:$H$1005,MATCH(J508,'Crafting recipes'!$A$6:$A$1005,0)),"MISSING ID"),1)),0)=1,IF(B508=IFERROR(INDEX('Crafting recipes'!$H$6:$H$1005,MATCH(J508,'Crafting recipes'!$A$6:$A$1005,0)),"MISSING ID"),"Advances one material tier","Lower-tier ingredient; route advances one tier"),"Needs tier review"))))))</x:f>
        <x:v>Advances one material tier</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T3</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T4</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prerequisite",IF(K509="Raw entry preparation","Entry-resource preparation",IF(G509="Not applicable",IF(IFERROR(INDEX('Items'!$AI$6:$AI$1005,MATCH(T509,'Items'!$A$6:$A$1005,0)),"MISSING ID")="Finished item","Finished endpoint",IF(IFERROR(INDEX('Items'!$AI$6:$AI$1005,MATCH(T509,'Items'!$A$6:$A$1005,0)),"MISSING ID")="Currency","Currency / no refinement tier","Recovered output / tier not applicable")),IF(OR(IFERROR(INDEX('Crafting recipes'!$H$6:$H$1005,MATCH(J509,'Crafting recipes'!$A$6:$A$1005,0)),"MISSING ID")="Unassigned",G509="Unassigned"),"Tier unresolved",IF(IFERROR(VALUE(RIGHT(G509,1))-VALUE(RIGHT(IFERROR(INDEX('Crafting recipes'!$H$6:$H$1005,MATCH(J509,'Crafting recipes'!$A$6:$A$1005,0)),"MISSING ID"),1)),0)=1,IF(B509=IFERROR(INDEX('Crafting recipes'!$H$6:$H$1005,MATCH(J509,'Crafting recipes'!$A$6:$A$1005,0)),"MISSING ID"),"Advances one material tier","Lower-tier ingredient; route advances one tier"),"Needs tier review"))))))</x:f>
        <x:v>Advances one material tier</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Tools</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Advances one material tier</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T3</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T4</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prerequisite",IF(K511="Raw entry preparation","Entry-resource preparation",IF(G511="Not applicable",IF(IFERROR(INDEX('Items'!$AI$6:$AI$1005,MATCH(T511,'Items'!$A$6:$A$1005,0)),"MISSING ID")="Finished item","Finished endpoint",IF(IFERROR(INDEX('Items'!$AI$6:$AI$1005,MATCH(T511,'Items'!$A$6:$A$1005,0)),"MISSING ID")="Currency","Currency / no refinement tier","Recovered output / tier not applicable")),IF(OR(IFERROR(INDEX('Crafting recipes'!$H$6:$H$1005,MATCH(J511,'Crafting recipes'!$A$6:$A$1005,0)),"MISSING ID")="Unassigned",G511="Unassigned"),"Tier unresolved",IF(IFERROR(VALUE(RIGHT(G511,1))-VALUE(RIGHT(IFERROR(INDEX('Crafting recipes'!$H$6:$H$1005,MATCH(J511,'Crafting recipes'!$A$6:$A$1005,0)),"MISSING ID"),1)),0)=1,IF(B511=IFERROR(INDEX('Crafting recipes'!$H$6:$H$1005,MATCH(J511,'Crafting recipes'!$A$6:$A$1005,0)),"MISSING ID"),"Advances one material tier","Lower-tier ingredient; route advances one tier"),"Needs tier review"))))))</x:f>
        <x:v>Advances one material tier</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T3</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T4</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prerequisite",IF(K512="Raw entry preparation","Entry-resource preparation",IF(G512="Not applicable",IF(IFERROR(INDEX('Items'!$AI$6:$AI$1005,MATCH(T512,'Items'!$A$6:$A$1005,0)),"MISSING ID")="Finished item","Finished endpoint",IF(IFERROR(INDEX('Items'!$AI$6:$AI$1005,MATCH(T512,'Items'!$A$6:$A$1005,0)),"MISSING ID")="Currency","Currency / no refinement tier","Recovered output / tier not applicable")),IF(OR(IFERROR(INDEX('Crafting recipes'!$H$6:$H$1005,MATCH(J512,'Crafting recipes'!$A$6:$A$1005,0)),"MISSING ID")="Unassigned",G512="Unassigned"),"Tier unresolved",IF(IFERROR(VALUE(RIGHT(G512,1))-VALUE(RIGHT(IFERROR(INDEX('Crafting recipes'!$H$6:$H$1005,MATCH(J512,'Crafting recipes'!$A$6:$A$1005,0)),"MISSING ID"),1)),0)=1,IF(B512=IFERROR(INDEX('Crafting recipes'!$H$6:$H$1005,MATCH(J512,'Crafting recipes'!$A$6:$A$1005,0)),"MISSING ID"),"Advances one material tier","Lower-tier ingredient; route advances one tier"),"Needs tier review"))))))</x:f>
        <x:v>Advances one material tier</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T3</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T4</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prerequisite",IF(K513="Raw entry preparation","Entry-resource preparation",IF(G513="Not applicable",IF(IFERROR(INDEX('Items'!$AI$6:$AI$1005,MATCH(T513,'Items'!$A$6:$A$1005,0)),"MISSING ID")="Finished item","Finished endpoint",IF(IFERROR(INDEX('Items'!$AI$6:$AI$1005,MATCH(T513,'Items'!$A$6:$A$1005,0)),"MISSING ID")="Currency","Currency / no refinement tier","Recovered output / tier not applicable")),IF(OR(IFERROR(INDEX('Crafting recipes'!$H$6:$H$1005,MATCH(J513,'Crafting recipes'!$A$6:$A$1005,0)),"MISSING ID")="Unassigned",G513="Unassigned"),"Tier unresolved",IF(IFERROR(VALUE(RIGHT(G513,1))-VALUE(RIGHT(IFERROR(INDEX('Crafting recipes'!$H$6:$H$1005,MATCH(J513,'Crafting recipes'!$A$6:$A$1005,0)),"MISSING ID"),1)),0)=1,IF(B513=IFERROR(INDEX('Crafting recipes'!$H$6:$H$1005,MATCH(J513,'Crafting recipes'!$A$6:$A$1005,0)),"MISSING ID"),"Advances one material tier","Lower-tier ingredient; route advances one tier"),"Needs tier review"))))))</x:f>
        <x:v>Advances one material tier</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T3</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T4</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prerequisite",IF(K514="Raw entry preparation","Entry-resource preparation",IF(G514="Not applicable",IF(IFERROR(INDEX('Items'!$AI$6:$AI$1005,MATCH(T514,'Items'!$A$6:$A$1005,0)),"MISSING ID")="Finished item","Finished endpoint",IF(IFERROR(INDEX('Items'!$AI$6:$AI$1005,MATCH(T514,'Items'!$A$6:$A$1005,0)),"MISSING ID")="Currency","Currency / no refinement tier","Recovered output / tier not applicable")),IF(OR(IFERROR(INDEX('Crafting recipes'!$H$6:$H$1005,MATCH(J514,'Crafting recipes'!$A$6:$A$1005,0)),"MISSING ID")="Unassigned",G514="Unassigned"),"Tier unresolved",IF(IFERROR(VALUE(RIGHT(G514,1))-VALUE(RIGHT(IFERROR(INDEX('Crafting recipes'!$H$6:$H$1005,MATCH(J514,'Crafting recipes'!$A$6:$A$1005,0)),"MISSING ID"),1)),0)=1,IF(B514=IFERROR(INDEX('Crafting recipes'!$H$6:$H$1005,MATCH(J514,'Crafting recipes'!$A$6:$A$1005,0)),"MISSING ID"),"Advances one material tier","Lower-tier ingredient; route advances one tier"),"Needs tier review"))))))</x:f>
        <x:v>Advances one material tier</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T3</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T4</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prerequisite",IF(K515="Raw entry preparation","Entry-resource preparation",IF(G515="Not applicable",IF(IFERROR(INDEX('Items'!$AI$6:$AI$1005,MATCH(T515,'Items'!$A$6:$A$1005,0)),"MISSING ID")="Finished item","Finished endpoint",IF(IFERROR(INDEX('Items'!$AI$6:$AI$1005,MATCH(T515,'Items'!$A$6:$A$1005,0)),"MISSING ID")="Currency","Currency / no refinement tier","Recovered output / tier not applicable")),IF(OR(IFERROR(INDEX('Crafting recipes'!$H$6:$H$1005,MATCH(J515,'Crafting recipes'!$A$6:$A$1005,0)),"MISSING ID")="Unassigned",G515="Unassigned"),"Tier unresolved",IF(IFERROR(VALUE(RIGHT(G515,1))-VALUE(RIGHT(IFERROR(INDEX('Crafting recipes'!$H$6:$H$1005,MATCH(J515,'Crafting recipes'!$A$6:$A$1005,0)),"MISSING ID"),1)),0)=1,IF(B515=IFERROR(INDEX('Crafting recipes'!$H$6:$H$1005,MATCH(J515,'Crafting recipes'!$A$6:$A$1005,0)),"MISSING ID"),"Advances one material tier","Lower-tier ingredient; route advances one tier"),"Needs tier review"))))))</x:f>
        <x:v>Advances one material tier</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T3</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T4</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prerequisite",IF(K516="Raw entry preparation","Entry-resource preparation",IF(G516="Not applicable",IF(IFERROR(INDEX('Items'!$AI$6:$AI$1005,MATCH(T516,'Items'!$A$6:$A$1005,0)),"MISSING ID")="Finished item","Finished endpoint",IF(IFERROR(INDEX('Items'!$AI$6:$AI$1005,MATCH(T516,'Items'!$A$6:$A$1005,0)),"MISSING ID")="Currency","Currency / no refinement tier","Recovered output / tier not applicable")),IF(OR(IFERROR(INDEX('Crafting recipes'!$H$6:$H$1005,MATCH(J516,'Crafting recipes'!$A$6:$A$1005,0)),"MISSING ID")="Unassigned",G516="Unassigned"),"Tier unresolved",IF(IFERROR(VALUE(RIGHT(G516,1))-VALUE(RIGHT(IFERROR(INDEX('Crafting recipes'!$H$6:$H$1005,MATCH(J516,'Crafting recipes'!$A$6:$A$1005,0)),"MISSING ID"),1)),0)=1,IF(B516=IFERROR(INDEX('Crafting recipes'!$H$6:$H$1005,MATCH(J516,'Crafting recipes'!$A$6:$A$1005,0)),"MISSING ID"),"Advances one material tier","Lower-tier ingredient; route advances one tier"),"Needs tier review"))))))</x:f>
        <x:v>Advances one material tier</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Rough iron rivet stock</x:v>
      </x:c>
      <x:c r="B517" s="4" t="str">
        <x:f>IFERROR(INDEX('Material routes'!$F$6:$F$2205,MATCH(U517,'Material routes'!$A$6:$A$2205,0)),"MISSING ID")</x:f>
        <x:v>T2</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T3</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prerequisite",IF(K517="Raw entry preparation","Entry-resource preparation",IF(G517="Not applicable",IF(IFERROR(INDEX('Items'!$AI$6:$AI$1005,MATCH(T517,'Items'!$A$6:$A$1005,0)),"MISSING ID")="Finished item","Finished endpoint",IF(IFERROR(INDEX('Items'!$AI$6:$AI$1005,MATCH(T517,'Items'!$A$6:$A$1005,0)),"MISSING ID")="Currency","Currency / no refinement tier","Recovered output / tier not applicable")),IF(OR(IFERROR(INDEX('Crafting recipes'!$H$6:$H$1005,MATCH(J517,'Crafting recipes'!$A$6:$A$1005,0)),"MISSING ID")="Unassigned",G517="Unassigned"),"Tier unresolved",IF(IFERROR(VALUE(RIGHT(G517,1))-VALUE(RIGHT(IFERROR(INDEX('Crafting recipes'!$H$6:$H$1005,MATCH(J517,'Crafting recipes'!$A$6:$A$1005,0)),"MISSING ID"),1)),0)=1,IF(B517=IFERROR(INDEX('Crafting recipes'!$H$6:$H$1005,MATCH(J517,'Crafting recipes'!$A$6:$A$1005,0)),"MISSING ID"),"Advances one material tier","Lower-tier ingredient; route advances one tier"),"Needs tier review"))))))</x:f>
        <x:v>Advances one material tier</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Rough iron rivet stock</x:v>
      </x:c>
      <x:c r="B518" s="4" t="str">
        <x:f>IFERROR(INDEX('Material routes'!$F$6:$F$2205,MATCH(U518,'Material routes'!$A$6:$A$2205,0)),"MISSING ID")</x:f>
        <x:v>T2</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T3</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prerequisite",IF(K518="Raw entry preparation","Entry-resource preparation",IF(G518="Not applicable",IF(IFERROR(INDEX('Items'!$AI$6:$AI$1005,MATCH(T518,'Items'!$A$6:$A$1005,0)),"MISSING ID")="Finished item","Finished endpoint",IF(IFERROR(INDEX('Items'!$AI$6:$AI$1005,MATCH(T518,'Items'!$A$6:$A$1005,0)),"MISSING ID")="Currency","Currency / no refinement tier","Recovered output / tier not applicable")),IF(OR(IFERROR(INDEX('Crafting recipes'!$H$6:$H$1005,MATCH(J518,'Crafting recipes'!$A$6:$A$1005,0)),"MISSING ID")="Unassigned",G518="Unassigned"),"Tier unresolved",IF(IFERROR(VALUE(RIGHT(G518,1))-VALUE(RIGHT(IFERROR(INDEX('Crafting recipes'!$H$6:$H$1005,MATCH(J518,'Crafting recipes'!$A$6:$A$1005,0)),"MISSING ID"),1)),0)=1,IF(B518=IFERROR(INDEX('Crafting recipes'!$H$6:$H$1005,MATCH(J518,'Crafting recipes'!$A$6:$A$1005,0)),"MISSING ID"),"Advances one material tier","Lower-tier ingredient; route advances one tier"),"Needs tier review"))))))</x:f>
        <x:v>Advances one material tier</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Rough iron rivet stock</x:v>
      </x:c>
      <x:c r="B519" s="4" t="str">
        <x:f>IFERROR(INDEX('Material routes'!$F$6:$F$2205,MATCH(U519,'Material routes'!$A$6:$A$2205,0)),"MISSING ID")</x:f>
        <x:v>T2</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T3</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prerequisite",IF(K519="Raw entry preparation","Entry-resource preparation",IF(G519="Not applicable",IF(IFERROR(INDEX('Items'!$AI$6:$AI$1005,MATCH(T519,'Items'!$A$6:$A$1005,0)),"MISSING ID")="Finished item","Finished endpoint",IF(IFERROR(INDEX('Items'!$AI$6:$AI$1005,MATCH(T519,'Items'!$A$6:$A$1005,0)),"MISSING ID")="Currency","Currency / no refinement tier","Recovered output / tier not applicable")),IF(OR(IFERROR(INDEX('Crafting recipes'!$H$6:$H$1005,MATCH(J519,'Crafting recipes'!$A$6:$A$1005,0)),"MISSING ID")="Unassigned",G519="Unassigned"),"Tier unresolved",IF(IFERROR(VALUE(RIGHT(G519,1))-VALUE(RIGHT(IFERROR(INDEX('Crafting recipes'!$H$6:$H$1005,MATCH(J519,'Crafting recipes'!$A$6:$A$1005,0)),"MISSING ID"),1)),0)=1,IF(B519=IFERROR(INDEX('Crafting recipes'!$H$6:$H$1005,MATCH(J519,'Crafting recipes'!$A$6:$A$1005,0)),"MISSING ID"),"Advances one material tier","Lower-tier ingredient; route advances one tier"),"Needs tier review"))))))</x:f>
        <x:v>Advances one material tier</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T0</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Sorted nickel alloying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prerequisite",IF(K520="Raw entry preparation","Entry-resource preparation",IF(G520="Not applicable",IF(IFERROR(INDEX('Items'!$AI$6:$AI$1005,MATCH(T520,'Items'!$A$6:$A$1005,0)),"MISSING ID")="Finished item","Finished endpoint",IF(IFERROR(INDEX('Items'!$AI$6:$AI$1005,MATCH(T520,'Items'!$A$6:$A$1005,0)),"MISSING ID")="Currency","Currency / no refinement tier","Recovered output / tier not applicable")),IF(OR(IFERROR(INDEX('Crafting recipes'!$H$6:$H$1005,MATCH(J520,'Crafting recipes'!$A$6:$A$1005,0)),"MISSING ID")="Unassigned",G520="Unassigned"),"Tier unresolved",IF(IFERROR(VALUE(RIGHT(G520,1))-VALUE(RIGHT(IFERROR(INDEX('Crafting recipes'!$H$6:$H$1005,MATCH(J520,'Crafting recipes'!$A$6:$A$1005,0)),"MISSING ID"),1)),0)=1,IF(B520=IFERROR(INDEX('Crafting recipes'!$H$6:$H$1005,MATCH(J520,'Crafting recipes'!$A$6:$A$1005,0)),"MISSING ID"),"Advances one material tier","Lower-tier ingredient; route advances one tier"),"Needs tier review"))))))</x:f>
        <x:v>Advances one material tier</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T0</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Sorted tin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prerequisite",IF(K521="Raw entry preparation","Entry-resource preparation",IF(G521="Not applicable",IF(IFERROR(INDEX('Items'!$AI$6:$AI$1005,MATCH(T521,'Items'!$A$6:$A$1005,0)),"MISSING ID")="Finished item","Finished endpoint",IF(IFERROR(INDEX('Items'!$AI$6:$AI$1005,MATCH(T521,'Items'!$A$6:$A$1005,0)),"MISSING ID")="Currency","Currency / no refinement tier","Recovered output / tier not applicable")),IF(OR(IFERROR(INDEX('Crafting recipes'!$H$6:$H$1005,MATCH(J521,'Crafting recipes'!$A$6:$A$1005,0)),"MISSING ID")="Unassigned",G521="Unassigned"),"Tier unresolved",IF(IFERROR(VALUE(RIGHT(G521,1))-VALUE(RIGHT(IFERROR(INDEX('Crafting recipes'!$H$6:$H$1005,MATCH(J521,'Crafting recipes'!$A$6:$A$1005,0)),"MISSING ID"),1)),0)=1,IF(B521=IFERROR(INDEX('Crafting recipes'!$H$6:$H$1005,MATCH(J521,'Crafting recipes'!$A$6:$A$1005,0)),"MISSING ID"),"Advances one material tier","Lower-tier ingredient; route advances one tier"),"Needs tier review"))))))</x:f>
        <x:v>Advances one material tier</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t="str">
        <x:f>IFERROR(INDEX('Material routes'!$E$6:$E$2205,MATCH(U522,'Material routes'!$A$6:$A$2205,0)),"MISSING ID")</x:f>
        <x:v>Kaolin pocket clay</x:v>
      </x:c>
      <x:c r="B522" s="4" t="str">
        <x:f>IFERROR(INDEX('Material routes'!$F$6:$F$2205,MATCH(U522,'Material routes'!$A$6:$A$2205,0)),"MISSING ID")</x:f>
        <x:v>T0</x:v>
      </x:c>
      <x:c r="C522" s="4" t="str">
        <x:f>IFERROR(INDEX('Material routes'!$H$6:$H$2205,MATCH(U522,'Material routes'!$A$6:$A$2205,0)),"MISSING ID")</x:f>
        <x:v>Raw material</x:v>
      </x:c>
      <x:c r="D522" s="4" t="str">
        <x:f>IFERROR(INDEX('Material routes'!$G$6:$G$2205,MATCH(U522,'Material routes'!$A$6:$A$2205,0)),"MISSING ID")</x:f>
        <x:v>Mineral resources</x:v>
      </x:c>
      <x:c r="E522" s="4" t="str">
        <x:f>IFERROR(INDEX('Material routes'!$C$6:$C$2205,MATCH(U522,'Material routes'!$A$6:$A$2205,0)),"MISSING ID")</x:f>
        <x:v>Ingredient candidate</x:v>
      </x:c>
      <x:c r="F522" s="4" t="str">
        <x:f>IFERROR(INDEX('Material routes'!$E$6:$E$2205,MATCH(V522,'Material routes'!$A$6:$A$2205,0)),"MISSING ID")</x:f>
        <x:v>Prepared kaolin body stock</x:v>
      </x:c>
      <x:c r="G522" s="4" t="str">
        <x:f>IFERROR(INDEX('Material routes'!$F$6:$F$2205,MATCH(V522,'Material routes'!$A$6:$A$2205,0)),"MISSING ID")</x:f>
        <x:v>T2</x:v>
      </x:c>
      <x:c r="H522" s="4" t="str">
        <x:f>IFERROR(INDEX('Material routes'!$H$6:$H$2205,MATCH(V522,'Material routes'!$A$6:$A$2205,0)),"MISSING ID")</x:f>
        <x:v>Processed material</x:v>
      </x:c>
      <x:c r="I522" s="4" t="str">
        <x:f>IFERROR(INDEX('Material routes'!$G$6:$G$2205,MATCH(V522,'Material routes'!$A$6:$A$2205,0)),"MISSING ID")</x:f>
        <x:v>Manufactured stock</x:v>
      </x:c>
      <x:c r="J522" s="4" t="str">
        <x:f>IFERROR(INDEX('Material routes'!$B$6:$B$2205,MATCH(U522,'Material routes'!$A$6:$A$2205,0)),"MISSING ID")</x:f>
        <x:v>design.collection.prepared_kaolin_body_stock</x:v>
      </x:c>
      <x:c r="K522" s="4" t="str">
        <x:f>IFERROR(INDEX('Crafting recipes'!$C$6:$C$1005,MATCH(J522,'Crafting recipes'!$A$6:$A$1005,0)),"MISSING ID")</x:f>
        <x:v>Material refinement</x:v>
      </x:c>
      <x:c r="L522" s="4" t="str">
        <x:f>IFERROR(INDEX('Material routes'!$K$6:$K$2205,MATCH(U522,'Material routes'!$A$6:$A$2205,0)),"MISSING ID")</x:f>
        <x:v>Proposal</x:v>
      </x:c>
      <x:c r="M522" s="4" t="str">
        <x:f>IFERROR(INDEX('Material routes'!$M$6:$M$2205,MATCH(U522,'Material routes'!$A$6:$A$2205,0)),"MISSING ID")</x:f>
        <x:v>Partial proposal</x:v>
      </x:c>
      <x:c r="N522" s="4"/>
      <x:c r="O522" s="4" t="str">
        <x:f>IFERROR(INDEX('Material routes'!$J$6:$J$2205,MATCH(U522,'Material routes'!$A$6:$A$2205,0)),"MISSING ID")</x:f>
        <x:v>Unspecified</x:v>
      </x:c>
      <x:c r="P522" s="4"/>
      <x:c r="Q522" s="4" t="str">
        <x:f>IFERROR(INDEX('Material routes'!$J$6:$J$2205,MATCH(V522,'Material routes'!$A$6:$A$2205,0)),"MISSING ID")</x:f>
        <x:v>Unspecified</x:v>
      </x:c>
      <x:c r="R522" s="4" t="str">
        <x:f>IF(L522="Withheld","Withheld premise",IF(E522="Tool candidate","Reusable prerequisite",IF(K522="Raw entry preparation","Entry-resource preparation",IF(G522="Not applicable",IF(IFERROR(INDEX('Items'!$AI$6:$AI$1005,MATCH(T522,'Items'!$A$6:$A$1005,0)),"MISSING ID")="Finished item","Finished endpoint",IF(IFERROR(INDEX('Items'!$AI$6:$AI$1005,MATCH(T522,'Items'!$A$6:$A$1005,0)),"MISSING ID")="Currency","Currency / no refinement tier","Recovered output / tier not applicable")),IF(OR(IFERROR(INDEX('Crafting recipes'!$H$6:$H$1005,MATCH(J522,'Crafting recipes'!$A$6:$A$1005,0)),"MISSING ID")="Unassigned",G522="Unassigned"),"Tier unresolved",IF(IFERROR(VALUE(RIGHT(G522,1))-VALUE(RIGHT(IFERROR(INDEX('Crafting recipes'!$H$6:$H$1005,MATCH(J522,'Crafting recipes'!$A$6:$A$1005,0)),"MISSING ID"),1)),0)=1,IF(B522=IFERROR(INDEX('Crafting recipes'!$H$6:$H$1005,MATCH(J522,'Crafting recipes'!$A$6:$A$1005,0)),"MISSING ID"),"Advances one material tier","Lower-tier ingredient; route advances one tier"),"Needs tier review"))))))</x:f>
        <x:v>Lower-tier ingredient; route advances one tier</x:v>
      </x:c>
      <x:c r="S522" s="4" t="str">
        <x:f>IFERROR(INDEX('Material routes'!$D$6:$D$2205,MATCH(U522,'Material routes'!$A$6:$A$2205,0)),"MISSING ID")</x:f>
        <x:v>proposal.collection.kaolin_pocket_clay</x:v>
      </x:c>
      <x:c r="T522" s="4" t="str">
        <x:f>IFERROR(INDEX('Material routes'!$D$6:$D$2205,MATCH(V522,'Material routes'!$A$6:$A$2205,0)),"MISSING ID")</x:f>
        <x:v>proposal.collection.prepared_kaolin_body_stock</x:v>
      </x:c>
      <x:c r="U522" s="4" t="str">
        <x:v>design.collection.prepared_kaolin_body_stock.in.1</x:v>
      </x:c>
      <x:c r="V522" s="4" t="str">
        <x:v>design.collection.prepared_kaolin_body_stock.out</x:v>
      </x:c>
    </x:row>
    <x:row r="523" ht="64" customHeight="1">
      <x:c r="A523" s="4" t="str">
        <x:f>IFERROR(INDEX('Material routes'!$E$6:$E$2205,MATCH(U523,'Material routes'!$A$6:$A$2205,0)),"MISSING ID")</x:f>
        <x:v>Prepared ceramic body feed</x:v>
      </x:c>
      <x:c r="B523" s="4" t="str">
        <x:f>IFERROR(INDEX('Material routes'!$F$6:$F$2205,MATCH(U523,'Material routes'!$A$6:$A$2205,0)),"MISSING ID")</x:f>
        <x:v>T1</x:v>
      </x:c>
      <x:c r="C523" s="4" t="str">
        <x:f>IFERROR(INDEX('Material routes'!$H$6:$H$2205,MATCH(U523,'Material routes'!$A$6:$A$2205,0)),"MISSING ID")</x:f>
        <x:v>Processed material</x:v>
      </x:c>
      <x:c r="D523" s="4" t="str">
        <x:f>IFERROR(INDEX('Material routes'!$G$6:$G$2205,MATCH(U523,'Material routes'!$A$6:$A$2205,0)),"MISSING ID")</x:f>
        <x:v>Manufactured stock</x:v>
      </x:c>
      <x:c r="E523" s="4" t="str">
        <x:f>IFERROR(INDEX('Material routes'!$C$6:$C$2205,MATCH(U523,'Material routes'!$A$6:$A$2205,0)),"MISSING ID")</x:f>
        <x:v>Ingredient candidate</x:v>
      </x:c>
      <x:c r="F523" s="4" t="str">
        <x:f>IFERROR(INDEX('Material routes'!$E$6:$E$2205,MATCH(V523,'Material routes'!$A$6:$A$2205,0)),"MISSING ID")</x:f>
        <x:v>Prepared kaolin body stock</x:v>
      </x:c>
      <x:c r="G523" s="4" t="str">
        <x:f>IFERROR(INDEX('Material routes'!$F$6:$F$2205,MATCH(V523,'Material routes'!$A$6:$A$2205,0)),"MISSING ID")</x:f>
        <x:v>T2</x:v>
      </x:c>
      <x:c r="H523" s="4" t="str">
        <x:f>IFERROR(INDEX('Material routes'!$H$6:$H$2205,MATCH(V523,'Material routes'!$A$6:$A$2205,0)),"MISSING ID")</x:f>
        <x:v>Processed material</x:v>
      </x:c>
      <x:c r="I523" s="4" t="str">
        <x:f>IFERROR(INDEX('Material routes'!$G$6:$G$2205,MATCH(V523,'Material routes'!$A$6:$A$2205,0)),"MISSING ID")</x:f>
        <x:v>Manufactured stock</x:v>
      </x:c>
      <x:c r="J523" s="4" t="str">
        <x:f>IFERROR(INDEX('Material routes'!$B$6:$B$2205,MATCH(U523,'Material routes'!$A$6:$A$2205,0)),"MISSING ID")</x:f>
        <x:v>design.collection.prepared_kaolin_body_stock</x:v>
      </x:c>
      <x:c r="K523" s="4" t="str">
        <x:f>IFERROR(INDEX('Crafting recipes'!$C$6:$C$1005,MATCH(J523,'Crafting recipes'!$A$6:$A$1005,0)),"MISSING ID")</x:f>
        <x:v>Material refinement</x:v>
      </x:c>
      <x:c r="L523" s="4" t="str">
        <x:f>IFERROR(INDEX('Material routes'!$K$6:$K$2205,MATCH(U523,'Material routes'!$A$6:$A$2205,0)),"MISSING ID")</x:f>
        <x:v>Proposal</x:v>
      </x:c>
      <x:c r="M523" s="4" t="str">
        <x:f>IFERROR(INDEX('Material routes'!$M$6:$M$2205,MATCH(U523,'Material routes'!$A$6:$A$2205,0)),"MISSING ID")</x:f>
        <x:v>Partial proposal</x:v>
      </x:c>
      <x:c r="N523" s="4"/>
      <x:c r="O523" s="4" t="str">
        <x:f>IFERROR(INDEX('Material routes'!$J$6:$J$2205,MATCH(U523,'Material routes'!$A$6:$A$2205,0)),"MISSING ID")</x:f>
        <x:v>Unspecified</x:v>
      </x:c>
      <x:c r="P523" s="4"/>
      <x:c r="Q523" s="4" t="str">
        <x:f>IFERROR(INDEX('Material routes'!$J$6:$J$2205,MATCH(V523,'Material routes'!$A$6:$A$2205,0)),"MISSING ID")</x:f>
        <x:v>Unspecified</x:v>
      </x:c>
      <x:c r="R523" s="4" t="str">
        <x:f>IF(L523="Withheld","Withheld premise",IF(E523="Tool candidate","Reusable prerequisite",IF(K523="Raw entry preparation","Entry-resource preparation",IF(G523="Not applicable",IF(IFERROR(INDEX('Items'!$AI$6:$AI$1005,MATCH(T523,'Items'!$A$6:$A$1005,0)),"MISSING ID")="Finished item","Finished endpoint",IF(IFERROR(INDEX('Items'!$AI$6:$AI$1005,MATCH(T523,'Items'!$A$6:$A$1005,0)),"MISSING ID")="Currency","Currency / no refinement tier","Recovered output / tier not applicable")),IF(OR(IFERROR(INDEX('Crafting recipes'!$H$6:$H$1005,MATCH(J523,'Crafting recipes'!$A$6:$A$1005,0)),"MISSING ID")="Unassigned",G523="Unassigned"),"Tier unresolved",IF(IFERROR(VALUE(RIGHT(G523,1))-VALUE(RIGHT(IFERROR(INDEX('Crafting recipes'!$H$6:$H$1005,MATCH(J523,'Crafting recipes'!$A$6:$A$1005,0)),"MISSING ID"),1)),0)=1,IF(B523=IFERROR(INDEX('Crafting recipes'!$H$6:$H$1005,MATCH(J523,'Crafting recipes'!$A$6:$A$1005,0)),"MISSING ID"),"Advances one material tier","Lower-tier ingredient; route advances one tier"),"Needs tier review"))))))</x:f>
        <x:v>Advances one material tier</x:v>
      </x:c>
      <x:c r="S523" s="4" t="str">
        <x:f>IFERROR(INDEX('Material routes'!$D$6:$D$2205,MATCH(U523,'Material routes'!$A$6:$A$2205,0)),"MISSING ID")</x:f>
        <x:v>proposal.ceramic.body_feed</x:v>
      </x:c>
      <x:c r="T523" s="4" t="str">
        <x:f>IFERROR(INDEX('Material routes'!$D$6:$D$2205,MATCH(V523,'Material routes'!$A$6:$A$2205,0)),"MISSING ID")</x:f>
        <x:v>proposal.collection.prepared_kaolin_body_stock</x:v>
      </x:c>
      <x:c r="U523" s="4" t="str">
        <x:v>design.collection.prepared_kaolin_body_stock.in.2</x:v>
      </x:c>
      <x:c r="V523" s="4" t="str">
        <x:v>design.collection.prepared_kaolin_body_stock.out</x:v>
      </x:c>
    </x:row>
    <x:row r="524" ht="64" customHeight="1">
      <x:c r="A524" s="4" t="str">
        <x:f>IFERROR(INDEX('Material routes'!$E$6:$E$2205,MATCH(U524,'Material routes'!$A$6:$A$2205,0)),"MISSING ID")</x:f>
        <x:v>Magnesite nodules</x:v>
      </x:c>
      <x:c r="B524" s="4" t="str">
        <x:f>IFERROR(INDEX('Material routes'!$F$6:$F$2205,MATCH(U524,'Material routes'!$A$6:$A$2205,0)),"MISSING ID")</x:f>
        <x:v>T0</x:v>
      </x:c>
      <x:c r="C524" s="4" t="str">
        <x:f>IFERROR(INDEX('Material routes'!$H$6:$H$2205,MATCH(U524,'Material routes'!$A$6:$A$2205,0)),"MISSING ID")</x:f>
        <x:v>Raw material</x:v>
      </x:c>
      <x:c r="D524" s="4" t="str">
        <x:f>IFERROR(INDEX('Material routes'!$G$6:$G$2205,MATCH(U524,'Material routes'!$A$6:$A$2205,0)),"MISSING ID")</x:f>
        <x:v>Mineral resources</x:v>
      </x:c>
      <x:c r="E524" s="4" t="str">
        <x:f>IFERROR(INDEX('Material routes'!$C$6:$C$2205,MATCH(U524,'Material routes'!$A$6:$A$2205,0)),"MISSING ID")</x:f>
        <x:v>Ingredient candidate</x:v>
      </x:c>
      <x:c r="F524" s="4" t="str">
        <x:f>IFERROR(INDEX('Material routes'!$E$6:$E$2205,MATCH(V524,'Material routes'!$A$6:$A$2205,0)),"MISSING ID")</x:f>
        <x:v>Graded magnesite refractory meal</x:v>
      </x:c>
      <x:c r="G524" s="4" t="str">
        <x:f>IFERROR(INDEX('Material routes'!$F$6:$F$2205,MATCH(V524,'Material routes'!$A$6:$A$2205,0)),"MISSING ID")</x:f>
        <x:v>T1</x:v>
      </x:c>
      <x:c r="H524" s="4" t="str">
        <x:f>IFERROR(INDEX('Material routes'!$H$6:$H$2205,MATCH(V524,'Material routes'!$A$6:$A$2205,0)),"MISSING ID")</x:f>
        <x:v>Processed material</x:v>
      </x:c>
      <x:c r="I524" s="4" t="str">
        <x:f>IFERROR(INDEX('Material routes'!$G$6:$G$2205,MATCH(V524,'Material routes'!$A$6:$A$2205,0)),"MISSING ID")</x:f>
        <x:v>Manufactured stock</x:v>
      </x:c>
      <x:c r="J524" s="4" t="str">
        <x:f>IFERROR(INDEX('Material routes'!$B$6:$B$2205,MATCH(U524,'Material routes'!$A$6:$A$2205,0)),"MISSING ID")</x:f>
        <x:v>design.collection.graded_magnesite_refractory_meal</x:v>
      </x:c>
      <x:c r="K524" s="4" t="str">
        <x:f>IFERROR(INDEX('Crafting recipes'!$C$6:$C$1005,MATCH(J524,'Crafting recipes'!$A$6:$A$1005,0)),"MISSING ID")</x:f>
        <x:v>Material refinement</x:v>
      </x:c>
      <x:c r="L524" s="4" t="str">
        <x:f>IFERROR(INDEX('Material routes'!$K$6:$K$2205,MATCH(U524,'Material routes'!$A$6:$A$2205,0)),"MISSING ID")</x:f>
        <x:v>Proposal</x:v>
      </x:c>
      <x:c r="M524" s="4" t="str">
        <x:f>IFERROR(INDEX('Material routes'!$M$6:$M$2205,MATCH(U524,'Material routes'!$A$6:$A$2205,0)),"MISSING ID")</x:f>
        <x:v>Partial proposal</x:v>
      </x:c>
      <x:c r="N524" s="4"/>
      <x:c r="O524" s="4" t="str">
        <x:f>IFERROR(INDEX('Material routes'!$J$6:$J$2205,MATCH(U524,'Material routes'!$A$6:$A$2205,0)),"MISSING ID")</x:f>
        <x:v>Unspecified</x:v>
      </x:c>
      <x:c r="P524" s="4"/>
      <x:c r="Q524" s="4" t="str">
        <x:f>IFERROR(INDEX('Material routes'!$J$6:$J$2205,MATCH(V524,'Material routes'!$A$6:$A$2205,0)),"MISSING ID")</x:f>
        <x:v>Unspecified</x:v>
      </x:c>
      <x:c r="R524" s="4" t="str">
        <x:f>IF(L524="Withheld","Withheld premise",IF(E524="Tool candidate","Reusable prerequisite",IF(K524="Raw entry preparation","Entry-resource preparation",IF(G524="Not applicable",IF(IFERROR(INDEX('Items'!$AI$6:$AI$1005,MATCH(T524,'Items'!$A$6:$A$1005,0)),"MISSING ID")="Finished item","Finished endpoint",IF(IFERROR(INDEX('Items'!$AI$6:$AI$1005,MATCH(T524,'Items'!$A$6:$A$1005,0)),"MISSING ID")="Currency","Currency / no refinement tier","Recovered output / tier not applicable")),IF(OR(IFERROR(INDEX('Crafting recipes'!$H$6:$H$1005,MATCH(J524,'Crafting recipes'!$A$6:$A$1005,0)),"MISSING ID")="Unassigned",G524="Unassigned"),"Tier unresolved",IF(IFERROR(VALUE(RIGHT(G524,1))-VALUE(RIGHT(IFERROR(INDEX('Crafting recipes'!$H$6:$H$1005,MATCH(J524,'Crafting recipes'!$A$6:$A$1005,0)),"MISSING ID"),1)),0)=1,IF(B524=IFERROR(INDEX('Crafting recipes'!$H$6:$H$1005,MATCH(J524,'Crafting recipes'!$A$6:$A$1005,0)),"MISSING ID"),"Advances one material tier","Lower-tier ingredient; route advances one tier"),"Needs tier review"))))))</x:f>
        <x:v>Advances one material tier</x:v>
      </x:c>
      <x:c r="S524" s="4" t="str">
        <x:f>IFERROR(INDEX('Material routes'!$D$6:$D$2205,MATCH(U524,'Material routes'!$A$6:$A$2205,0)),"MISSING ID")</x:f>
        <x:v>proposal.collection.magnesite_nodules</x:v>
      </x:c>
      <x:c r="T524" s="4" t="str">
        <x:f>IFERROR(INDEX('Material routes'!$D$6:$D$2205,MATCH(V524,'Material routes'!$A$6:$A$2205,0)),"MISSING ID")</x:f>
        <x:v>proposal.collection.graded_magnesite_refractory_meal</x:v>
      </x:c>
      <x:c r="U524" s="4" t="str">
        <x:v>design.collection.graded_magnesite_refractory_meal.in.1</x:v>
      </x:c>
      <x:c r="V524" s="4" t="str">
        <x:v>design.collection.graded_magnesite_refractory_meal.out</x:v>
      </x:c>
    </x:row>
    <x:row r="525" ht="64" customHeight="1">
      <x:c r="A525" s="4" t="str">
        <x:f>IFERROR(INDEX('Material routes'!$E$6:$E$2205,MATCH(U525,'Material routes'!$A$6:$A$2205,0)),"MISSING ID")</x:f>
        <x:v>Reclaimed bronze billet</x:v>
      </x:c>
      <x:c r="B525" s="4" t="str">
        <x:f>IFERROR(INDEX('Material routes'!$F$6:$F$2205,MATCH(U525,'Material routes'!$A$6:$A$2205,0)),"MISSING ID")</x:f>
        <x:v>T1</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Drawn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prerequisite",IF(K525="Raw entry preparation","Entry-resource preparation",IF(G525="Not applicable",IF(IFERROR(INDEX('Items'!$AI$6:$AI$1005,MATCH(T525,'Items'!$A$6:$A$1005,0)),"MISSING ID")="Finished item","Finished endpoint",IF(IFERROR(INDEX('Items'!$AI$6:$AI$1005,MATCH(T525,'Items'!$A$6:$A$1005,0)),"MISSING ID")="Currency","Currency / no refinement tier","Recovered output / tier not applicable")),IF(OR(IFERROR(INDEX('Crafting recipes'!$H$6:$H$1005,MATCH(J525,'Crafting recipes'!$A$6:$A$1005,0)),"MISSING ID")="Unassigned",G525="Unassigned"),"Tier unresolved",IF(IFERROR(VALUE(RIGHT(G525,1))-VALUE(RIGHT(IFERROR(INDEX('Crafting recipes'!$H$6:$H$1005,MATCH(J525,'Crafting recipes'!$A$6:$A$1005,0)),"MISSING ID"),1)),0)=1,IF(B525=IFERROR(INDEX('Crafting recipes'!$H$6:$H$1005,MATCH(J525,'Crafting recipes'!$A$6:$A$1005,0)),"MISSING ID"),"Advances one material tier","Lower-tier ingredient; route advances one tier"),"Needs tier review"))))))</x:f>
        <x:v>Advances one material tier</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Worked iron stock</x:v>
      </x:c>
      <x:c r="B526" s="4" t="str">
        <x:f>IFERROR(INDEX('Material routes'!$F$6:$F$2205,MATCH(U526,'Material routes'!$A$6:$A$2205,0)),"MISSING ID")</x:f>
        <x:v>T2</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T3</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prerequisite",IF(K526="Raw entry preparation","Entry-resource preparation",IF(G526="Not applicable",IF(IFERROR(INDEX('Items'!$AI$6:$AI$1005,MATCH(T526,'Items'!$A$6:$A$1005,0)),"MISSING ID")="Finished item","Finished endpoint",IF(IFERROR(INDEX('Items'!$AI$6:$AI$1005,MATCH(T526,'Items'!$A$6:$A$1005,0)),"MISSING ID")="Currency","Currency / no refinement tier","Recovered output / tier not applicable")),IF(OR(IFERROR(INDEX('Crafting recipes'!$H$6:$H$1005,MATCH(J526,'Crafting recipes'!$A$6:$A$1005,0)),"MISSING ID")="Unassigned",G526="Unassigned"),"Tier unresolved",IF(IFERROR(VALUE(RIGHT(G526,1))-VALUE(RIGHT(IFERROR(INDEX('Crafting recipes'!$H$6:$H$1005,MATCH(J526,'Crafting recipes'!$A$6:$A$1005,0)),"MISSING ID"),1)),0)=1,IF(B526=IFERROR(INDEX('Crafting recipes'!$H$6:$H$1005,MATCH(J526,'Crafting recipes'!$A$6:$A$1005,0)),"MISSING ID"),"Advances one material tier","Lower-tier ingredient; route advances one tier"),"Needs tier review"))))))</x:f>
        <x:v>Advances one material tier</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stock</x:v>
      </x:c>
      <x:c r="B527" s="4" t="str">
        <x:f>IFERROR(INDEX('Material routes'!$F$6:$F$2205,MATCH(U527,'Material routes'!$A$6:$A$2205,0)),"MISSING ID")</x:f>
        <x:v>T1</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chitin friction stock</x:v>
      </x:c>
      <x:c r="G527" s="4" t="str">
        <x:f>IFERROR(INDEX('Material routes'!$F$6:$F$2205,MATCH(V527,'Material routes'!$A$6:$A$2205,0)),"MISSING ID")</x:f>
        <x:v>T2</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prerequisite",IF(K527="Raw entry preparation","Entry-resource preparation",IF(G527="Not applicable",IF(IFERROR(INDEX('Items'!$AI$6:$AI$1005,MATCH(T527,'Items'!$A$6:$A$1005,0)),"MISSING ID")="Finished item","Finished endpoint",IF(IFERROR(INDEX('Items'!$AI$6:$AI$1005,MATCH(T527,'Items'!$A$6:$A$1005,0)),"MISSING ID")="Currency","Currency / no refinement tier","Recovered output / tier not applicable")),IF(OR(IFERROR(INDEX('Crafting recipes'!$H$6:$H$1005,MATCH(J527,'Crafting recipes'!$A$6:$A$1005,0)),"MISSING ID")="Unassigned",G527="Unassigned"),"Tier unresolved",IF(IFERROR(VALUE(RIGHT(G527,1))-VALUE(RIGHT(IFERROR(INDEX('Crafting recipes'!$H$6:$H$1005,MATCH(J527,'Crafting recipes'!$A$6:$A$1005,0)),"MISSING ID"),1)),0)=1,IF(B527=IFERROR(INDEX('Crafting recipes'!$H$6:$H$1005,MATCH(J527,'Crafting recipes'!$A$6:$A$1005,0)),"MISSING ID"),"Advances one material tier","Lower-tier ingredient; route advances one tier"),"Needs tier review"))))))</x:f>
        <x:v>Advances one material tier</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x:v>
      </x:c>
      <x:c r="B528" s="4" t="str">
        <x:f>IFERROR(INDEX('Material routes'!$F$6:$F$2205,MATCH(U528,'Material routes'!$A$6:$A$2205,0)),"MISSING ID")</x:f>
        <x:v>T1</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chitin friction stock</x:v>
      </x:c>
      <x:c r="G528" s="4" t="str">
        <x:f>IFERROR(INDEX('Material routes'!$F$6:$F$2205,MATCH(V528,'Material routes'!$A$6:$A$2205,0)),"MISSING ID")</x:f>
        <x:v>T2</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prerequisite",IF(K528="Raw entry preparation","Entry-resource preparation",IF(G528="Not applicable",IF(IFERROR(INDEX('Items'!$AI$6:$AI$1005,MATCH(T528,'Items'!$A$6:$A$1005,0)),"MISSING ID")="Finished item","Finished endpoint",IF(IFERROR(INDEX('Items'!$AI$6:$AI$1005,MATCH(T528,'Items'!$A$6:$A$1005,0)),"MISSING ID")="Currency","Currency / no refinement tier","Recovered output / tier not applicable")),IF(OR(IFERROR(INDEX('Crafting recipes'!$H$6:$H$1005,MATCH(J528,'Crafting recipes'!$A$6:$A$1005,0)),"MISSING ID")="Unassigned",G528="Unassigned"),"Tier unresolved",IF(IFERROR(VALUE(RIGHT(G528,1))-VALUE(RIGHT(IFERROR(INDEX('Crafting recipes'!$H$6:$H$1005,MATCH(J528,'Crafting recipes'!$A$6:$A$1005,0)),"MISSING ID"),1)),0)=1,IF(B528=IFERROR(INDEX('Crafting recipes'!$H$6:$H$1005,MATCH(J528,'Crafting recipes'!$A$6:$A$1005,0)),"MISSING ID"),"Advances one material tier","Lower-tier ingredient; route advances one tier"),"Needs tier review"))))))</x:f>
        <x:v>Advances one material tier</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T1</x:v>
      </x:c>
      <x:c r="C529" s="4" t="str">
        <x:f>IFERROR(INDEX('Material routes'!$H$6:$H$2205,MATCH(U529,'Material routes'!$A$6:$A$2205,0)),"MISSING ID")</x:f>
        <x:v>Chemical material</x:v>
      </x:c>
      <x:c r="D529" s="4" t="str">
        <x:f>IFERROR(INDEX('Material routes'!$G$6:$G$2205,MATCH(U529,'Material routes'!$A$6:$A$2205,0)),"MISSING ID")</x:f>
        <x:v>Processing agents</x:v>
      </x:c>
      <x:c r="E529" s="4" t="str">
        <x:f>IFERROR(INDEX('Material routes'!$C$6:$C$2205,MATCH(U529,'Material routes'!$A$6:$A$2205,0)),"MISSING ID")</x:f>
        <x:v>Ingredient candidate</x:v>
      </x:c>
      <x:c r="F529" s="4" t="str">
        <x:f>IFERROR(INDEX('Material routes'!$E$6:$E$2205,MATCH(V529,'Material routes'!$A$6:$A$2205,0)),"MISSING ID")</x:f>
        <x:v>Pressed chitin friction stock</x:v>
      </x:c>
      <x:c r="G529" s="4" t="str">
        <x:f>IFERROR(INDEX('Material routes'!$F$6:$F$2205,MATCH(V529,'Material routes'!$A$6:$A$2205,0)),"MISSING ID")</x:f>
        <x:v>T2</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prerequisite",IF(K529="Raw entry preparation","Entry-resource preparation",IF(G529="Not applicable",IF(IFERROR(INDEX('Items'!$AI$6:$AI$1005,MATCH(T529,'Items'!$A$6:$A$1005,0)),"MISSING ID")="Finished item","Finished endpoint",IF(IFERROR(INDEX('Items'!$AI$6:$AI$1005,MATCH(T529,'Items'!$A$6:$A$1005,0)),"MISSING ID")="Currency","Currency / no refinement tier","Recovered output / tier not applicable")),IF(OR(IFERROR(INDEX('Crafting recipes'!$H$6:$H$1005,MATCH(J529,'Crafting recipes'!$A$6:$A$1005,0)),"MISSING ID")="Unassigned",G529="Unassigned"),"Tier unresolved",IF(IFERROR(VALUE(RIGHT(G529,1))-VALUE(RIGHT(IFERROR(INDEX('Crafting recipes'!$H$6:$H$1005,MATCH(J529,'Crafting recipes'!$A$6:$A$1005,0)),"MISSING ID"),1)),0)=1,IF(B529=IFERROR(INDEX('Crafting recipes'!$H$6:$H$1005,MATCH(J529,'Crafting recipes'!$A$6:$A$1005,0)),"MISSING ID"),"Advances one material tier","Lower-tier ingredient; route advances one tier"),"Needs tier review"))))))</x:f>
        <x:v>Advances one material tier</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T3</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Calibrated ceramic mounting saddle</x:v>
      </x:c>
      <x:c r="G530" s="4" t="str">
        <x:f>IFERROR(INDEX('Material routes'!$F$6:$F$2205,MATCH(V530,'Material routes'!$A$6:$A$2205,0)),"MISSING ID")</x:f>
        <x:v>T4</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prerequisite",IF(K530="Raw entry preparation","Entry-resource preparation",IF(G530="Not applicable",IF(IFERROR(INDEX('Items'!$AI$6:$AI$1005,MATCH(T530,'Items'!$A$6:$A$1005,0)),"MISSING ID")="Finished item","Finished endpoint",IF(IFERROR(INDEX('Items'!$AI$6:$AI$1005,MATCH(T530,'Items'!$A$6:$A$1005,0)),"MISSING ID")="Currency","Currency / no refinement tier","Recovered output / tier not applicable")),IF(OR(IFERROR(INDEX('Crafting recipes'!$H$6:$H$1005,MATCH(J530,'Crafting recipes'!$A$6:$A$1005,0)),"MISSING ID")="Unassigned",G530="Unassigned"),"Tier unresolved",IF(IFERROR(VALUE(RIGHT(G530,1))-VALUE(RIGHT(IFERROR(INDEX('Crafting recipes'!$H$6:$H$1005,MATCH(J530,'Crafting recipes'!$A$6:$A$1005,0)),"MISSING ID"),1)),0)=1,IF(B530=IFERROR(INDEX('Crafting recipes'!$H$6:$H$1005,MATCH(J530,'Crafting recipes'!$A$6:$A$1005,0)),"MISSING ID"),"Advances one material tier","Lower-tier ingredient; route advances one tier"),"Needs tier review"))))))</x:f>
        <x:v>Advances one material tier</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T3</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Calibrated ceramic mounting saddle</x:v>
      </x:c>
      <x:c r="G531" s="4" t="str">
        <x:f>IFERROR(INDEX('Material routes'!$F$6:$F$2205,MATCH(V531,'Material routes'!$A$6:$A$2205,0)),"MISSING ID")</x:f>
        <x:v>T4</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prerequisite",IF(K531="Raw entry preparation","Entry-resource preparation",IF(G531="Not applicable",IF(IFERROR(INDEX('Items'!$AI$6:$AI$1005,MATCH(T531,'Items'!$A$6:$A$1005,0)),"MISSING ID")="Finished item","Finished endpoint",IF(IFERROR(INDEX('Items'!$AI$6:$AI$1005,MATCH(T531,'Items'!$A$6:$A$1005,0)),"MISSING ID")="Currency","Currency / no refinement tier","Recovered output / tier not applicable")),IF(OR(IFERROR(INDEX('Crafting recipes'!$H$6:$H$1005,MATCH(J531,'Crafting recipes'!$A$6:$A$1005,0)),"MISSING ID")="Unassigned",G531="Unassigned"),"Tier unresolved",IF(IFERROR(VALUE(RIGHT(G531,1))-VALUE(RIGHT(IFERROR(INDEX('Crafting recipes'!$H$6:$H$1005,MATCH(J531,'Crafting recipes'!$A$6:$A$1005,0)),"MISSING ID"),1)),0)=1,IF(B531=IFERROR(INDEX('Crafting recipes'!$H$6:$H$1005,MATCH(J531,'Crafting recipes'!$A$6:$A$1005,0)),"MISSING ID"),"Advances one material tier","Lower-tier ingredient; route advances one tier"),"Needs tier review"))))))</x:f>
        <x:v>Advances one material tier</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T1</x:v>
      </x:c>
      <x:c r="C532" s="4" t="str">
        <x:f>IFERROR(INDEX('Material routes'!$H$6:$H$2205,MATCH(U532,'Material routes'!$A$6:$A$2205,0)),"MISSING ID")</x:f>
        <x:v>Chemical material</x:v>
      </x:c>
      <x:c r="D532" s="4" t="str">
        <x:f>IFERROR(INDEX('Material routes'!$G$6:$G$2205,MATCH(U532,'Material routes'!$A$6:$A$2205,0)),"MISSING ID")</x:f>
        <x:v>Processing agents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T2</x:v>
      </x:c>
      <x:c r="H532" s="4" t="str">
        <x:f>IFERROR(INDEX('Material routes'!$H$6:$H$2205,MATCH(V532,'Material routes'!$A$6:$A$2205,0)),"MISSING ID")</x:f>
        <x:v>Chemical material</x:v>
      </x:c>
      <x:c r="I532" s="4" t="str">
        <x:f>IFERROR(INDEX('Material routes'!$G$6:$G$2205,MATCH(V532,'Material routes'!$A$6:$A$2205,0)),"MISSING ID")</x:f>
        <x:v>Processing agents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prerequisite",IF(K532="Raw entry preparation","Entry-resource preparation",IF(G532="Not applicable",IF(IFERROR(INDEX('Items'!$AI$6:$AI$1005,MATCH(T532,'Items'!$A$6:$A$1005,0)),"MISSING ID")="Finished item","Finished endpoint",IF(IFERROR(INDEX('Items'!$AI$6:$AI$1005,MATCH(T532,'Items'!$A$6:$A$1005,0)),"MISSING ID")="Currency","Currency / no refinement tier","Recovered output / tier not applicable")),IF(OR(IFERROR(INDEX('Crafting recipes'!$H$6:$H$1005,MATCH(J532,'Crafting recipes'!$A$6:$A$1005,0)),"MISSING ID")="Unassigned",G532="Unassigned"),"Tier unresolved",IF(IFERROR(VALUE(RIGHT(G532,1))-VALUE(RIGHT(IFERROR(INDEX('Crafting recipes'!$H$6:$H$1005,MATCH(J532,'Crafting recipes'!$A$6:$A$1005,0)),"MISSING ID"),1)),0)=1,IF(B532=IFERROR(INDEX('Crafting recipes'!$H$6:$H$1005,MATCH(J532,'Crafting recipes'!$A$6:$A$1005,0)),"MISSING ID"),"Advances one material tier","Lower-tier ingredient; route advances one tier"),"Needs tier review"))))))</x:f>
        <x:v>Advances one material tier</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x:v>
      </x:c>
      <x:c r="B533" s="4" t="str">
        <x:f>IFERROR(INDEX('Material routes'!$F$6:$F$2205,MATCH(U533,'Material routes'!$A$6:$A$2205,0)),"MISSING ID")</x:f>
        <x:v>T1</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T2</x:v>
      </x:c>
      <x:c r="H533" s="4" t="str">
        <x:f>IFERROR(INDEX('Material routes'!$H$6:$H$2205,MATCH(V533,'Material routes'!$A$6:$A$2205,0)),"MISSING ID")</x:f>
        <x:v>Chemical material</x:v>
      </x:c>
      <x:c r="I533" s="4" t="str">
        <x:f>IFERROR(INDEX('Material routes'!$G$6:$G$2205,MATCH(V533,'Material routes'!$A$6:$A$2205,0)),"MISSING ID")</x:f>
        <x:v>Processing agents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prerequisite",IF(K533="Raw entry preparation","Entry-resource preparation",IF(G533="Not applicable",IF(IFERROR(INDEX('Items'!$AI$6:$AI$1005,MATCH(T533,'Items'!$A$6:$A$1005,0)),"MISSING ID")="Finished item","Finished endpoint",IF(IFERROR(INDEX('Items'!$AI$6:$AI$1005,MATCH(T533,'Items'!$A$6:$A$1005,0)),"MISSING ID")="Currency","Currency / no refinement tier","Recovered output / tier not applicable")),IF(OR(IFERROR(INDEX('Crafting recipes'!$H$6:$H$1005,MATCH(J533,'Crafting recipes'!$A$6:$A$1005,0)),"MISSING ID")="Unassigned",G533="Unassigned"),"Tier unresolved",IF(IFERROR(VALUE(RIGHT(G533,1))-VALUE(RIGHT(IFERROR(INDEX('Crafting recipes'!$H$6:$H$1005,MATCH(J533,'Crafting recipes'!$A$6:$A$1005,0)),"MISSING ID"),1)),0)=1,IF(B533=IFERROR(INDEX('Crafting recipes'!$H$6:$H$1005,MATCH(J533,'Crafting recipes'!$A$6:$A$1005,0)),"MISSING ID"),"Advances one material tier","Lower-tier ingredient; route advances one tier"),"Needs tier review"))))))</x:f>
        <x:v>Advances one material tier</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t="str">
        <x:f>IFERROR(INDEX('Material routes'!$E$6:$E$2205,MATCH(U534,'Material routes'!$A$6:$A$2205,0)),"MISSING ID")</x:f>
        <x:v>Concentrated Phagia adhesive base</x:v>
      </x:c>
      <x:c r="B534" s="4" t="str">
        <x:f>IFERROR(INDEX('Material routes'!$F$6:$F$2205,MATCH(U534,'Material routes'!$A$6:$A$2205,0)),"MISSING ID")</x:f>
        <x:v>T1</x:v>
      </x:c>
      <x:c r="C534" s="4" t="str">
        <x:f>IFERROR(INDEX('Material routes'!$H$6:$H$2205,MATCH(U534,'Material routes'!$A$6:$A$2205,0)),"MISSING ID")</x:f>
        <x:v>Chemical material</x:v>
      </x:c>
      <x:c r="D534" s="4" t="str">
        <x:f>IFERROR(INDEX('Material routes'!$G$6:$G$2205,MATCH(U534,'Material routes'!$A$6:$A$2205,0)),"MISSING ID")</x:f>
        <x:v>Processing agents</x:v>
      </x:c>
      <x:c r="E534" s="4" t="str">
        <x:f>IFERROR(INDEX('Material routes'!$C$6:$C$2205,MATCH(U534,'Material routes'!$A$6:$A$2205,0)),"MISSING ID")</x:f>
        <x:v>Ingredient candidate</x:v>
      </x:c>
      <x:c r="F534" s="4" t="str">
        <x:f>IFERROR(INDEX('Material routes'!$E$6:$E$2205,MATCH(V534,'Material routes'!$A$6:$A$2205,0)),"MISSING ID")</x:f>
        <x:v>Husk-paper surface sizing</x:v>
      </x:c>
      <x:c r="G534" s="4" t="str">
        <x:f>IFERROR(INDEX('Material routes'!$F$6:$F$2205,MATCH(V534,'Material routes'!$A$6:$A$2205,0)),"MISSING ID")</x:f>
        <x:v>T2</x:v>
      </x:c>
      <x:c r="H534" s="4" t="str">
        <x:f>IFERROR(INDEX('Material routes'!$H$6:$H$2205,MATCH(V534,'Material routes'!$A$6:$A$2205,0)),"MISSING ID")</x:f>
        <x:v>Chemical material</x:v>
      </x:c>
      <x:c r="I534" s="4" t="str">
        <x:f>IFERROR(INDEX('Material routes'!$G$6:$G$2205,MATCH(V534,'Material routes'!$A$6:$A$2205,0)),"MISSING ID")</x:f>
        <x:v>Processing agents</x:v>
      </x:c>
      <x:c r="J534" s="4" t="str">
        <x:f>IFERROR(INDEX('Material routes'!$B$6:$B$2205,MATCH(U534,'Material routes'!$A$6:$A$2205,0)),"MISSING ID")</x:f>
        <x:v>design.collection.husk_paper_surface_sizing</x:v>
      </x:c>
      <x:c r="K534" s="4" t="str">
        <x:f>IFERROR(INDEX('Crafting recipes'!$C$6:$C$1005,MATCH(J534,'Crafting recipes'!$A$6:$A$1005,0)),"MISSING ID")</x:f>
        <x:v>Material refinement</x:v>
      </x:c>
      <x:c r="L534" s="4" t="str">
        <x:f>IFERROR(INDEX('Material routes'!$K$6:$K$2205,MATCH(U534,'Material routes'!$A$6:$A$2205,0)),"MISSING ID")</x:f>
        <x:v>Proposal</x:v>
      </x:c>
      <x:c r="M534" s="4" t="str">
        <x:f>IFERROR(INDEX('Material routes'!$M$6:$M$2205,MATCH(U534,'Material routes'!$A$6:$A$2205,0)),"MISSING ID")</x:f>
        <x:v>Partial proposal</x:v>
      </x:c>
      <x:c r="N534" s="4"/>
      <x:c r="O534" s="4" t="str">
        <x:f>IFERROR(INDEX('Material routes'!$J$6:$J$2205,MATCH(U534,'Material routes'!$A$6:$A$2205,0)),"MISSING ID")</x:f>
        <x:v>Unspecified</x:v>
      </x:c>
      <x:c r="P534" s="4"/>
      <x:c r="Q534" s="4" t="str">
        <x:f>IFERROR(INDEX('Material routes'!$J$6:$J$2205,MATCH(V534,'Material routes'!$A$6:$A$2205,0)),"MISSING ID")</x:f>
        <x:v>Unspecified</x:v>
      </x:c>
      <x:c r="R534" s="4" t="str">
        <x:f>IF(L534="Withheld","Withheld premise",IF(E534="Tool candidate","Reusable prerequisite",IF(K534="Raw entry preparation","Entry-resource preparation",IF(G534="Not applicable",IF(IFERROR(INDEX('Items'!$AI$6:$AI$1005,MATCH(T534,'Items'!$A$6:$A$1005,0)),"MISSING ID")="Finished item","Finished endpoint",IF(IFERROR(INDEX('Items'!$AI$6:$AI$1005,MATCH(T534,'Items'!$A$6:$A$1005,0)),"MISSING ID")="Currency","Currency / no refinement tier","Recovered output / tier not applicable")),IF(OR(IFERROR(INDEX('Crafting recipes'!$H$6:$H$1005,MATCH(J534,'Crafting recipes'!$A$6:$A$1005,0)),"MISSING ID")="Unassigned",G534="Unassigned"),"Tier unresolved",IF(IFERROR(VALUE(RIGHT(G534,1))-VALUE(RIGHT(IFERROR(INDEX('Crafting recipes'!$H$6:$H$1005,MATCH(J534,'Crafting recipes'!$A$6:$A$1005,0)),"MISSING ID"),1)),0)=1,IF(B534=IFERROR(INDEX('Crafting recipes'!$H$6:$H$1005,MATCH(J534,'Crafting recipes'!$A$6:$A$1005,0)),"MISSING ID"),"Advances one material tier","Lower-tier ingredient; route advances one tier"),"Needs tier review"))))))</x:f>
        <x:v>Advances one material tier</x:v>
      </x:c>
      <x:c r="S534" s="4" t="str">
        <x:f>IFERROR(INDEX('Material routes'!$D$6:$D$2205,MATCH(U534,'Material routes'!$A$6:$A$2205,0)),"MISSING ID")</x:f>
        <x:v>proposal.lore.phagia_adhesive</x:v>
      </x:c>
      <x:c r="T534" s="4" t="str">
        <x:f>IFERROR(INDEX('Material routes'!$D$6:$D$2205,MATCH(V534,'Material routes'!$A$6:$A$2205,0)),"MISSING ID")</x:f>
        <x:v>proposal.collection.husk_paper_surface_sizing</x:v>
      </x:c>
      <x:c r="U534" s="4" t="str">
        <x:v>design.collection.husk_paper_surface_sizing.in.1</x:v>
      </x:c>
      <x:c r="V534" s="4" t="str">
        <x:v>design.collection.husk_paper_surface_sizing.out</x:v>
      </x:c>
    </x:row>
    <x:row r="535" ht="64" customHeight="1">
      <x:c r="A535" s="4" t="str">
        <x:f>IFERROR(INDEX('Material routes'!$E$6:$E$2205,MATCH(U535,'Material routes'!$A$6:$A$2205,0)),"MISSING ID")</x:f>
        <x:v>Prepared husk-fiber pulp</x:v>
      </x:c>
      <x:c r="B535" s="4" t="str">
        <x:f>IFERROR(INDEX('Material routes'!$F$6:$F$2205,MATCH(U535,'Material routes'!$A$6:$A$2205,0)),"MISSING ID")</x:f>
        <x:v>T1</x:v>
      </x:c>
      <x:c r="C535" s="4" t="str">
        <x:f>IFERROR(INDEX('Material routes'!$H$6:$H$2205,MATCH(U535,'Material routes'!$A$6:$A$2205,0)),"MISSING ID")</x:f>
        <x:v>Processed material</x:v>
      </x:c>
      <x:c r="D535" s="4" t="str">
        <x:f>IFERROR(INDEX('Material routes'!$G$6:$G$2205,MATCH(U535,'Material routes'!$A$6:$A$2205,0)),"MISSING ID")</x:f>
        <x:v>Manufactured stock</x:v>
      </x:c>
      <x:c r="E535" s="4" t="str">
        <x:f>IFERROR(INDEX('Material routes'!$C$6:$C$2205,MATCH(U535,'Material routes'!$A$6:$A$2205,0)),"MISSING ID")</x:f>
        <x:v>Ingredient candidate</x:v>
      </x:c>
      <x:c r="F535" s="4" t="str">
        <x:f>IFERROR(INDEX('Material routes'!$E$6:$E$2205,MATCH(V535,'Material routes'!$A$6:$A$2205,0)),"MISSING ID")</x:f>
        <x:v>Husk-paper surface sizing</x:v>
      </x:c>
      <x:c r="G535" s="4" t="str">
        <x:f>IFERROR(INDEX('Material routes'!$F$6:$F$2205,MATCH(V535,'Material routes'!$A$6:$A$2205,0)),"MISSING ID")</x:f>
        <x:v>T2</x:v>
      </x:c>
      <x:c r="H535" s="4" t="str">
        <x:f>IFERROR(INDEX('Material routes'!$H$6:$H$2205,MATCH(V535,'Material routes'!$A$6:$A$2205,0)),"MISSING ID")</x:f>
        <x:v>Chemical material</x:v>
      </x:c>
      <x:c r="I535" s="4" t="str">
        <x:f>IFERROR(INDEX('Material routes'!$G$6:$G$2205,MATCH(V535,'Material routes'!$A$6:$A$2205,0)),"MISSING ID")</x:f>
        <x:v>Processing agents</x:v>
      </x:c>
      <x:c r="J535" s="4" t="str">
        <x:f>IFERROR(INDEX('Material routes'!$B$6:$B$2205,MATCH(U535,'Material routes'!$A$6:$A$2205,0)),"MISSING ID")</x:f>
        <x:v>design.collection.husk_paper_surface_sizing</x:v>
      </x:c>
      <x:c r="K535" s="4" t="str">
        <x:f>IFERROR(INDEX('Crafting recipes'!$C$6:$C$1005,MATCH(J535,'Crafting recipes'!$A$6:$A$1005,0)),"MISSING ID")</x:f>
        <x:v>Material refinement</x:v>
      </x:c>
      <x:c r="L535" s="4" t="str">
        <x:f>IFERROR(INDEX('Material routes'!$K$6:$K$2205,MATCH(U535,'Material routes'!$A$6:$A$2205,0)),"MISSING ID")</x:f>
        <x:v>Proposal</x:v>
      </x:c>
      <x:c r="M535" s="4" t="str">
        <x:f>IFERROR(INDEX('Material routes'!$M$6:$M$2205,MATCH(U535,'Material routes'!$A$6:$A$2205,0)),"MISSING ID")</x:f>
        <x:v>Partial proposal</x:v>
      </x:c>
      <x:c r="N535" s="4"/>
      <x:c r="O535" s="4" t="str">
        <x:f>IFERROR(INDEX('Material routes'!$J$6:$J$2205,MATCH(U535,'Material routes'!$A$6:$A$2205,0)),"MISSING ID")</x:f>
        <x:v>Unspecified</x:v>
      </x:c>
      <x:c r="P535" s="4"/>
      <x:c r="Q535" s="4" t="str">
        <x:f>IFERROR(INDEX('Material routes'!$J$6:$J$2205,MATCH(V535,'Material routes'!$A$6:$A$2205,0)),"MISSING ID")</x:f>
        <x:v>Unspecified</x:v>
      </x:c>
      <x:c r="R535" s="4" t="str">
        <x:f>IF(L535="Withheld","Withheld premise",IF(E535="Tool candidate","Reusable prerequisite",IF(K535="Raw entry preparation","Entry-resource preparation",IF(G535="Not applicable",IF(IFERROR(INDEX('Items'!$AI$6:$AI$1005,MATCH(T535,'Items'!$A$6:$A$1005,0)),"MISSING ID")="Finished item","Finished endpoint",IF(IFERROR(INDEX('Items'!$AI$6:$AI$1005,MATCH(T535,'Items'!$A$6:$A$1005,0)),"MISSING ID")="Currency","Currency / no refinement tier","Recovered output / tier not applicable")),IF(OR(IFERROR(INDEX('Crafting recipes'!$H$6:$H$1005,MATCH(J535,'Crafting recipes'!$A$6:$A$1005,0)),"MISSING ID")="Unassigned",G535="Unassigned"),"Tier unresolved",IF(IFERROR(VALUE(RIGHT(G535,1))-VALUE(RIGHT(IFERROR(INDEX('Crafting recipes'!$H$6:$H$1005,MATCH(J535,'Crafting recipes'!$A$6:$A$1005,0)),"MISSING ID"),1)),0)=1,IF(B535=IFERROR(INDEX('Crafting recipes'!$H$6:$H$1005,MATCH(J535,'Crafting recipes'!$A$6:$A$1005,0)),"MISSING ID"),"Advances one material tier","Lower-tier ingredient; route advances one tier"),"Needs tier review"))))))</x:f>
        <x:v>Advances one material tier</x:v>
      </x:c>
      <x:c r="S535" s="4" t="str">
        <x:f>IFERROR(INDEX('Material routes'!$D$6:$D$2205,MATCH(U535,'Material routes'!$A$6:$A$2205,0)),"MISSING ID")</x:f>
        <x:v>proposal.t1.husk_pulp</x:v>
      </x:c>
      <x:c r="T535" s="4" t="str">
        <x:f>IFERROR(INDEX('Material routes'!$D$6:$D$2205,MATCH(V535,'Material routes'!$A$6:$A$2205,0)),"MISSING ID")</x:f>
        <x:v>proposal.collection.husk_paper_surface_sizing</x:v>
      </x:c>
      <x:c r="U535" s="4" t="str">
        <x:v>design.collection.husk_paper_surface_sizing.in.2</x:v>
      </x:c>
      <x:c r="V535" s="4" t="str">
        <x:v>design.collection.husk_paper_surface_sizing.out</x:v>
      </x:c>
    </x:row>
    <x:row r="536" ht="64" customHeight="1">
      <x:c r="A536" s="4" t="str">
        <x:f>IFERROR(INDEX('Material routes'!$E$6:$E$2205,MATCH(U536,'Material routes'!$A$6:$A$2205,0)),"MISSING ID")</x:f>
        <x:v>Selected faunal carrier fraction</x:v>
      </x:c>
      <x:c r="B536" s="4" t="str">
        <x:f>IFERROR(INDEX('Material routes'!$F$6:$F$2205,MATCH(U536,'Material routes'!$A$6:$A$2205,0)),"MISSING ID")</x:f>
        <x:v>T1</x:v>
      </x:c>
      <x:c r="C536" s="4" t="str">
        <x:f>IFERROR(INDEX('Material routes'!$H$6:$H$2205,MATCH(U536,'Material routes'!$A$6:$A$2205,0)),"MISSING ID")</x:f>
        <x:v>Chemical material</x:v>
      </x:c>
      <x:c r="D536" s="4" t="str">
        <x:f>IFERROR(INDEX('Material routes'!$G$6:$G$2205,MATCH(U536,'Material routes'!$A$6:$A$2205,0)),"MISSING ID")</x:f>
        <x:v>Processing agents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T2</x:v>
      </x:c>
      <x:c r="H536" s="4" t="str">
        <x:f>IFERROR(INDEX('Material routes'!$H$6:$H$2205,MATCH(V536,'Material routes'!$A$6:$A$2205,0)),"MISSING ID")</x:f>
        <x:v>Chemical material</x:v>
      </x:c>
      <x:c r="I536" s="4" t="str">
        <x:f>IFERROR(INDEX('Material routes'!$G$6:$G$2205,MATCH(V536,'Material routes'!$A$6:$A$2205,0)),"MISSING ID")</x:f>
        <x:v>Processing agents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prerequisite",IF(K536="Raw entry preparation","Entry-resource preparation",IF(G536="Not applicable",IF(IFERROR(INDEX('Items'!$AI$6:$AI$1005,MATCH(T536,'Items'!$A$6:$A$1005,0)),"MISSING ID")="Finished item","Finished endpoint",IF(IFERROR(INDEX('Items'!$AI$6:$AI$1005,MATCH(T536,'Items'!$A$6:$A$1005,0)),"MISSING ID")="Currency","Currency / no refinement tier","Recovered output / tier not applicable")),IF(OR(IFERROR(INDEX('Crafting recipes'!$H$6:$H$1005,MATCH(J536,'Crafting recipes'!$A$6:$A$1005,0)),"MISSING ID")="Unassigned",G536="Unassigned"),"Tier unresolved",IF(IFERROR(VALUE(RIGHT(G536,1))-VALUE(RIGHT(IFERROR(INDEX('Crafting recipes'!$H$6:$H$1005,MATCH(J536,'Crafting recipes'!$A$6:$A$1005,0)),"MISSING ID"),1)),0)=1,IF(B536=IFERROR(INDEX('Crafting recipes'!$H$6:$H$1005,MATCH(J536,'Crafting recipes'!$A$6:$A$1005,0)),"MISSING ID"),"Advances one material tier","Lower-tier ingredient; route advances one tier"),"Needs tier review"))))))</x:f>
        <x:v>Advances one material tier</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Prepared mineral pigment powder</x:v>
      </x:c>
      <x:c r="B537" s="4" t="str">
        <x:f>IFERROR(INDEX('Material routes'!$F$6:$F$2205,MATCH(U537,'Material routes'!$A$6:$A$2205,0)),"MISSING ID")</x:f>
        <x:v>T1</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T2</x:v>
      </x:c>
      <x:c r="H537" s="4" t="str">
        <x:f>IFERROR(INDEX('Material routes'!$H$6:$H$2205,MATCH(V537,'Material routes'!$A$6:$A$2205,0)),"MISSING ID")</x:f>
        <x:v>Chemical material</x:v>
      </x:c>
      <x:c r="I537" s="4" t="str">
        <x:f>IFERROR(INDEX('Material routes'!$G$6:$G$2205,MATCH(V537,'Material routes'!$A$6:$A$2205,0)),"MISSING ID")</x:f>
        <x:v>Processing agents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prerequisite",IF(K537="Raw entry preparation","Entry-resource preparation",IF(G537="Not applicable",IF(IFERROR(INDEX('Items'!$AI$6:$AI$1005,MATCH(T537,'Items'!$A$6:$A$1005,0)),"MISSING ID")="Finished item","Finished endpoint",IF(IFERROR(INDEX('Items'!$AI$6:$AI$1005,MATCH(T537,'Items'!$A$6:$A$1005,0)),"MISSING ID")="Currency","Currency / no refinement tier","Recovered output / tier not applicable")),IF(OR(IFERROR(INDEX('Crafting recipes'!$H$6:$H$1005,MATCH(J537,'Crafting recipes'!$A$6:$A$1005,0)),"MISSING ID")="Unassigned",G537="Unassigned"),"Tier unresolved",IF(IFERROR(VALUE(RIGHT(G537,1))-VALUE(RIGHT(IFERROR(INDEX('Crafting recipes'!$H$6:$H$1005,MATCH(J537,'Crafting recipes'!$A$6:$A$1005,0)),"MISSING ID"),1)),0)=1,IF(B537=IFERROR(INDEX('Crafting recipes'!$H$6:$H$1005,MATCH(J537,'Crafting recipes'!$A$6:$A$1005,0)),"MISSING ID"),"Advances one material tier","Lower-tier ingredient; route advances one tier"),"Needs tier review"))))))</x:f>
        <x:v>Advances one material tier</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T1</x:v>
      </x:c>
      <x:c r="C538" s="4" t="str">
        <x:f>IFERROR(INDEX('Material routes'!$H$6:$H$2205,MATCH(U538,'Material routes'!$A$6:$A$2205,0)),"MISSING ID")</x:f>
        <x:v>Chemical material</x:v>
      </x:c>
      <x:c r="D538" s="4" t="str">
        <x:f>IFERROR(INDEX('Material routes'!$G$6:$G$2205,MATCH(U538,'Material routes'!$A$6:$A$2205,0)),"MISSING ID")</x:f>
        <x:v>Processing agents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T2</x:v>
      </x:c>
      <x:c r="H538" s="4" t="str">
        <x:f>IFERROR(INDEX('Material routes'!$H$6:$H$2205,MATCH(V538,'Material routes'!$A$6:$A$2205,0)),"MISSING ID")</x:f>
        <x:v>Chemical material</x:v>
      </x:c>
      <x:c r="I538" s="4" t="str">
        <x:f>IFERROR(INDEX('Material routes'!$G$6:$G$2205,MATCH(V538,'Material routes'!$A$6:$A$2205,0)),"MISSING ID")</x:f>
        <x:v>Processing agents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prerequisite",IF(K538="Raw entry preparation","Entry-resource preparation",IF(G538="Not applicable",IF(IFERROR(INDEX('Items'!$AI$6:$AI$1005,MATCH(T538,'Items'!$A$6:$A$1005,0)),"MISSING ID")="Finished item","Finished endpoint",IF(IFERROR(INDEX('Items'!$AI$6:$AI$1005,MATCH(T538,'Items'!$A$6:$A$1005,0)),"MISSING ID")="Currency","Currency / no refinement tier","Recovered output / tier not applicable")),IF(OR(IFERROR(INDEX('Crafting recipes'!$H$6:$H$1005,MATCH(J538,'Crafting recipes'!$A$6:$A$1005,0)),"MISSING ID")="Unassigned",G538="Unassigned"),"Tier unresolved",IF(IFERROR(VALUE(RIGHT(G538,1))-VALUE(RIGHT(IFERROR(INDEX('Crafting recipes'!$H$6:$H$1005,MATCH(J538,'Crafting recipes'!$A$6:$A$1005,0)),"MISSING ID"),1)),0)=1,IF(B538=IFERROR(INDEX('Crafting recipes'!$H$6:$H$1005,MATCH(J538,'Crafting recipes'!$A$6:$A$1005,0)),"MISSING ID"),"Advances one material tier","Lower-tier ingredient; route advances one tier"),"Needs tier review"))))))</x:f>
        <x:v>Advances one material tier</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fraction</x:v>
      </x:c>
      <x:c r="B539" s="4" t="str">
        <x:f>IFERROR(INDEX('Material routes'!$F$6:$F$2205,MATCH(U539,'Material routes'!$A$6:$A$2205,0)),"MISSING ID")</x:f>
        <x:v>T1</x:v>
      </x:c>
      <x:c r="C539" s="4" t="str">
        <x:f>IFERROR(INDEX('Material routes'!$H$6:$H$2205,MATCH(U539,'Material routes'!$A$6:$A$2205,0)),"MISSING ID")</x:f>
        <x:v>Chemical material</x:v>
      </x:c>
      <x:c r="D539" s="4" t="str">
        <x:f>IFERROR(INDEX('Material routes'!$G$6:$G$2205,MATCH(U539,'Material routes'!$A$6:$A$2205,0)),"MISSING ID")</x:f>
        <x:v>Processing agents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T2</x:v>
      </x:c>
      <x:c r="H539" s="4" t="str">
        <x:f>IFERROR(INDEX('Material routes'!$H$6:$H$2205,MATCH(V539,'Material routes'!$A$6:$A$2205,0)),"MISSING ID")</x:f>
        <x:v>Chemical material</x:v>
      </x:c>
      <x:c r="I539" s="4" t="str">
        <x:f>IFERROR(INDEX('Material routes'!$G$6:$G$2205,MATCH(V539,'Material routes'!$A$6:$A$2205,0)),"MISSING ID")</x:f>
        <x:v>Processing agents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prerequisite",IF(K539="Raw entry preparation","Entry-resource preparation",IF(G539="Not applicable",IF(IFERROR(INDEX('Items'!$AI$6:$AI$1005,MATCH(T539,'Items'!$A$6:$A$1005,0)),"MISSING ID")="Finished item","Finished endpoint",IF(IFERROR(INDEX('Items'!$AI$6:$AI$1005,MATCH(T539,'Items'!$A$6:$A$1005,0)),"MISSING ID")="Currency","Currency / no refinement tier","Recovered output / tier not applicable")),IF(OR(IFERROR(INDEX('Crafting recipes'!$H$6:$H$1005,MATCH(J539,'Crafting recipes'!$A$6:$A$1005,0)),"MISSING ID")="Unassigned",G539="Unassigned"),"Tier unresolved",IF(IFERROR(VALUE(RIGHT(G539,1))-VALUE(RIGHT(IFERROR(INDEX('Crafting recipes'!$H$6:$H$1005,MATCH(J539,'Crafting recipes'!$A$6:$A$1005,0)),"MISSING ID"),1)),0)=1,IF(B539=IFERROR(INDEX('Crafting recipes'!$H$6:$H$1005,MATCH(J539,'Crafting recipes'!$A$6:$A$1005,0)),"MISSING ID"),"Advances one material tier","Lower-tier ingredient; route advances one tier"),"Needs tier review"))))))</x:f>
        <x:v>Advances one material tier</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Worked iron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Not applicable</x:v>
      </x:c>
      <x:c r="H540" s="4" t="str">
        <x:f>IFERROR(INDEX('Material routes'!$H$6:$H$2205,MATCH(V540,'Material routes'!$A$6:$A$2205,0)),"MISSING ID")</x:f>
        <x:v>Tool</x:v>
      </x:c>
      <x:c r="I540" s="4" t="str">
        <x:f>IFERROR(INDEX('Material routes'!$G$6:$G$2205,MATCH(V540,'Material routes'!$A$6:$A$2205,0)),"MISSING ID")</x:f>
        <x:v>Tools</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Finished endpoint</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Not applicable</x:v>
      </x:c>
      <x:c r="H541" s="4" t="str">
        <x:f>IFERROR(INDEX('Material routes'!$H$6:$H$2205,MATCH(V541,'Material routes'!$A$6:$A$2205,0)),"MISSING ID")</x:f>
        <x:v>Tool</x:v>
      </x:c>
      <x:c r="I541" s="4" t="str">
        <x:f>IFERROR(INDEX('Material routes'!$G$6:$G$2205,MATCH(V541,'Material routes'!$A$6:$A$2205,0)),"MISSING ID")</x:f>
        <x:v>Tools</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Finished endpoint</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Not applicable</x:v>
      </x:c>
      <x:c r="H542" s="4" t="str">
        <x:f>IFERROR(INDEX('Material routes'!$H$6:$H$2205,MATCH(V542,'Material routes'!$A$6:$A$2205,0)),"MISSING ID")</x:f>
        <x:v>Tool</x:v>
      </x:c>
      <x:c r="I542" s="4" t="str">
        <x:f>IFERROR(INDEX('Material routes'!$G$6:$G$2205,MATCH(V542,'Material routes'!$A$6:$A$2205,0)),"MISSING ID")</x:f>
        <x:v>Tools</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Finished endpoint</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Not applicable</x:v>
      </x:c>
      <x:c r="H545" s="4" t="str">
        <x:f>IFERROR(INDEX('Material routes'!$H$6:$H$2205,MATCH(V545,'Material routes'!$A$6:$A$2205,0)),"MISSING ID")</x:f>
        <x:v>Tool</x:v>
      </x:c>
      <x:c r="I545" s="4" t="str">
        <x:f>IFERROR(INDEX('Material routes'!$G$6:$G$2205,MATCH(V545,'Material routes'!$A$6:$A$2205,0)),"MISSING ID")</x:f>
        <x:v>Tools</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Finished endpoint</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Not applicable</x:v>
      </x:c>
      <x:c r="H546" s="4" t="str">
        <x:f>IFERROR(INDEX('Material routes'!$H$6:$H$2205,MATCH(V546,'Material routes'!$A$6:$A$2205,0)),"MISSING ID")</x:f>
        <x:v>Tool</x:v>
      </x:c>
      <x:c r="I546" s="4" t="str">
        <x:f>IFERROR(INDEX('Material routes'!$G$6:$G$2205,MATCH(V546,'Material routes'!$A$6:$A$2205,0)),"MISSING ID")</x:f>
        <x:v>Tools</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Finished endpoint</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Refractory ceramic stock</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Not applicable</x:v>
      </x:c>
      <x:c r="H547" s="4" t="str">
        <x:f>IFERROR(INDEX('Material routes'!$H$6:$H$2205,MATCH(V547,'Material routes'!$A$6:$A$2205,0)),"MISSING ID")</x:f>
        <x:v>Container</x:v>
      </x:c>
      <x:c r="I547" s="4" t="str">
        <x:f>IFERROR(INDEX('Material routes'!$G$6:$G$2205,MATCH(V547,'Material routes'!$A$6:$A$2205,0)),"MISSING ID")</x:f>
        <x:v>Containers</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str">
        <x:f>IFERROR(INDEX('Material routes'!$K$6:$K$2205,MATCH(U547,'Material routes'!$A$6:$A$2205,0)),"MISSING ID")</x:f>
        <x:v>Proposal</x:v>
      </x:c>
      <x:c r="M547" s="4" t="str">
        <x:f>IFERROR(INDEX('Material routes'!$M$6:$M$2205,MATCH(U547,'Material routes'!$A$6:$A$2205,0)),"MISSING ID")</x:f>
        <x:v>Partial proposal</x:v>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Finished endpoint</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Not applicable</x:v>
      </x:c>
      <x:c r="H548" s="4" t="str">
        <x:f>IFERROR(INDEX('Material routes'!$H$6:$H$2205,MATCH(V548,'Material routes'!$A$6:$A$2205,0)),"MISSING ID")</x:f>
        <x:v>Container</x:v>
      </x:c>
      <x:c r="I548" s="4" t="str">
        <x:f>IFERROR(INDEX('Material routes'!$G$6:$G$2205,MATCH(V548,'Material routes'!$A$6:$A$2205,0)),"MISSING ID")</x:f>
        <x:v>Containers</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str">
        <x:f>IFERROR(INDEX('Material routes'!$K$6:$K$2205,MATCH(U548,'Material routes'!$A$6:$A$2205,0)),"MISSING ID")</x:f>
        <x:v>Proposal</x:v>
      </x:c>
      <x:c r="M548" s="4" t="str">
        <x:f>IFERROR(INDEX('Material routes'!$M$6:$M$2205,MATCH(U548,'Material routes'!$A$6:$A$2205,0)),"MISSING ID")</x:f>
        <x:v>Partial proposal</x:v>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Finished endpoint</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Not applicable</x:v>
      </x:c>
      <x:c r="H549" s="4" t="str">
        <x:f>IFERROR(INDEX('Material routes'!$H$6:$H$2205,MATCH(V549,'Material routes'!$A$6:$A$2205,0)),"MISSING ID")</x:f>
        <x:v>Container</x:v>
      </x:c>
      <x:c r="I549" s="4" t="str">
        <x:f>IFERROR(INDEX('Material routes'!$G$6:$G$2205,MATCH(V549,'Material routes'!$A$6:$A$2205,0)),"MISSING ID")</x:f>
        <x:v>Containers</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str">
        <x:f>IFERROR(INDEX('Material routes'!$K$6:$K$2205,MATCH(U549,'Material routes'!$A$6:$A$2205,0)),"MISSING ID")</x:f>
        <x:v>Proposal</x:v>
      </x:c>
      <x:c r="M549" s="4" t="str">
        <x:f>IFERROR(INDEX('Material routes'!$M$6:$M$2205,MATCH(U549,'Material routes'!$A$6:$A$2205,0)),"MISSING ID")</x:f>
        <x:v>Partial proposal</x:v>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Finished endpoint</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T3</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T4</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prerequisite",IF(K550="Raw entry preparation","Entry-resource preparation",IF(G550="Not applicable",IF(IFERROR(INDEX('Items'!$AI$6:$AI$1005,MATCH(T550,'Items'!$A$6:$A$1005,0)),"MISSING ID")="Finished item","Finished endpoint",IF(IFERROR(INDEX('Items'!$AI$6:$AI$1005,MATCH(T550,'Items'!$A$6:$A$1005,0)),"MISSING ID")="Currency","Currency / no refinement tier","Recovered output / tier not applicable")),IF(OR(IFERROR(INDEX('Crafting recipes'!$H$6:$H$1005,MATCH(J550,'Crafting recipes'!$A$6:$A$1005,0)),"MISSING ID")="Unassigned",G550="Unassigned"),"Tier unresolved",IF(IFERROR(VALUE(RIGHT(G550,1))-VALUE(RIGHT(IFERROR(INDEX('Crafting recipes'!$H$6:$H$1005,MATCH(J550,'Crafting recipes'!$A$6:$A$1005,0)),"MISSING ID"),1)),0)=1,IF(B550=IFERROR(INDEX('Crafting recipes'!$H$6:$H$1005,MATCH(J550,'Crafting recipes'!$A$6:$A$1005,0)),"MISSING ID"),"Advances one material tier","Lower-tier ingredient; route advances one tier"),"Needs tier review"))))))</x:f>
        <x:v>Advances one material tier</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T3</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T4</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prerequisite",IF(K551="Raw entry preparation","Entry-resource preparation",IF(G551="Not applicable",IF(IFERROR(INDEX('Items'!$AI$6:$AI$1005,MATCH(T551,'Items'!$A$6:$A$1005,0)),"MISSING ID")="Finished item","Finished endpoint",IF(IFERROR(INDEX('Items'!$AI$6:$AI$1005,MATCH(T551,'Items'!$A$6:$A$1005,0)),"MISSING ID")="Currency","Currency / no refinement tier","Recovered output / tier not applicable")),IF(OR(IFERROR(INDEX('Crafting recipes'!$H$6:$H$1005,MATCH(J551,'Crafting recipes'!$A$6:$A$1005,0)),"MISSING ID")="Unassigned",G551="Unassigned"),"Tier unresolved",IF(IFERROR(VALUE(RIGHT(G551,1))-VALUE(RIGHT(IFERROR(INDEX('Crafting recipes'!$H$6:$H$1005,MATCH(J551,'Crafting recipes'!$A$6:$A$1005,0)),"MISSING ID"),1)),0)=1,IF(B551=IFERROR(INDEX('Crafting recipes'!$H$6:$H$1005,MATCH(J551,'Crafting recipes'!$A$6:$A$1005,0)),"MISSING ID"),"Advances one material tier","Lower-tier ingredient; route advances one tier"),"Needs tier review"))))))</x:f>
        <x:v>Advances one material tier</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conductor stock</x:v>
      </x:c>
      <x:c r="B552" s="4" t="str">
        <x:f>IFERROR(INDEX('Material routes'!$F$6:$F$2205,MATCH(U552,'Material routes'!$A$6:$A$2205,0)),"MISSING ID")</x:f>
        <x:v>T2</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T4</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prerequisite",IF(K552="Raw entry preparation","Entry-resource preparation",IF(G552="Not applicable",IF(IFERROR(INDEX('Items'!$AI$6:$AI$1005,MATCH(T552,'Items'!$A$6:$A$1005,0)),"MISSING ID")="Finished item","Finished endpoint",IF(IFERROR(INDEX('Items'!$AI$6:$AI$1005,MATCH(T552,'Items'!$A$6:$A$1005,0)),"MISSING ID")="Currency","Currency / no refinement tier","Recovered output / tier not applicable")),IF(OR(IFERROR(INDEX('Crafting recipes'!$H$6:$H$1005,MATCH(J552,'Crafting recipes'!$A$6:$A$1005,0)),"MISSING ID")="Unassigned",G552="Unassigned"),"Tier unresolved",IF(IFERROR(VALUE(RIGHT(G552,1))-VALUE(RIGHT(IFERROR(INDEX('Crafting recipes'!$H$6:$H$1005,MATCH(J552,'Crafting recipes'!$A$6:$A$1005,0)),"MISSING ID"),1)),0)=1,IF(B552=IFERROR(INDEX('Crafting recipes'!$H$6:$H$1005,MATCH(J552,'Crafting recipes'!$A$6:$A$1005,0)),"MISSING ID"),"Advances one material tier","Lower-tier ingredient; route advances one tier"),"Needs tier review"))))))</x:f>
        <x:v>Lower-tier ingredient; route advances one tier</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T3</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T4</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prerequisite",IF(K553="Raw entry preparation","Entry-resource preparation",IF(G553="Not applicable",IF(IFERROR(INDEX('Items'!$AI$6:$AI$1005,MATCH(T553,'Items'!$A$6:$A$1005,0)),"MISSING ID")="Finished item","Finished endpoint",IF(IFERROR(INDEX('Items'!$AI$6:$AI$1005,MATCH(T553,'Items'!$A$6:$A$1005,0)),"MISSING ID")="Currency","Currency / no refinement tier","Recovered output / tier not applicable")),IF(OR(IFERROR(INDEX('Crafting recipes'!$H$6:$H$1005,MATCH(J553,'Crafting recipes'!$A$6:$A$1005,0)),"MISSING ID")="Unassigned",G553="Unassigned"),"Tier unresolved",IF(IFERROR(VALUE(RIGHT(G553,1))-VALUE(RIGHT(IFERROR(INDEX('Crafting recipes'!$H$6:$H$1005,MATCH(J553,'Crafting recipes'!$A$6:$A$1005,0)),"MISSING ID"),1)),0)=1,IF(B553=IFERROR(INDEX('Crafting recipes'!$H$6:$H$1005,MATCH(J553,'Crafting recipes'!$A$6:$A$1005,0)),"MISSING ID"),"Advances one material tier","Lower-tier ingredient; route advances one tier"),"Needs tier review"))))))</x:f>
        <x:v>Advances one material tier</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Refractory ceramic stock</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T3</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prerequisite",IF(K554="Raw entry preparation","Entry-resource preparation",IF(G554="Not applicable",IF(IFERROR(INDEX('Items'!$AI$6:$AI$1005,MATCH(T554,'Items'!$A$6:$A$1005,0)),"MISSING ID")="Finished item","Finished endpoint",IF(IFERROR(INDEX('Items'!$AI$6:$AI$1005,MATCH(T554,'Items'!$A$6:$A$1005,0)),"MISSING ID")="Currency","Currency / no refinement tier","Recovered output / tier not applicable")),IF(OR(IFERROR(INDEX('Crafting recipes'!$H$6:$H$1005,MATCH(J554,'Crafting recipes'!$A$6:$A$1005,0)),"MISSING ID")="Unassigned",G554="Unassigned"),"Tier unresolved",IF(IFERROR(VALUE(RIGHT(G554,1))-VALUE(RIGHT(IFERROR(INDEX('Crafting recipes'!$H$6:$H$1005,MATCH(J554,'Crafting recipes'!$A$6:$A$1005,0)),"MISSING ID"),1)),0)=1,IF(B554=IFERROR(INDEX('Crafting recipes'!$H$6:$H$1005,MATCH(J554,'Crafting recipes'!$A$6:$A$1005,0)),"MISSING ID"),"Advances one material tier","Lower-tier ingredient; route advances one tier"),"Needs tier review"))))))</x:f>
        <x:v>Advances one material tier</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stock</x:v>
      </x:c>
      <x:c r="B555" s="4" t="str">
        <x:f>IFERROR(INDEX('Material routes'!$F$6:$F$2205,MATCH(U555,'Material routes'!$A$6:$A$2205,0)),"MISSING ID")</x:f>
        <x:v>T3</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T4</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prerequisite",IF(K555="Raw entry preparation","Entry-resource preparation",IF(G555="Not applicable",IF(IFERROR(INDEX('Items'!$AI$6:$AI$1005,MATCH(T555,'Items'!$A$6:$A$1005,0)),"MISSING ID")="Finished item","Finished endpoint",IF(IFERROR(INDEX('Items'!$AI$6:$AI$1005,MATCH(T555,'Items'!$A$6:$A$1005,0)),"MISSING ID")="Currency","Currency / no refinement tier","Recovered output / tier not applicable")),IF(OR(IFERROR(INDEX('Crafting recipes'!$H$6:$H$1005,MATCH(J555,'Crafting recipes'!$A$6:$A$1005,0)),"MISSING ID")="Unassigned",G555="Unassigned"),"Tier unresolved",IF(IFERROR(VALUE(RIGHT(G555,1))-VALUE(RIGHT(IFERROR(INDEX('Crafting recipes'!$H$6:$H$1005,MATCH(J555,'Crafting recipes'!$A$6:$A$1005,0)),"MISSING ID"),1)),0)=1,IF(B555=IFERROR(INDEX('Crafting recipes'!$H$6:$H$1005,MATCH(J555,'Crafting recipes'!$A$6:$A$1005,0)),"MISSING ID"),"Advances one material tier","Lower-tier ingredient; route advances one tier"),"Needs tier review"))))))</x:f>
        <x:v>Advances one material tier</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textile material</x:v>
      </x:c>
      <x:c r="B556" s="4" t="str">
        <x:f>IFERROR(INDEX('Material routes'!$F$6:$F$2205,MATCH(U556,'Material routes'!$A$6:$A$2205,0)),"MISSING ID")</x:f>
        <x:v>T1</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Not applicable</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prerequisite",IF(K556="Raw entry preparation","Entry-resource preparation",IF(G556="Not applicable",IF(IFERROR(INDEX('Items'!$AI$6:$AI$1005,MATCH(T556,'Items'!$A$6:$A$1005,0)),"MISSING ID")="Finished item","Finished endpoint",IF(IFERROR(INDEX('Items'!$AI$6:$AI$1005,MATCH(T556,'Items'!$A$6:$A$1005,0)),"MISSING ID")="Currency","Currency / no refinement tier","Recovered output / tier not applicable")),IF(OR(IFERROR(INDEX('Crafting recipes'!$H$6:$H$1005,MATCH(J556,'Crafting recipes'!$A$6:$A$1005,0)),"MISSING ID")="Unassigned",G556="Unassigned"),"Tier unresolved",IF(IFERROR(VALUE(RIGHT(G556,1))-VALUE(RIGHT(IFERROR(INDEX('Crafting recipes'!$H$6:$H$1005,MATCH(J556,'Crafting recipes'!$A$6:$A$1005,0)),"MISSING ID"),1)),0)=1,IF(B556=IFERROR(INDEX('Crafting recipes'!$H$6:$H$1005,MATCH(J556,'Crafting recipes'!$A$6:$A$1005,0)),"MISSING ID"),"Advances one material tier","Lower-tier ingredient; route advances one tier"),"Needs tier review"))))))</x:f>
        <x:v>Finished endpoint</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T3</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Not applicable</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prerequisite",IF(K557="Raw entry preparation","Entry-resource preparation",IF(G557="Not applicable",IF(IFERROR(INDEX('Items'!$AI$6:$AI$1005,MATCH(T557,'Items'!$A$6:$A$1005,0)),"MISSING ID")="Finished item","Finished endpoint",IF(IFERROR(INDEX('Items'!$AI$6:$AI$1005,MATCH(T557,'Items'!$A$6:$A$1005,0)),"MISSING ID")="Currency","Currency / no refinement tier","Recovered output / tier not applicable")),IF(OR(IFERROR(INDEX('Crafting recipes'!$H$6:$H$1005,MATCH(J557,'Crafting recipes'!$A$6:$A$1005,0)),"MISSING ID")="Unassigned",G557="Unassigned"),"Tier unresolved",IF(IFERROR(VALUE(RIGHT(G557,1))-VALUE(RIGHT(IFERROR(INDEX('Crafting recipes'!$H$6:$H$1005,MATCH(J557,'Crafting recipes'!$A$6:$A$1005,0)),"MISSING ID"),1)),0)=1,IF(B557=IFERROR(INDEX('Crafting recipes'!$H$6:$H$1005,MATCH(J557,'Crafting recipes'!$A$6:$A$1005,0)),"MISSING ID"),"Advances one material tier","Lower-tier ingredient; route advances one tier"),"Needs tier review"))))))</x:f>
        <x:v>Finished endpoint</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Not applicable</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prerequisite",IF(K558="Raw entry preparation","Entry-resource preparation",IF(G558="Not applicable",IF(IFERROR(INDEX('Items'!$AI$6:$AI$1005,MATCH(T558,'Items'!$A$6:$A$1005,0)),"MISSING ID")="Finished item","Finished endpoint",IF(IFERROR(INDEX('Items'!$AI$6:$AI$1005,MATCH(T558,'Items'!$A$6:$A$1005,0)),"MISSING ID")="Currency","Currency / no refinement tier","Recovered output / tier not applicable")),IF(OR(IFERROR(INDEX('Crafting recipes'!$H$6:$H$1005,MATCH(J558,'Crafting recipes'!$A$6:$A$1005,0)),"MISSING ID")="Unassigned",G558="Unassigned"),"Tier unresolved",IF(IFERROR(VALUE(RIGHT(G558,1))-VALUE(RIGHT(IFERROR(INDEX('Crafting recipes'!$H$6:$H$1005,MATCH(J558,'Crafting recipes'!$A$6:$A$1005,0)),"MISSING ID"),1)),0)=1,IF(B558=IFERROR(INDEX('Crafting recipes'!$H$6:$H$1005,MATCH(J558,'Crafting recipes'!$A$6:$A$1005,0)),"MISSING ID"),"Advances one material tier","Lower-tier ingredient; route advances one tier"),"Needs tier review"))))))</x:f>
        <x:v>Finished endpoint</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Processed hide material</x:v>
      </x:c>
      <x:c r="B559" s="4" t="str">
        <x:f>IFERROR(INDEX('Material routes'!$F$6:$F$2205,MATCH(U559,'Material routes'!$A$6:$A$2205,0)),"MISSING ID")</x:f>
        <x:v>T1</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Not applicable</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prerequisite",IF(K559="Raw entry preparation","Entry-resource preparation",IF(G559="Not applicable",IF(IFERROR(INDEX('Items'!$AI$6:$AI$1005,MATCH(T559,'Items'!$A$6:$A$1005,0)),"MISSING ID")="Finished item","Finished endpoint",IF(IFERROR(INDEX('Items'!$AI$6:$AI$1005,MATCH(T559,'Items'!$A$6:$A$1005,0)),"MISSING ID")="Currency","Currency / no refinement tier","Recovered output / tier not applicable")),IF(OR(IFERROR(INDEX('Crafting recipes'!$H$6:$H$1005,MATCH(J559,'Crafting recipes'!$A$6:$A$1005,0)),"MISSING ID")="Unassigned",G559="Unassigned"),"Tier unresolved",IF(IFERROR(VALUE(RIGHT(G559,1))-VALUE(RIGHT(IFERROR(INDEX('Crafting recipes'!$H$6:$H$1005,MATCH(J559,'Crafting recipes'!$A$6:$A$1005,0)),"MISSING ID"),1)),0)=1,IF(B559=IFERROR(INDEX('Crafting recipes'!$H$6:$H$1005,MATCH(J559,'Crafting recipes'!$A$6:$A$1005,0)),"MISSING ID"),"Advances one material tier","Lower-tier ingredient; route advances one tier"),"Needs tier review"))))))</x:f>
        <x:v>Finished endpoint</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t="str">
        <x:f>IFERROR(INDEX('Material routes'!$E$6:$E$2205,MATCH(U560,'Material routes'!$A$6:$A$2205,0)),"MISSING ID")</x:f>
        <x:v>Shaped fauna hard-part blanks</x:v>
      </x:c>
      <x:c r="B560" s="4" t="str">
        <x:f>IFERROR(INDEX('Material routes'!$F$6:$F$2205,MATCH(U560,'Material routes'!$A$6:$A$2205,0)),"MISSING ID")</x:f>
        <x:v>T1</x:v>
      </x:c>
      <x:c r="C560" s="4" t="str">
        <x:f>IFERROR(INDEX('Material routes'!$H$6:$H$2205,MATCH(U560,'Material routes'!$A$6:$A$2205,0)),"MISSING ID")</x:f>
        <x:v>Processed material</x:v>
      </x:c>
      <x:c r="D560" s="4" t="str">
        <x:f>IFERROR(INDEX('Material routes'!$G$6:$G$2205,MATCH(U560,'Material routes'!$A$6:$A$2205,0)),"MISSING ID")</x:f>
        <x:v>Manufactured stock</x:v>
      </x:c>
      <x:c r="E560" s="4" t="str">
        <x:f>IFERROR(INDEX('Material routes'!$C$6:$C$2205,MATCH(U560,'Material routes'!$A$6:$A$2205,0)),"MISSING ID")</x:f>
        <x:v>Ingredient candidate</x:v>
      </x:c>
      <x:c r="F560" s="4" t="str">
        <x:f>IFERROR(INDEX('Material routes'!$E$6:$E$2205,MATCH(V560,'Material routes'!$A$6:$A$2205,0)),"MISSING ID")</x:f>
        <x:v>Shell-rib gaiters</x:v>
      </x:c>
      <x:c r="G560" s="4" t="str">
        <x:f>IFERROR(INDEX('Material routes'!$F$6:$F$2205,MATCH(V560,'Material routes'!$A$6:$A$2205,0)),"MISSING ID")</x:f>
        <x:v>Not applicable</x:v>
      </x:c>
      <x:c r="H560" s="4" t="str">
        <x:f>IFERROR(INDEX('Material routes'!$H$6:$H$2205,MATCH(V560,'Material routes'!$A$6:$A$2205,0)),"MISSING ID")</x:f>
        <x:v>Wearable</x:v>
      </x:c>
      <x:c r="I560" s="4" t="str">
        <x:f>IFERROR(INDEX('Material routes'!$G$6:$G$2205,MATCH(V560,'Material routes'!$A$6:$A$2205,0)),"MISSING ID")</x:f>
        <x:v>Clothing</x:v>
      </x:c>
      <x:c r="J560" s="4" t="str">
        <x:f>IFERROR(INDEX('Material routes'!$B$6:$B$2205,MATCH(U560,'Material routes'!$A$6:$A$2205,0)),"MISSING ID")</x:f>
        <x:v>design.collection.shell_rib_gaiters</x:v>
      </x:c>
      <x:c r="K560" s="4" t="str">
        <x:f>IFERROR(INDEX('Crafting recipes'!$C$6:$C$1005,MATCH(J560,'Crafting recipes'!$A$6:$A$1005,0)),"MISSING ID")</x:f>
        <x:v>Finished-item crafting</x:v>
      </x:c>
      <x:c r="L560" s="4" t="str">
        <x:f>IFERROR(INDEX('Material routes'!$K$6:$K$2205,MATCH(U560,'Material routes'!$A$6:$A$2205,0)),"MISSING ID")</x:f>
        <x:v>Proposal</x:v>
      </x:c>
      <x:c r="M560" s="4" t="str">
        <x:f>IFERROR(INDEX('Material routes'!$M$6:$M$2205,MATCH(U560,'Material routes'!$A$6:$A$2205,0)),"MISSING ID")</x:f>
        <x:v>Partial proposal</x:v>
      </x:c>
      <x:c r="N560" s="4"/>
      <x:c r="O560" s="4" t="str">
        <x:f>IFERROR(INDEX('Material routes'!$J$6:$J$2205,MATCH(U560,'Material routes'!$A$6:$A$2205,0)),"MISSING ID")</x:f>
        <x:v>Unspecified</x:v>
      </x:c>
      <x:c r="P560" s="4"/>
      <x:c r="Q560" s="4" t="str">
        <x:f>IFERROR(INDEX('Material routes'!$J$6:$J$2205,MATCH(V560,'Material routes'!$A$6:$A$2205,0)),"MISSING ID")</x:f>
        <x:v>Unspecified</x:v>
      </x:c>
      <x:c r="R560" s="4" t="str">
        <x:f>IF(L560="Withheld","Withheld premise",IF(E560="Tool candidate","Reusable prerequisite",IF(K560="Raw entry preparation","Entry-resource preparation",IF(G560="Not applicable",IF(IFERROR(INDEX('Items'!$AI$6:$AI$1005,MATCH(T560,'Items'!$A$6:$A$1005,0)),"MISSING ID")="Finished item","Finished endpoint",IF(IFERROR(INDEX('Items'!$AI$6:$AI$1005,MATCH(T560,'Items'!$A$6:$A$1005,0)),"MISSING ID")="Currency","Currency / no refinement tier","Recovered output / tier not applicable")),IF(OR(IFERROR(INDEX('Crafting recipes'!$H$6:$H$1005,MATCH(J560,'Crafting recipes'!$A$6:$A$1005,0)),"MISSING ID")="Unassigned",G560="Unassigned"),"Tier unresolved",IF(IFERROR(VALUE(RIGHT(G560,1))-VALUE(RIGHT(IFERROR(INDEX('Crafting recipes'!$H$6:$H$1005,MATCH(J560,'Crafting recipes'!$A$6:$A$1005,0)),"MISSING ID"),1)),0)=1,IF(B560=IFERROR(INDEX('Crafting recipes'!$H$6:$H$1005,MATCH(J560,'Crafting recipes'!$A$6:$A$1005,0)),"MISSING ID"),"Advances one material tier","Lower-tier ingredient; route advances one tier"),"Needs tier review"))))))</x:f>
        <x:v>Finished endpoint</x:v>
      </x:c>
      <x:c r="S560" s="4" t="str">
        <x:f>IFERROR(INDEX('Material routes'!$D$6:$D$2205,MATCH(U560,'Material routes'!$A$6:$A$2205,0)),"MISSING ID")</x:f>
        <x:v>proposal.t1.hardpart_blank</x:v>
      </x:c>
      <x:c r="T560" s="4" t="str">
        <x:f>IFERROR(INDEX('Material routes'!$D$6:$D$2205,MATCH(V560,'Material routes'!$A$6:$A$2205,0)),"MISSING ID")</x:f>
        <x:v>proposal.collection.shell_rib_gaiters</x:v>
      </x:c>
      <x:c r="U560" s="4" t="str">
        <x:v>design.collection.shell_rib_gaiters.in.1</x:v>
      </x:c>
      <x:c r="V560" s="4" t="str">
        <x:v>design.collection.shell_rib_gaiters.out</x:v>
      </x:c>
    </x:row>
    <x:row r="561" ht="64" customHeight="1">
      <x:c r="A561" s="4" t="str">
        <x:f>IFERROR(INDEX('Material routes'!$E$6:$E$2205,MATCH(U561,'Material routes'!$A$6:$A$2205,0)),"MISSING ID")</x:f>
        <x:v>Tendon cord</x:v>
      </x:c>
      <x:c r="B561" s="4" t="str">
        <x:f>IFERROR(INDEX('Material routes'!$F$6:$F$2205,MATCH(U561,'Material routes'!$A$6:$A$2205,0)),"MISSING ID")</x:f>
        <x:v>T1</x:v>
      </x:c>
      <x:c r="C561" s="4" t="str">
        <x:f>IFERROR(INDEX('Material routes'!$H$6:$H$2205,MATCH(U561,'Material routes'!$A$6:$A$2205,0)),"MISSING ID")</x:f>
        <x:v>Crafting component</x:v>
      </x:c>
      <x:c r="D561" s="4" t="str">
        <x:f>IFERROR(INDEX('Material routes'!$G$6:$G$2205,MATCH(U561,'Material routes'!$A$6:$A$2205,0)),"MISSING ID")</x:f>
        <x:v>Crafting components</x:v>
      </x:c>
      <x:c r="E561" s="4" t="str">
        <x:f>IFERROR(INDEX('Material routes'!$C$6:$C$2205,MATCH(U561,'Material routes'!$A$6:$A$2205,0)),"MISSING ID")</x:f>
        <x:v>Ingredient candidate</x:v>
      </x:c>
      <x:c r="F561" s="4" t="str">
        <x:f>IFERROR(INDEX('Material routes'!$E$6:$E$2205,MATCH(V561,'Material routes'!$A$6:$A$2205,0)),"MISSING ID")</x:f>
        <x:v>Shell-rib gaiters</x:v>
      </x:c>
      <x:c r="G561" s="4" t="str">
        <x:f>IFERROR(INDEX('Material routes'!$F$6:$F$2205,MATCH(V561,'Material routes'!$A$6:$A$2205,0)),"MISSING ID")</x:f>
        <x:v>Not applicable</x:v>
      </x:c>
      <x:c r="H561" s="4" t="str">
        <x:f>IFERROR(INDEX('Material routes'!$H$6:$H$2205,MATCH(V561,'Material routes'!$A$6:$A$2205,0)),"MISSING ID")</x:f>
        <x:v>Wearable</x:v>
      </x:c>
      <x:c r="I561" s="4" t="str">
        <x:f>IFERROR(INDEX('Material routes'!$G$6:$G$2205,MATCH(V561,'Material routes'!$A$6:$A$2205,0)),"MISSING ID")</x:f>
        <x:v>Clothing</x:v>
      </x:c>
      <x:c r="J561" s="4" t="str">
        <x:f>IFERROR(INDEX('Material routes'!$B$6:$B$2205,MATCH(U561,'Material routes'!$A$6:$A$2205,0)),"MISSING ID")</x:f>
        <x:v>design.collection.shell_rib_gaiters</x:v>
      </x:c>
      <x:c r="K561" s="4" t="str">
        <x:f>IFERROR(INDEX('Crafting recipes'!$C$6:$C$1005,MATCH(J561,'Crafting recipes'!$A$6:$A$1005,0)),"MISSING ID")</x:f>
        <x:v>Finished-item crafting</x:v>
      </x:c>
      <x:c r="L561" s="4" t="str">
        <x:f>IFERROR(INDEX('Material routes'!$K$6:$K$2205,MATCH(U561,'Material routes'!$A$6:$A$2205,0)),"MISSING ID")</x:f>
        <x:v>Proposal</x:v>
      </x:c>
      <x:c r="M561" s="4" t="str">
        <x:f>IFERROR(INDEX('Material routes'!$M$6:$M$2205,MATCH(U561,'Material routes'!$A$6:$A$2205,0)),"MISSING ID")</x:f>
        <x:v>Partial proposal</x:v>
      </x:c>
      <x:c r="N561" s="4"/>
      <x:c r="O561" s="4" t="str">
        <x:f>IFERROR(INDEX('Material routes'!$J$6:$J$2205,MATCH(U561,'Material routes'!$A$6:$A$2205,0)),"MISSING ID")</x:f>
        <x:v>Unspecified</x:v>
      </x:c>
      <x:c r="P561" s="4"/>
      <x:c r="Q561" s="4" t="str">
        <x:f>IFERROR(INDEX('Material routes'!$J$6:$J$2205,MATCH(V561,'Material routes'!$A$6:$A$2205,0)),"MISSING ID")</x:f>
        <x:v>Unspecified</x:v>
      </x:c>
      <x:c r="R561" s="4" t="str">
        <x:f>IF(L561="Withheld","Withheld premise",IF(E561="Tool candidate","Reusable prerequisite",IF(K561="Raw entry preparation","Entry-resource preparation",IF(G561="Not applicable",IF(IFERROR(INDEX('Items'!$AI$6:$AI$1005,MATCH(T561,'Items'!$A$6:$A$1005,0)),"MISSING ID")="Finished item","Finished endpoint",IF(IFERROR(INDEX('Items'!$AI$6:$AI$1005,MATCH(T561,'Items'!$A$6:$A$1005,0)),"MISSING ID")="Currency","Currency / no refinement tier","Recovered output / tier not applicable")),IF(OR(IFERROR(INDEX('Crafting recipes'!$H$6:$H$1005,MATCH(J561,'Crafting recipes'!$A$6:$A$1005,0)),"MISSING ID")="Unassigned",G561="Unassigned"),"Tier unresolved",IF(IFERROR(VALUE(RIGHT(G561,1))-VALUE(RIGHT(IFERROR(INDEX('Crafting recipes'!$H$6:$H$1005,MATCH(J561,'Crafting recipes'!$A$6:$A$1005,0)),"MISSING ID"),1)),0)=1,IF(B561=IFERROR(INDEX('Crafting recipes'!$H$6:$H$1005,MATCH(J561,'Crafting recipes'!$A$6:$A$1005,0)),"MISSING ID"),"Advances one material tier","Lower-tier ingredient; route advances one tier"),"Needs tier review"))))))</x:f>
        <x:v>Finished endpoint</x:v>
      </x:c>
      <x:c r="S561" s="4" t="str">
        <x:f>IFERROR(INDEX('Material routes'!$D$6:$D$2205,MATCH(U561,'Material routes'!$A$6:$A$2205,0)),"MISSING ID")</x:f>
        <x:v>proposal.bio.cord</x:v>
      </x:c>
      <x:c r="T561" s="4" t="str">
        <x:f>IFERROR(INDEX('Material routes'!$D$6:$D$2205,MATCH(V561,'Material routes'!$A$6:$A$2205,0)),"MISSING ID")</x:f>
        <x:v>proposal.collection.shell_rib_gaiters</x:v>
      </x:c>
      <x:c r="U561" s="4" t="str">
        <x:v>design.collection.shell_rib_gaiters.in.2</x:v>
      </x:c>
      <x:c r="V561" s="4" t="str">
        <x:v>design.collection.shell_rib_gaiters.out</x:v>
      </x:c>
    </x:row>
    <x:row r="562" ht="64" customHeight="1">
      <x:c r="A562" s="4" t="str">
        <x:f>IFERROR(INDEX('Material routes'!$E$6:$E$2205,MATCH(U562,'Material routes'!$A$6:$A$2205,0)),"MISSING ID")</x:f>
        <x:v>Processed hide material</x:v>
      </x:c>
      <x:c r="B562" s="4" t="str">
        <x:f>IFERROR(INDEX('Material routes'!$F$6:$F$2205,MATCH(U562,'Material routes'!$A$6:$A$2205,0)),"MISSING ID")</x:f>
        <x:v>T1</x:v>
      </x:c>
      <x:c r="C562" s="4" t="str">
        <x:f>IFERROR(INDEX('Material routes'!$H$6:$H$2205,MATCH(U562,'Material routes'!$A$6:$A$2205,0)),"MISSING ID")</x:f>
        <x:v>Processed material</x:v>
      </x:c>
      <x:c r="D562" s="4" t="str">
        <x:f>IFERROR(INDEX('Material routes'!$G$6:$G$2205,MATCH(U562,'Material routes'!$A$6:$A$2205,0)),"MISSING ID")</x:f>
        <x:v>Crafting components</x:v>
      </x:c>
      <x:c r="E562" s="4" t="str">
        <x:f>IFERROR(INDEX('Material routes'!$C$6:$C$2205,MATCH(U562,'Material routes'!$A$6:$A$2205,0)),"MISSING ID")</x:f>
        <x:v>Ingredient candidate</x:v>
      </x:c>
      <x:c r="F562" s="4" t="str">
        <x:f>IFERROR(INDEX('Material routes'!$E$6:$E$2205,MATCH(V562,'Material routes'!$A$6:$A$2205,0)),"MISSING ID")</x:f>
        <x:v>Minimal-hide tool belt</x:v>
      </x:c>
      <x:c r="G562" s="4" t="str">
        <x:f>IFERROR(INDEX('Material routes'!$F$6:$F$2205,MATCH(V562,'Material routes'!$A$6:$A$2205,0)),"MISSING ID")</x:f>
        <x:v>Not applicable</x:v>
      </x:c>
      <x:c r="H562" s="4" t="str">
        <x:f>IFERROR(INDEX('Material routes'!$H$6:$H$2205,MATCH(V562,'Material routes'!$A$6:$A$2205,0)),"MISSING ID")</x:f>
        <x:v>Wearable</x:v>
      </x:c>
      <x:c r="I562" s="4" t="str">
        <x:f>IFERROR(INDEX('Material routes'!$G$6:$G$2205,MATCH(V562,'Material routes'!$A$6:$A$2205,0)),"MISSING ID")</x:f>
        <x:v>Attachments</x:v>
      </x:c>
      <x:c r="J562" s="4" t="str">
        <x:f>IFERROR(INDEX('Material routes'!$B$6:$B$2205,MATCH(U562,'Material routes'!$A$6:$A$2205,0)),"MISSING ID")</x:f>
        <x:v>design.collection.minimal_hide_tool_belt</x:v>
      </x:c>
      <x:c r="K562" s="4" t="str">
        <x:f>IFERROR(INDEX('Crafting recipes'!$C$6:$C$1005,MATCH(J562,'Crafting recipes'!$A$6:$A$1005,0)),"MISSING ID")</x:f>
        <x:v>Finished-item crafting</x:v>
      </x:c>
      <x:c r="L562" s="4" t="str">
        <x:f>IFERROR(INDEX('Material routes'!$K$6:$K$2205,MATCH(U562,'Material routes'!$A$6:$A$2205,0)),"MISSING ID")</x:f>
        <x:v>Proposal</x:v>
      </x:c>
      <x:c r="M562" s="4" t="str">
        <x:f>IFERROR(INDEX('Material routes'!$M$6:$M$2205,MATCH(U562,'Material routes'!$A$6:$A$2205,0)),"MISSING ID")</x:f>
        <x:v>Partial proposal</x:v>
      </x:c>
      <x:c r="N562" s="4"/>
      <x:c r="O562" s="4" t="str">
        <x:f>IFERROR(INDEX('Material routes'!$J$6:$J$2205,MATCH(U562,'Material routes'!$A$6:$A$2205,0)),"MISSING ID")</x:f>
        <x:v>Unspecified</x:v>
      </x:c>
      <x:c r="P562" s="4"/>
      <x:c r="Q562" s="4" t="str">
        <x:f>IFERROR(INDEX('Material routes'!$J$6:$J$2205,MATCH(V562,'Material routes'!$A$6:$A$2205,0)),"MISSING ID")</x:f>
        <x:v>Unspecified</x:v>
      </x:c>
      <x:c r="R562" s="4" t="str">
        <x:f>IF(L562="Withheld","Withheld premise",IF(E562="Tool candidate","Reusable prerequisite",IF(K562="Raw entry preparation","Entry-resource preparation",IF(G562="Not applicable",IF(IFERROR(INDEX('Items'!$AI$6:$AI$1005,MATCH(T562,'Items'!$A$6:$A$1005,0)),"MISSING ID")="Finished item","Finished endpoint",IF(IFERROR(INDEX('Items'!$AI$6:$AI$1005,MATCH(T562,'Items'!$A$6:$A$1005,0)),"MISSING ID")="Currency","Currency / no refinement tier","Recovered output / tier not applicable")),IF(OR(IFERROR(INDEX('Crafting recipes'!$H$6:$H$1005,MATCH(J562,'Crafting recipes'!$A$6:$A$1005,0)),"MISSING ID")="Unassigned",G562="Unassigned"),"Tier unresolved",IF(IFERROR(VALUE(RIGHT(G562,1))-VALUE(RIGHT(IFERROR(INDEX('Crafting recipes'!$H$6:$H$1005,MATCH(J562,'Crafting recipes'!$A$6:$A$1005,0)),"MISSING ID"),1)),0)=1,IF(B562=IFERROR(INDEX('Crafting recipes'!$H$6:$H$1005,MATCH(J562,'Crafting recipes'!$A$6:$A$1005,0)),"MISSING ID"),"Advances one material tier","Lower-tier ingredient; route advances one tier"),"Needs tier review"))))))</x:f>
        <x:v>Finished endpoint</x:v>
      </x:c>
      <x:c r="S562" s="4" t="str">
        <x:f>IFERROR(INDEX('Material routes'!$D$6:$D$2205,MATCH(U562,'Material routes'!$A$6:$A$2205,0)),"MISSING ID")</x:f>
        <x:v>proposal.bio.hide_material</x:v>
      </x:c>
      <x:c r="T562" s="4" t="str">
        <x:f>IFERROR(INDEX('Material routes'!$D$6:$D$2205,MATCH(V562,'Material routes'!$A$6:$A$2205,0)),"MISSING ID")</x:f>
        <x:v>proposal.collection.minimal_hide_tool_belt</x:v>
      </x:c>
      <x:c r="U562" s="4" t="str">
        <x:v>design.collection.minimal_hide_tool_belt.in.1</x:v>
      </x:c>
      <x:c r="V562" s="4" t="str">
        <x:v>design.collection.minimal_hide_tool_belt.out</x:v>
      </x:c>
    </x:row>
    <x:row r="563" ht="64" customHeight="1">
      <x:c r="A563" s="4" t="str">
        <x:f>IFERROR(INDEX('Material routes'!$E$6:$E$2205,MATCH(U563,'Material routes'!$A$6:$A$2205,0)),"MISSING ID")</x:f>
        <x:v>Worked iron stock</x:v>
      </x:c>
      <x:c r="B563" s="4" t="str">
        <x:f>IFERROR(INDEX('Material routes'!$F$6:$F$2205,MATCH(U563,'Material routes'!$A$6:$A$2205,0)),"MISSING ID")</x:f>
        <x:v>T2</x:v>
      </x:c>
      <x:c r="C563" s="4" t="str">
        <x:f>IFERROR(INDEX('Material routes'!$H$6:$H$2205,MATCH(U563,'Material routes'!$A$6:$A$2205,0)),"MISSING ID")</x:f>
        <x:v>Processed material</x:v>
      </x:c>
      <x:c r="D563" s="4" t="str">
        <x:f>IFERROR(INDEX('Material routes'!$G$6:$G$2205,MATCH(U563,'Material routes'!$A$6:$A$2205,0)),"MISSING ID")</x:f>
        <x:v>Manufactured stock</x:v>
      </x:c>
      <x:c r="E563" s="4" t="str">
        <x:f>IFERROR(INDEX('Material routes'!$C$6:$C$2205,MATCH(U563,'Material routes'!$A$6:$A$2205,0)),"MISSING ID")</x:f>
        <x:v>Ingredient candidate</x:v>
      </x:c>
      <x:c r="F563" s="4" t="str">
        <x:f>IFERROR(INDEX('Material routes'!$E$6:$E$2205,MATCH(V563,'Material routes'!$A$6:$A$2205,0)),"MISSING ID")</x:f>
        <x:v>Minimal-hide tool belt</x:v>
      </x:c>
      <x:c r="G563" s="4" t="str">
        <x:f>IFERROR(INDEX('Material routes'!$F$6:$F$2205,MATCH(V563,'Material routes'!$A$6:$A$2205,0)),"MISSING ID")</x:f>
        <x:v>Not applicable</x:v>
      </x:c>
      <x:c r="H563" s="4" t="str">
        <x:f>IFERROR(INDEX('Material routes'!$H$6:$H$2205,MATCH(V563,'Material routes'!$A$6:$A$2205,0)),"MISSING ID")</x:f>
        <x:v>Wearable</x:v>
      </x:c>
      <x:c r="I563" s="4" t="str">
        <x:f>IFERROR(INDEX('Material routes'!$G$6:$G$2205,MATCH(V563,'Material routes'!$A$6:$A$2205,0)),"MISSING ID")</x:f>
        <x:v>Attachments</x:v>
      </x:c>
      <x:c r="J563" s="4" t="str">
        <x:f>IFERROR(INDEX('Material routes'!$B$6:$B$2205,MATCH(U563,'Material routes'!$A$6:$A$2205,0)),"MISSING ID")</x:f>
        <x:v>design.collection.minimal_hide_tool_belt</x:v>
      </x:c>
      <x:c r="K563" s="4" t="str">
        <x:f>IFERROR(INDEX('Crafting recipes'!$C$6:$C$1005,MATCH(J563,'Crafting recipes'!$A$6:$A$1005,0)),"MISSING ID")</x:f>
        <x:v>Finished-item crafting</x:v>
      </x:c>
      <x:c r="L563" s="4" t="str">
        <x:f>IFERROR(INDEX('Material routes'!$K$6:$K$2205,MATCH(U563,'Material routes'!$A$6:$A$2205,0)),"MISSING ID")</x:f>
        <x:v>Proposal</x:v>
      </x:c>
      <x:c r="M563" s="4" t="str">
        <x:f>IFERROR(INDEX('Material routes'!$M$6:$M$2205,MATCH(U563,'Material routes'!$A$6:$A$2205,0)),"MISSING ID")</x:f>
        <x:v>Partial proposal</x:v>
      </x:c>
      <x:c r="N563" s="4"/>
      <x:c r="O563" s="4" t="str">
        <x:f>IFERROR(INDEX('Material routes'!$J$6:$J$2205,MATCH(U563,'Material routes'!$A$6:$A$2205,0)),"MISSING ID")</x:f>
        <x:v>Unspecified</x:v>
      </x:c>
      <x:c r="P563" s="4"/>
      <x:c r="Q563" s="4" t="str">
        <x:f>IFERROR(INDEX('Material routes'!$J$6:$J$2205,MATCH(V563,'Material routes'!$A$6:$A$2205,0)),"MISSING ID")</x:f>
        <x:v>Unspecified</x:v>
      </x:c>
      <x:c r="R563" s="4" t="str">
        <x:f>IF(L563="Withheld","Withheld premise",IF(E563="Tool candidate","Reusable prerequisite",IF(K563="Raw entry preparation","Entry-resource preparation",IF(G563="Not applicable",IF(IFERROR(INDEX('Items'!$AI$6:$AI$1005,MATCH(T563,'Items'!$A$6:$A$1005,0)),"MISSING ID")="Finished item","Finished endpoint",IF(IFERROR(INDEX('Items'!$AI$6:$AI$1005,MATCH(T563,'Items'!$A$6:$A$1005,0)),"MISSING ID")="Currency","Currency / no refinement tier","Recovered output / tier not applicable")),IF(OR(IFERROR(INDEX('Crafting recipes'!$H$6:$H$1005,MATCH(J563,'Crafting recipes'!$A$6:$A$1005,0)),"MISSING ID")="Unassigned",G563="Unassigned"),"Tier unresolved",IF(IFERROR(VALUE(RIGHT(G563,1))-VALUE(RIGHT(IFERROR(INDEX('Crafting recipes'!$H$6:$H$1005,MATCH(J563,'Crafting recipes'!$A$6:$A$1005,0)),"MISSING ID"),1)),0)=1,IF(B563=IFERROR(INDEX('Crafting recipes'!$H$6:$H$1005,MATCH(J563,'Crafting recipes'!$A$6:$A$1005,0)),"MISSING ID"),"Advances one material tier","Lower-tier ingredient; route advances one tier"),"Needs tier review"))))))</x:f>
        <x:v>Finished endpoint</x:v>
      </x:c>
      <x:c r="S563" s="4" t="str">
        <x:f>IFERROR(INDEX('Material routes'!$D$6:$D$2205,MATCH(U563,'Material routes'!$A$6:$A$2205,0)),"MISSING ID")</x:f>
        <x:v>proposal.natural.iron_stock</x:v>
      </x:c>
      <x:c r="T563" s="4" t="str">
        <x:f>IFERROR(INDEX('Material routes'!$D$6:$D$2205,MATCH(V563,'Material routes'!$A$6:$A$2205,0)),"MISSING ID")</x:f>
        <x:v>proposal.collection.minimal_hide_tool_belt</x:v>
      </x:c>
      <x:c r="U563" s="4" t="str">
        <x:v>design.collection.minimal_hide_tool_belt.in.2</x:v>
      </x:c>
      <x:c r="V563" s="4" t="str">
        <x:v>design.collection.minimal_hide_tool_belt.out</x:v>
      </x:c>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x:v>
      </x:c>
      <x:c r="B566" s="4" t="str">
        <x:f>IFERROR(INDEX('Material routes'!$F$6:$F$2205,MATCH(U566,'Material routes'!$A$6:$A$2205,0)),"MISSING ID")</x:f>
        <x:v>T1</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Not applicable</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prerequisite",IF(K566="Raw entry preparation","Entry-resource preparation",IF(G566="Not applicable",IF(IFERROR(INDEX('Items'!$AI$6:$AI$1005,MATCH(T566,'Items'!$A$6:$A$1005,0)),"MISSING ID")="Finished item","Finished endpoint",IF(IFERROR(INDEX('Items'!$AI$6:$AI$1005,MATCH(T566,'Items'!$A$6:$A$1005,0)),"MISSING ID")="Currency","Currency / no refinement tier","Recovered output / tier not applicable")),IF(OR(IFERROR(INDEX('Crafting recipes'!$H$6:$H$1005,MATCH(J566,'Crafting recipes'!$A$6:$A$1005,0)),"MISSING ID")="Unassigned",G566="Unassigned"),"Tier unresolved",IF(IFERROR(VALUE(RIGHT(G566,1))-VALUE(RIGHT(IFERROR(INDEX('Crafting recipes'!$H$6:$H$1005,MATCH(J566,'Crafting recipes'!$A$6:$A$1005,0)),"MISSING ID"),1)),0)=1,IF(B566=IFERROR(INDEX('Crafting recipes'!$H$6:$H$1005,MATCH(J566,'Crafting recipes'!$A$6:$A$1005,0)),"MISSING ID"),"Advances one material tier","Lower-tier ingredient; route advances one tier"),"Needs tier review"))))))</x:f>
        <x:v>Finished endpoint</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Worked iron stock</x:v>
      </x:c>
      <x:c r="B567" s="4" t="str">
        <x:f>IFERROR(INDEX('Material routes'!$F$6:$F$2205,MATCH(U567,'Material routes'!$A$6:$A$2205,0)),"MISSING ID")</x:f>
        <x:v>T2</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Not applicable</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prerequisite",IF(K567="Raw entry preparation","Entry-resource preparation",IF(G567="Not applicable",IF(IFERROR(INDEX('Items'!$AI$6:$AI$1005,MATCH(T567,'Items'!$A$6:$A$1005,0)),"MISSING ID")="Finished item","Finished endpoint",IF(IFERROR(INDEX('Items'!$AI$6:$AI$1005,MATCH(T567,'Items'!$A$6:$A$1005,0)),"MISSING ID")="Currency","Currency / no refinement tier","Recovered output / tier not applicable")),IF(OR(IFERROR(INDEX('Crafting recipes'!$H$6:$H$1005,MATCH(J567,'Crafting recipes'!$A$6:$A$1005,0)),"MISSING ID")="Unassigned",G567="Unassigned"),"Tier unresolved",IF(IFERROR(VALUE(RIGHT(G567,1))-VALUE(RIGHT(IFERROR(INDEX('Crafting recipes'!$H$6:$H$1005,MATCH(J567,'Crafting recipes'!$A$6:$A$1005,0)),"MISSING ID"),1)),0)=1,IF(B567=IFERROR(INDEX('Crafting recipes'!$H$6:$H$1005,MATCH(J567,'Crafting recipes'!$A$6:$A$1005,0)),"MISSING ID"),"Advances one material tier","Lower-tier ingredient; route advances one tier"),"Needs tier review"))))))</x:f>
        <x:v>Finished endpoint</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building-stone stock</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Not applicable</x:v>
      </x:c>
      <x:c r="H568" s="4" t="str">
        <x:f>IFERROR(INDEX('Material routes'!$H$6:$H$2205,MATCH(V568,'Material routes'!$A$6:$A$2205,0)),"MISSING ID")</x:f>
        <x:v>Cultural object</x:v>
      </x:c>
      <x:c r="I568" s="4" t="str">
        <x:f>IFERROR(INDEX('Material routes'!$G$6:$G$2205,MATCH(V568,'Material routes'!$A$6:$A$2205,0)),"MISSING ID")</x:f>
        <x:v>Cultural objects</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Finished endpoint</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Not applicable</x:v>
      </x:c>
      <x:c r="H569" s="4" t="str">
        <x:f>IFERROR(INDEX('Material routes'!$H$6:$H$2205,MATCH(V569,'Material routes'!$A$6:$A$2205,0)),"MISSING ID")</x:f>
        <x:v>Cultural object</x:v>
      </x:c>
      <x:c r="I569" s="4" t="str">
        <x:f>IFERROR(INDEX('Material routes'!$G$6:$G$2205,MATCH(V569,'Material routes'!$A$6:$A$2205,0)),"MISSING ID")</x:f>
        <x:v>Cultural objects</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Finished endpoint</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Worked iron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Not applicable</x:v>
      </x:c>
      <x:c r="H570" s="4" t="str">
        <x:f>IFERROR(INDEX('Material routes'!$H$6:$H$2205,MATCH(V570,'Material routes'!$A$6:$A$2205,0)),"MISSING ID")</x:f>
        <x:v>Cultural object</x:v>
      </x:c>
      <x:c r="I570" s="4" t="str">
        <x:f>IFERROR(INDEX('Material routes'!$G$6:$G$2205,MATCH(V570,'Material routes'!$A$6:$A$2205,0)),"MISSING ID")</x:f>
        <x:v>Cultural objects</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Finished endpoint</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Not applicable</x:v>
      </x:c>
      <x:c r="H571" s="4" t="str">
        <x:f>IFERROR(INDEX('Material routes'!$H$6:$H$2205,MATCH(V571,'Material routes'!$A$6:$A$2205,0)),"MISSING ID")</x:f>
        <x:v>Cultural object</x:v>
      </x:c>
      <x:c r="I571" s="4" t="str">
        <x:f>IFERROR(INDEX('Material routes'!$G$6:$G$2205,MATCH(V571,'Material routes'!$A$6:$A$2205,0)),"MISSING ID")</x:f>
        <x:v>Cultural objects</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Finished endpoint</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t="str">
        <x:f>IFERROR(INDEX('Material routes'!$E$6:$E$2205,MATCH(U572,'Material routes'!$A$6:$A$2205,0)),"MISSING ID")</x:f>
        <x:v>Burnished shell inlay scales</x:v>
      </x:c>
      <x:c r="B572" s="4" t="str">
        <x:f>IFERROR(INDEX('Material routes'!$F$6:$F$2205,MATCH(U572,'Material routes'!$A$6:$A$2205,0)),"MISSING ID")</x:f>
        <x:v>T1</x:v>
      </x:c>
      <x:c r="C572" s="4" t="str">
        <x:f>IFERROR(INDEX('Material routes'!$H$6:$H$2205,MATCH(U572,'Material routes'!$A$6:$A$2205,0)),"MISSING ID")</x:f>
        <x:v>Processed material</x:v>
      </x:c>
      <x:c r="D572" s="4" t="str">
        <x:f>IFERROR(INDEX('Material routes'!$G$6:$G$2205,MATCH(U572,'Material routes'!$A$6:$A$2205,0)),"MISSING ID")</x:f>
        <x:v>Manufactured stock</x:v>
      </x:c>
      <x:c r="E572" s="4" t="str">
        <x:f>IFERROR(INDEX('Material routes'!$C$6:$C$2205,MATCH(U572,'Material routes'!$A$6:$A$2205,0)),"MISSING ID")</x:f>
        <x:v>Ingredient candidate</x:v>
      </x:c>
      <x:c r="F572" s="4" t="str">
        <x:f>IFERROR(INDEX('Material routes'!$E$6:$E$2205,MATCH(V572,'Material routes'!$A$6:$A$2205,0)),"MISSING ID")</x:f>
        <x:v>Canister coming-of-age pendant</x:v>
      </x:c>
      <x:c r="G572" s="4" t="str">
        <x:f>IFERROR(INDEX('Material routes'!$F$6:$F$2205,MATCH(V572,'Material routes'!$A$6:$A$2205,0)),"MISSING ID")</x:f>
        <x:v>Not applicable</x:v>
      </x:c>
      <x:c r="H572" s="4" t="str">
        <x:f>IFERROR(INDEX('Material routes'!$H$6:$H$2205,MATCH(V572,'Material routes'!$A$6:$A$2205,0)),"MISSING ID")</x:f>
        <x:v>Cultural object</x:v>
      </x:c>
      <x:c r="I572" s="4" t="str">
        <x:f>IFERROR(INDEX('Material routes'!$G$6:$G$2205,MATCH(V572,'Material routes'!$A$6:$A$2205,0)),"MISSING ID")</x:f>
        <x:v>Cultural objects</x:v>
      </x:c>
      <x:c r="J572" s="4" t="str">
        <x:f>IFERROR(INDEX('Material routes'!$B$6:$B$2205,MATCH(U572,'Material routes'!$A$6:$A$2205,0)),"MISSING ID")</x:f>
        <x:v>design.collection.canister_coming_of_age_pendant</x:v>
      </x:c>
      <x:c r="K572" s="4" t="str">
        <x:f>IFERROR(INDEX('Crafting recipes'!$C$6:$C$1005,MATCH(J572,'Crafting recipes'!$A$6:$A$1005,0)),"MISSING ID")</x:f>
        <x:v>Finished-item crafting</x:v>
      </x:c>
      <x:c r="L572" s="4" t="str">
        <x:f>IFERROR(INDEX('Material routes'!$K$6:$K$2205,MATCH(U572,'Material routes'!$A$6:$A$2205,0)),"MISSING ID")</x:f>
        <x:v>Proposal</x:v>
      </x:c>
      <x:c r="M572" s="4" t="str">
        <x:f>IFERROR(INDEX('Material routes'!$M$6:$M$2205,MATCH(U572,'Material routes'!$A$6:$A$2205,0)),"MISSING ID")</x:f>
        <x:v>Partial proposal</x:v>
      </x:c>
      <x:c r="N572" s="4"/>
      <x:c r="O572" s="4" t="str">
        <x:f>IFERROR(INDEX('Material routes'!$J$6:$J$2205,MATCH(U572,'Material routes'!$A$6:$A$2205,0)),"MISSING ID")</x:f>
        <x:v>Unspecified</x:v>
      </x:c>
      <x:c r="P572" s="4"/>
      <x:c r="Q572" s="4" t="str">
        <x:f>IFERROR(INDEX('Material routes'!$J$6:$J$2205,MATCH(V572,'Material routes'!$A$6:$A$2205,0)),"MISSING ID")</x:f>
        <x:v>Unspecified</x:v>
      </x:c>
      <x:c r="R572" s="4" t="str">
        <x:f>IF(L572="Withheld","Withheld premise",IF(E572="Tool candidate","Reusable prerequisite",IF(K572="Raw entry preparation","Entry-resource preparation",IF(G572="Not applicable",IF(IFERROR(INDEX('Items'!$AI$6:$AI$1005,MATCH(T572,'Items'!$A$6:$A$1005,0)),"MISSING ID")="Finished item","Finished endpoint",IF(IFERROR(INDEX('Items'!$AI$6:$AI$1005,MATCH(T572,'Items'!$A$6:$A$1005,0)),"MISSING ID")="Currency","Currency / no refinement tier","Recovered output / tier not applicable")),IF(OR(IFERROR(INDEX('Crafting recipes'!$H$6:$H$1005,MATCH(J572,'Crafting recipes'!$A$6:$A$1005,0)),"MISSING ID")="Unassigned",G572="Unassigned"),"Tier unresolved",IF(IFERROR(VALUE(RIGHT(G572,1))-VALUE(RIGHT(IFERROR(INDEX('Crafting recipes'!$H$6:$H$1005,MATCH(J572,'Crafting recipes'!$A$6:$A$1005,0)),"MISSING ID"),1)),0)=1,IF(B572=IFERROR(INDEX('Crafting recipes'!$H$6:$H$1005,MATCH(J572,'Crafting recipes'!$A$6:$A$1005,0)),"MISSING ID"),"Advances one material tier","Lower-tier ingredient; route advances one tier"),"Needs tier review"))))))</x:f>
        <x:v>Finished endpoint</x:v>
      </x:c>
      <x:c r="S572" s="4" t="str">
        <x:f>IFERROR(INDEX('Material routes'!$D$6:$D$2205,MATCH(U572,'Material routes'!$A$6:$A$2205,0)),"MISSING ID")</x:f>
        <x:v>proposal.t1.shell_inlay</x:v>
      </x:c>
      <x:c r="T572" s="4" t="str">
        <x:f>IFERROR(INDEX('Material routes'!$D$6:$D$2205,MATCH(V572,'Material routes'!$A$6:$A$2205,0)),"MISSING ID")</x:f>
        <x:v>proposal.collection.canister_coming_of_age_pendant</x:v>
      </x:c>
      <x:c r="U572" s="4" t="str">
        <x:v>design.collection.canister_coming_of_age_pendant.in.1</x:v>
      </x:c>
      <x:c r="V572" s="4" t="str">
        <x:v>design.collection.canister_coming_of_age_pendant.out</x:v>
      </x:c>
    </x:row>
    <x:row r="573" ht="64" customHeight="1">
      <x:c r="A573" s="4" t="str">
        <x:f>IFERROR(INDEX('Material routes'!$E$6:$E$2205,MATCH(U573,'Material routes'!$A$6:$A$2205,0)),"MISSING ID")</x:f>
        <x:v>Drawn bronze strip stock</x:v>
      </x:c>
      <x:c r="B573" s="4" t="str">
        <x:f>IFERROR(INDEX('Material routes'!$F$6:$F$2205,MATCH(U573,'Material routes'!$A$6:$A$2205,0)),"MISSING ID")</x:f>
        <x:v>T2</x:v>
      </x:c>
      <x:c r="C573" s="4" t="str">
        <x:f>IFERROR(INDEX('Material routes'!$H$6:$H$2205,MATCH(U573,'Material routes'!$A$6:$A$2205,0)),"MISSING ID")</x:f>
        <x:v>Processed material</x:v>
      </x:c>
      <x:c r="D573" s="4" t="str">
        <x:f>IFERROR(INDEX('Material routes'!$G$6:$G$2205,MATCH(U573,'Material routes'!$A$6:$A$2205,0)),"MISSING ID")</x:f>
        <x:v>Manufactured stock</x:v>
      </x:c>
      <x:c r="E573" s="4" t="str">
        <x:f>IFERROR(INDEX('Material routes'!$C$6:$C$2205,MATCH(U573,'Material routes'!$A$6:$A$2205,0)),"MISSING ID")</x:f>
        <x:v>Ingredient candidate</x:v>
      </x:c>
      <x:c r="F573" s="4" t="str">
        <x:f>IFERROR(INDEX('Material routes'!$E$6:$E$2205,MATCH(V573,'Material routes'!$A$6:$A$2205,0)),"MISSING ID")</x:f>
        <x:v>Canister coming-of-age pendant</x:v>
      </x:c>
      <x:c r="G573" s="4" t="str">
        <x:f>IFERROR(INDEX('Material routes'!$F$6:$F$2205,MATCH(V573,'Material routes'!$A$6:$A$2205,0)),"MISSING ID")</x:f>
        <x:v>Not applicable</x:v>
      </x:c>
      <x:c r="H573" s="4" t="str">
        <x:f>IFERROR(INDEX('Material routes'!$H$6:$H$2205,MATCH(V573,'Material routes'!$A$6:$A$2205,0)),"MISSING ID")</x:f>
        <x:v>Cultural object</x:v>
      </x:c>
      <x:c r="I573" s="4" t="str">
        <x:f>IFERROR(INDEX('Material routes'!$G$6:$G$2205,MATCH(V573,'Material routes'!$A$6:$A$2205,0)),"MISSING ID")</x:f>
        <x:v>Cultural objects</x:v>
      </x:c>
      <x:c r="J573" s="4" t="str">
        <x:f>IFERROR(INDEX('Material routes'!$B$6:$B$2205,MATCH(U573,'Material routes'!$A$6:$A$2205,0)),"MISSING ID")</x:f>
        <x:v>design.collection.canister_coming_of_age_pendant</x:v>
      </x:c>
      <x:c r="K573" s="4" t="str">
        <x:f>IFERROR(INDEX('Crafting recipes'!$C$6:$C$1005,MATCH(J573,'Crafting recipes'!$A$6:$A$1005,0)),"MISSING ID")</x:f>
        <x:v>Finished-item crafting</x:v>
      </x:c>
      <x:c r="L573" s="4" t="str">
        <x:f>IFERROR(INDEX('Material routes'!$K$6:$K$2205,MATCH(U573,'Material routes'!$A$6:$A$2205,0)),"MISSING ID")</x:f>
        <x:v>Proposal</x:v>
      </x:c>
      <x:c r="M573" s="4" t="str">
        <x:f>IFERROR(INDEX('Material routes'!$M$6:$M$2205,MATCH(U573,'Material routes'!$A$6:$A$2205,0)),"MISSING ID")</x:f>
        <x:v>Partial proposal</x:v>
      </x:c>
      <x:c r="N573" s="4"/>
      <x:c r="O573" s="4" t="str">
        <x:f>IFERROR(INDEX('Material routes'!$J$6:$J$2205,MATCH(U573,'Material routes'!$A$6:$A$2205,0)),"MISSING ID")</x:f>
        <x:v>Unspecified</x:v>
      </x:c>
      <x:c r="P573" s="4"/>
      <x:c r="Q573" s="4" t="str">
        <x:f>IFERROR(INDEX('Material routes'!$J$6:$J$2205,MATCH(V573,'Material routes'!$A$6:$A$2205,0)),"MISSING ID")</x:f>
        <x:v>Unspecified</x:v>
      </x:c>
      <x:c r="R573" s="4" t="str">
        <x:f>IF(L573="Withheld","Withheld premise",IF(E573="Tool candidate","Reusable prerequisite",IF(K573="Raw entry preparation","Entry-resource preparation",IF(G573="Not applicable",IF(IFERROR(INDEX('Items'!$AI$6:$AI$1005,MATCH(T573,'Items'!$A$6:$A$1005,0)),"MISSING ID")="Finished item","Finished endpoint",IF(IFERROR(INDEX('Items'!$AI$6:$AI$1005,MATCH(T573,'Items'!$A$6:$A$1005,0)),"MISSING ID")="Currency","Currency / no refinement tier","Recovered output / tier not applicable")),IF(OR(IFERROR(INDEX('Crafting recipes'!$H$6:$H$1005,MATCH(J573,'Crafting recipes'!$A$6:$A$1005,0)),"MISSING ID")="Unassigned",G573="Unassigned"),"Tier unresolved",IF(IFERROR(VALUE(RIGHT(G573,1))-VALUE(RIGHT(IFERROR(INDEX('Crafting recipes'!$H$6:$H$1005,MATCH(J573,'Crafting recipes'!$A$6:$A$1005,0)),"MISSING ID"),1)),0)=1,IF(B573=IFERROR(INDEX('Crafting recipes'!$H$6:$H$1005,MATCH(J573,'Crafting recipes'!$A$6:$A$1005,0)),"MISSING ID"),"Advances one material tier","Lower-tier ingredient; route advances one tier"),"Needs tier review"))))))</x:f>
        <x:v>Finished endpoint</x:v>
      </x:c>
      <x:c r="S573" s="4" t="str">
        <x:f>IFERROR(INDEX('Material routes'!$D$6:$D$2205,MATCH(U573,'Material routes'!$A$6:$A$2205,0)),"MISSING ID")</x:f>
        <x:v>proposal.collection.drawn_bronze_strip_stock</x:v>
      </x:c>
      <x:c r="T573" s="4" t="str">
        <x:f>IFERROR(INDEX('Material routes'!$D$6:$D$2205,MATCH(V573,'Material routes'!$A$6:$A$2205,0)),"MISSING ID")</x:f>
        <x:v>proposal.collection.canister_coming_of_age_pendant</x:v>
      </x:c>
      <x:c r="U573" s="4" t="str">
        <x:v>design.collection.canister_coming_of_age_pendant.in.2</x:v>
      </x:c>
      <x:c r="V573" s="4" t="str">
        <x:v>design.collection.canister_coming_of_age_pendant.out</x:v>
      </x:c>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Not applicable</x:v>
      </x:c>
      <x:c r="H574" s="4" t="str">
        <x:f>IFERROR(INDEX('Material routes'!$H$6:$H$2205,MATCH(V574,'Material routes'!$A$6:$A$2205,0)),"MISSING ID")</x:f>
        <x:v>Cultural object</x:v>
      </x:c>
      <x:c r="I574" s="4" t="str">
        <x:f>IFERROR(INDEX('Material routes'!$G$6:$G$2205,MATCH(V574,'Material routes'!$A$6:$A$2205,0)),"MISSING ID")</x:f>
        <x:v>Cultural objects</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Finished endpoint</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Not applicable</x:v>
      </x:c>
      <x:c r="H575" s="4" t="str">
        <x:f>IFERROR(INDEX('Material routes'!$H$6:$H$2205,MATCH(V575,'Material routes'!$A$6:$A$2205,0)),"MISSING ID")</x:f>
        <x:v>Cultural object</x:v>
      </x:c>
      <x:c r="I575" s="4" t="str">
        <x:f>IFERROR(INDEX('Material routes'!$G$6:$G$2205,MATCH(V575,'Material routes'!$A$6:$A$2205,0)),"MISSING ID")</x:f>
        <x:v>Cultural objects</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Finished endpoint</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stock</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Not applicable</x:v>
      </x:c>
      <x:c r="H576" s="4" t="str">
        <x:f>IFERROR(INDEX('Material routes'!$H$6:$H$2205,MATCH(V576,'Material routes'!$A$6:$A$2205,0)),"MISSING ID")</x:f>
        <x:v>Cultural object</x:v>
      </x:c>
      <x:c r="I576" s="4" t="str">
        <x:f>IFERROR(INDEX('Material routes'!$G$6:$G$2205,MATCH(V576,'Material routes'!$A$6:$A$2205,0)),"MISSING ID")</x:f>
        <x:v>Cultural objects</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Finished endpoint</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Drawn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Not applicable</x:v>
      </x:c>
      <x:c r="H577" s="4" t="str">
        <x:f>IFERROR(INDEX('Material routes'!$H$6:$H$2205,MATCH(V577,'Material routes'!$A$6:$A$2205,0)),"MISSING ID")</x:f>
        <x:v>Cultural object</x:v>
      </x:c>
      <x:c r="I577" s="4" t="str">
        <x:f>IFERROR(INDEX('Material routes'!$G$6:$G$2205,MATCH(V577,'Material routes'!$A$6:$A$2205,0)),"MISSING ID")</x:f>
        <x:v>Cultural objects</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Finished endpoint</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Not applicable</x:v>
      </x:c>
      <x:c r="H578" s="4" t="str">
        <x:f>IFERROR(INDEX('Material routes'!$H$6:$H$2205,MATCH(V578,'Material routes'!$A$6:$A$2205,0)),"MISSING ID")</x:f>
        <x:v>Cultural object</x:v>
      </x:c>
      <x:c r="I578" s="4" t="str">
        <x:f>IFERROR(INDEX('Material routes'!$G$6:$G$2205,MATCH(V578,'Material routes'!$A$6:$A$2205,0)),"MISSING ID")</x:f>
        <x:v>Cultural objects</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Finished endpoint</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building-stone stock</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Not applicable</x:v>
      </x:c>
      <x:c r="H579" s="4" t="str">
        <x:f>IFERROR(INDEX('Material routes'!$H$6:$H$2205,MATCH(V579,'Material routes'!$A$6:$A$2205,0)),"MISSING ID")</x:f>
        <x:v>Cultural object</x:v>
      </x:c>
      <x:c r="I579" s="4" t="str">
        <x:f>IFERROR(INDEX('Material routes'!$G$6:$G$2205,MATCH(V579,'Material routes'!$A$6:$A$2205,0)),"MISSING ID")</x:f>
        <x:v>Cultural objects</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Finished endpoint</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Refractory ceramic stock</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Not applicable</x:v>
      </x:c>
      <x:c r="H580" s="4" t="str">
        <x:f>IFERROR(INDEX('Material routes'!$H$6:$H$2205,MATCH(V580,'Material routes'!$A$6:$A$2205,0)),"MISSING ID")</x:f>
        <x:v>Cultural object</x:v>
      </x:c>
      <x:c r="I580" s="4" t="str">
        <x:f>IFERROR(INDEX('Material routes'!$G$6:$G$2205,MATCH(V580,'Material routes'!$A$6:$A$2205,0)),"MISSING ID")</x:f>
        <x:v>Cultural objects</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Finished endpoint</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Prepared mineral pigment powder</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Not applicable</x:v>
      </x:c>
      <x:c r="H581" s="4" t="str">
        <x:f>IFERROR(INDEX('Material routes'!$H$6:$H$2205,MATCH(V581,'Material routes'!$A$6:$A$2205,0)),"MISSING ID")</x:f>
        <x:v>Cultural object</x:v>
      </x:c>
      <x:c r="I581" s="4" t="str">
        <x:f>IFERROR(INDEX('Material routes'!$G$6:$G$2205,MATCH(V581,'Material routes'!$A$6:$A$2205,0)),"MISSING ID")</x:f>
        <x:v>Cultural objects</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Finished endpoint</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Not applicable</x:v>
      </x:c>
      <x:c r="H582" s="4" t="str">
        <x:f>IFERROR(INDEX('Material routes'!$H$6:$H$2205,MATCH(V582,'Material routes'!$A$6:$A$2205,0)),"MISSING ID")</x:f>
        <x:v>Household utensil</x:v>
      </x:c>
      <x:c r="I582" s="4" t="str">
        <x:f>IFERROR(INDEX('Material routes'!$G$6:$G$2205,MATCH(V582,'Material routes'!$A$6:$A$2205,0)),"MISSING ID")</x:f>
        <x:v>Everyday objects</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Finished endpoint</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Worked iron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Not applicable</x:v>
      </x:c>
      <x:c r="H583" s="4" t="str">
        <x:f>IFERROR(INDEX('Material routes'!$H$6:$H$2205,MATCH(V583,'Material routes'!$A$6:$A$2205,0)),"MISSING ID")</x:f>
        <x:v>Household utensil</x:v>
      </x:c>
      <x:c r="I583" s="4" t="str">
        <x:f>IFERROR(INDEX('Material routes'!$G$6:$G$2205,MATCH(V583,'Material routes'!$A$6:$A$2205,0)),"MISSING ID")</x:f>
        <x:v>Everyday objects</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Finished endpoint</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Prepared ceramic body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Not applicable</x:v>
      </x:c>
      <x:c r="H584" s="4" t="str">
        <x:f>IFERROR(INDEX('Material routes'!$H$6:$H$2205,MATCH(V584,'Material routes'!$A$6:$A$2205,0)),"MISSING ID")</x:f>
        <x:v>Household utensil</x:v>
      </x:c>
      <x:c r="I584" s="4" t="str">
        <x:f>IFERROR(INDEX('Material routes'!$G$6:$G$2205,MATCH(V584,'Material routes'!$A$6:$A$2205,0)),"MISSING ID")</x:f>
        <x:v>Everyday objects</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Finished endpoint</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stock</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Not applicable</x:v>
      </x:c>
      <x:c r="H585" s="4" t="str">
        <x:f>IFERROR(INDEX('Material routes'!$H$6:$H$2205,MATCH(V585,'Material routes'!$A$6:$A$2205,0)),"MISSING ID")</x:f>
        <x:v>Household utensil</x:v>
      </x:c>
      <x:c r="I585" s="4" t="str">
        <x:f>IFERROR(INDEX('Material routes'!$G$6:$G$2205,MATCH(V585,'Material routes'!$A$6:$A$2205,0)),"MISSING ID")</x:f>
        <x:v>Everyday objects</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Finished endpoint</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Worked iron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Not applicable</x:v>
      </x:c>
      <x:c r="H586" s="4" t="str">
        <x:f>IFERROR(INDEX('Material routes'!$H$6:$H$2205,MATCH(V586,'Material routes'!$A$6:$A$2205,0)),"MISSING ID")</x:f>
        <x:v>Household utensil</x:v>
      </x:c>
      <x:c r="I586" s="4" t="str">
        <x:f>IFERROR(INDEX('Material routes'!$G$6:$G$2205,MATCH(V586,'Material routes'!$A$6:$A$2205,0)),"MISSING ID")</x:f>
        <x:v>Everyday objects</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Finished endpoint</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stock</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Not applicable</x:v>
      </x:c>
      <x:c r="H587" s="4" t="str">
        <x:f>IFERROR(INDEX('Material routes'!$H$6:$H$2205,MATCH(V587,'Material routes'!$A$6:$A$2205,0)),"MISSING ID")</x:f>
        <x:v>Household utensil</x:v>
      </x:c>
      <x:c r="I587" s="4" t="str">
        <x:f>IFERROR(INDEX('Material routes'!$G$6:$G$2205,MATCH(V587,'Material routes'!$A$6:$A$2205,0)),"MISSING ID")</x:f>
        <x:v>Everyday objects</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Finished endpoint</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t="str">
        <x:f>IFERROR(INDEX('Material routes'!$E$6:$E$2205,MATCH(U588,'Material routes'!$A$6:$A$2205,0)),"MISSING ID")</x:f>
        <x:v>Husk-fiber paper</x:v>
      </x:c>
      <x:c r="B588" s="4" t="str">
        <x:f>IFERROR(INDEX('Material routes'!$F$6:$F$2205,MATCH(U588,'Material routes'!$A$6:$A$2205,0)),"MISSING ID")</x:f>
        <x:v>T2</x:v>
      </x:c>
      <x:c r="C588" s="4" t="str">
        <x:f>IFERROR(INDEX('Material routes'!$H$6:$H$2205,MATCH(U588,'Material routes'!$A$6:$A$2205,0)),"MISSING ID")</x:f>
        <x:v>Processed material</x:v>
      </x:c>
      <x:c r="D588" s="4" t="str">
        <x:f>IFERROR(INDEX('Material routes'!$G$6:$G$2205,MATCH(U588,'Material routes'!$A$6:$A$2205,0)),"MISSING ID")</x:f>
        <x:v>Crafting components</x:v>
      </x:c>
      <x:c r="E588" s="4" t="str">
        <x:f>IFERROR(INDEX('Material routes'!$C$6:$C$2205,MATCH(U588,'Material routes'!$A$6:$A$2205,0)),"MISSING ID")</x:f>
        <x:v>Ingredient candidate</x:v>
      </x:c>
      <x:c r="F588" s="4" t="str">
        <x:f>IFERROR(INDEX('Material routes'!$E$6:$E$2205,MATCH(V588,'Material routes'!$A$6:$A$2205,0)),"MISSING ID")</x:f>
        <x:v>Salvage claim leaf</x:v>
      </x:c>
      <x:c r="G588" s="4" t="str">
        <x:f>IFERROR(INDEX('Material routes'!$F$6:$F$2205,MATCH(V588,'Material routes'!$A$6:$A$2205,0)),"MISSING ID")</x:f>
        <x:v>Not applicable</x:v>
      </x:c>
      <x:c r="H588" s="4" t="str">
        <x:f>IFERROR(INDEX('Material routes'!$H$6:$H$2205,MATCH(V588,'Material routes'!$A$6:$A$2205,0)),"MISSING ID")</x:f>
        <x:v>Document</x:v>
      </x:c>
      <x:c r="I588" s="4" t="str">
        <x:f>IFERROR(INDEX('Material routes'!$G$6:$G$2205,MATCH(V588,'Material routes'!$A$6:$A$2205,0)),"MISSING ID")</x:f>
        <x:v>Cultural objects</x:v>
      </x:c>
      <x:c r="J588" s="4" t="str">
        <x:f>IFERROR(INDEX('Material routes'!$B$6:$B$2205,MATCH(U588,'Material routes'!$A$6:$A$2205,0)),"MISSING ID")</x:f>
        <x:v>design.collection.salvage_claim_leaf</x:v>
      </x:c>
      <x:c r="K588" s="4" t="str">
        <x:f>IFERROR(INDEX('Crafting recipes'!$C$6:$C$1005,MATCH(J588,'Crafting recipes'!$A$6:$A$1005,0)),"MISSING ID")</x:f>
        <x:v>Finished-item crafting</x:v>
      </x:c>
      <x:c r="L588" s="4" t="str">
        <x:f>IFERROR(INDEX('Material routes'!$K$6:$K$2205,MATCH(U588,'Material routes'!$A$6:$A$2205,0)),"MISSING ID")</x:f>
        <x:v>Proposal</x:v>
      </x:c>
      <x:c r="M588" s="4" t="str">
        <x:f>IFERROR(INDEX('Material routes'!$M$6:$M$2205,MATCH(U588,'Material routes'!$A$6:$A$2205,0)),"MISSING ID")</x:f>
        <x:v>Partial proposal</x:v>
      </x:c>
      <x:c r="N588" s="4"/>
      <x:c r="O588" s="4" t="str">
        <x:f>IFERROR(INDEX('Material routes'!$J$6:$J$2205,MATCH(U588,'Material routes'!$A$6:$A$2205,0)),"MISSING ID")</x:f>
        <x:v>Unspecified</x:v>
      </x:c>
      <x:c r="P588" s="4"/>
      <x:c r="Q588" s="4" t="str">
        <x:f>IFERROR(INDEX('Material routes'!$J$6:$J$2205,MATCH(V588,'Material routes'!$A$6:$A$2205,0)),"MISSING ID")</x:f>
        <x:v>Unspecified</x:v>
      </x:c>
      <x:c r="R588" s="4" t="str">
        <x:f>IF(L588="Withheld","Withheld premise",IF(E588="Tool candidate","Reusable prerequisite",IF(K588="Raw entry preparation","Entry-resource preparation",IF(G588="Not applicable",IF(IFERROR(INDEX('Items'!$AI$6:$AI$1005,MATCH(T588,'Items'!$A$6:$A$1005,0)),"MISSING ID")="Finished item","Finished endpoint",IF(IFERROR(INDEX('Items'!$AI$6:$AI$1005,MATCH(T588,'Items'!$A$6:$A$1005,0)),"MISSING ID")="Currency","Currency / no refinement tier","Recovered output / tier not applicable")),IF(OR(IFERROR(INDEX('Crafting recipes'!$H$6:$H$1005,MATCH(J588,'Crafting recipes'!$A$6:$A$1005,0)),"MISSING ID")="Unassigned",G588="Unassigned"),"Tier unresolved",IF(IFERROR(VALUE(RIGHT(G588,1))-VALUE(RIGHT(IFERROR(INDEX('Crafting recipes'!$H$6:$H$1005,MATCH(J588,'Crafting recipes'!$A$6:$A$1005,0)),"MISSING ID"),1)),0)=1,IF(B588=IFERROR(INDEX('Crafting recipes'!$H$6:$H$1005,MATCH(J588,'Crafting recipes'!$A$6:$A$1005,0)),"MISSING ID"),"Advances one material tier","Lower-tier ingredient; route advances one tier"),"Needs tier review"))))))</x:f>
        <x:v>Finished endpoint</x:v>
      </x:c>
      <x:c r="S588" s="4" t="str">
        <x:f>IFERROR(INDEX('Material routes'!$D$6:$D$2205,MATCH(U588,'Material routes'!$A$6:$A$2205,0)),"MISSING ID")</x:f>
        <x:v>proposal.bio.husk_paper</x:v>
      </x:c>
      <x:c r="T588" s="4" t="str">
        <x:f>IFERROR(INDEX('Material routes'!$D$6:$D$2205,MATCH(V588,'Material routes'!$A$6:$A$2205,0)),"MISSING ID")</x:f>
        <x:v>proposal.collection.salvage_claim_leaf</x:v>
      </x:c>
      <x:c r="U588" s="4" t="str">
        <x:v>design.collection.salvage_claim_leaf.in.1</x:v>
      </x:c>
      <x:c r="V588" s="4" t="str">
        <x:v>design.collection.salvage_claim_leaf.out</x:v>
      </x:c>
    </x:row>
    <x:row r="589" ht="64" customHeight="1">
      <x:c r="A589" s="4" t="str">
        <x:f>IFERROR(INDEX('Material routes'!$E$6:$E$2205,MATCH(U589,'Material routes'!$A$6:$A$2205,0)),"MISSING ID")</x:f>
        <x:v>Husk-fiber paper</x:v>
      </x:c>
      <x:c r="B589" s="4" t="str">
        <x:f>IFERROR(INDEX('Material routes'!$F$6:$F$2205,MATCH(U589,'Material routes'!$A$6:$A$2205,0)),"MISSING ID")</x:f>
        <x:v>T2</x:v>
      </x:c>
      <x:c r="C589" s="4" t="str">
        <x:f>IFERROR(INDEX('Material routes'!$H$6:$H$2205,MATCH(U589,'Material routes'!$A$6:$A$2205,0)),"MISSING ID")</x:f>
        <x:v>Processed material</x:v>
      </x:c>
      <x:c r="D589" s="4" t="str">
        <x:f>IFERROR(INDEX('Material routes'!$G$6:$G$2205,MATCH(U589,'Material routes'!$A$6:$A$2205,0)),"MISSING ID")</x:f>
        <x:v>Crafting components</x:v>
      </x:c>
      <x:c r="E589" s="4" t="str">
        <x:f>IFERROR(INDEX('Material routes'!$C$6:$C$2205,MATCH(U589,'Material routes'!$A$6:$A$2205,0)),"MISSING ID")</x:f>
        <x:v>Ingredient candidate</x:v>
      </x:c>
      <x:c r="F589" s="4" t="str">
        <x:f>IFERROR(INDEX('Material routes'!$E$6:$E$2205,MATCH(V589,'Material routes'!$A$6:$A$2205,0)),"MISSING ID")</x:f>
        <x:v>Workshop repair folio</x:v>
      </x:c>
      <x:c r="G589" s="4" t="str">
        <x:f>IFERROR(INDEX('Material routes'!$F$6:$F$2205,MATCH(V589,'Material routes'!$A$6:$A$2205,0)),"MISSING ID")</x:f>
        <x:v>Not applicable</x:v>
      </x:c>
      <x:c r="H589" s="4" t="str">
        <x:f>IFERROR(INDEX('Material routes'!$H$6:$H$2205,MATCH(V589,'Material routes'!$A$6:$A$2205,0)),"MISSING ID")</x:f>
        <x:v>Document</x:v>
      </x:c>
      <x:c r="I589" s="4" t="str">
        <x:f>IFERROR(INDEX('Material routes'!$G$6:$G$2205,MATCH(V589,'Material routes'!$A$6:$A$2205,0)),"MISSING ID")</x:f>
        <x:v>Cultural objects</x:v>
      </x:c>
      <x:c r="J589" s="4" t="str">
        <x:f>IFERROR(INDEX('Material routes'!$B$6:$B$2205,MATCH(U589,'Material routes'!$A$6:$A$2205,0)),"MISSING ID")</x:f>
        <x:v>design.collection.workshop_repair_folio</x:v>
      </x:c>
      <x:c r="K589" s="4" t="str">
        <x:f>IFERROR(INDEX('Crafting recipes'!$C$6:$C$1005,MATCH(J589,'Crafting recipes'!$A$6:$A$1005,0)),"MISSING ID")</x:f>
        <x:v>Finished-item crafting</x:v>
      </x:c>
      <x:c r="L589" s="4" t="str">
        <x:f>IFERROR(INDEX('Material routes'!$K$6:$K$2205,MATCH(U589,'Material routes'!$A$6:$A$2205,0)),"MISSING ID")</x:f>
        <x:v>Proposal</x:v>
      </x:c>
      <x:c r="M589" s="4" t="str">
        <x:f>IFERROR(INDEX('Material routes'!$M$6:$M$2205,MATCH(U589,'Material routes'!$A$6:$A$2205,0)),"MISSING ID")</x:f>
        <x:v>Partial proposal</x:v>
      </x:c>
      <x:c r="N589" s="4"/>
      <x:c r="O589" s="4" t="str">
        <x:f>IFERROR(INDEX('Material routes'!$J$6:$J$2205,MATCH(U589,'Material routes'!$A$6:$A$2205,0)),"MISSING ID")</x:f>
        <x:v>Unspecified</x:v>
      </x:c>
      <x:c r="P589" s="4"/>
      <x:c r="Q589" s="4" t="str">
        <x:f>IFERROR(INDEX('Material routes'!$J$6:$J$2205,MATCH(V589,'Material routes'!$A$6:$A$2205,0)),"MISSING ID")</x:f>
        <x:v>Unspecified</x:v>
      </x:c>
      <x:c r="R589" s="4" t="str">
        <x:f>IF(L589="Withheld","Withheld premise",IF(E589="Tool candidate","Reusable prerequisite",IF(K589="Raw entry preparation","Entry-resource preparation",IF(G589="Not applicable",IF(IFERROR(INDEX('Items'!$AI$6:$AI$1005,MATCH(T589,'Items'!$A$6:$A$1005,0)),"MISSING ID")="Finished item","Finished endpoint",IF(IFERROR(INDEX('Items'!$AI$6:$AI$1005,MATCH(T589,'Items'!$A$6:$A$1005,0)),"MISSING ID")="Currency","Currency / no refinement tier","Recovered output / tier not applicable")),IF(OR(IFERROR(INDEX('Crafting recipes'!$H$6:$H$1005,MATCH(J589,'Crafting recipes'!$A$6:$A$1005,0)),"MISSING ID")="Unassigned",G589="Unassigned"),"Tier unresolved",IF(IFERROR(VALUE(RIGHT(G589,1))-VALUE(RIGHT(IFERROR(INDEX('Crafting recipes'!$H$6:$H$1005,MATCH(J589,'Crafting recipes'!$A$6:$A$1005,0)),"MISSING ID"),1)),0)=1,IF(B589=IFERROR(INDEX('Crafting recipes'!$H$6:$H$1005,MATCH(J589,'Crafting recipes'!$A$6:$A$1005,0)),"MISSING ID"),"Advances one material tier","Lower-tier ingredient; route advances one tier"),"Needs tier review"))))))</x:f>
        <x:v>Finished endpoint</x:v>
      </x:c>
      <x:c r="S589" s="4" t="str">
        <x:f>IFERROR(INDEX('Material routes'!$D$6:$D$2205,MATCH(U589,'Material routes'!$A$6:$A$2205,0)),"MISSING ID")</x:f>
        <x:v>proposal.bio.husk_paper</x:v>
      </x:c>
      <x:c r="T589" s="4" t="str">
        <x:f>IFERROR(INDEX('Material routes'!$D$6:$D$2205,MATCH(V589,'Material routes'!$A$6:$A$2205,0)),"MISSING ID")</x:f>
        <x:v>proposal.collection.workshop_repair_folio</x:v>
      </x:c>
      <x:c r="U589" s="4" t="str">
        <x:v>design.collection.workshop_repair_folio.in.1</x:v>
      </x:c>
      <x:c r="V589" s="4" t="str">
        <x:v>design.collection.workshop_repair_folio.out</x:v>
      </x:c>
    </x:row>
    <x:row r="590" ht="64" customHeight="1">
      <x:c r="A590" s="4" t="str">
        <x:f>IFERROR(INDEX('Material routes'!$E$6:$E$2205,MATCH(U590,'Material routes'!$A$6:$A$2205,0)),"MISSING ID")</x:f>
        <x:v>Husk-fiber paper</x:v>
      </x:c>
      <x:c r="B590" s="4" t="str">
        <x:f>IFERROR(INDEX('Material routes'!$F$6:$F$2205,MATCH(U590,'Material routes'!$A$6:$A$2205,0)),"MISSING ID")</x:f>
        <x:v>T2</x:v>
      </x:c>
      <x:c r="C590" s="4" t="str">
        <x:f>IFERROR(INDEX('Material routes'!$H$6:$H$2205,MATCH(U590,'Material routes'!$A$6:$A$2205,0)),"MISSING ID")</x:f>
        <x:v>Processed material</x:v>
      </x:c>
      <x:c r="D590" s="4" t="str">
        <x:f>IFERROR(INDEX('Material routes'!$G$6:$G$2205,MATCH(U590,'Material routes'!$A$6:$A$2205,0)),"MISSING ID")</x:f>
        <x:v>Crafting components</x:v>
      </x:c>
      <x:c r="E590" s="4" t="str">
        <x:f>IFERROR(INDEX('Material routes'!$C$6:$C$2205,MATCH(U590,'Material routes'!$A$6:$A$2205,0)),"MISSING ID")</x:f>
        <x:v>Ingredient candidate</x:v>
      </x:c>
      <x:c r="F590" s="4" t="str">
        <x:f>IFERROR(INDEX('Material routes'!$E$6:$E$2205,MATCH(V590,'Material routes'!$A$6:$A$2205,0)),"MISSING ID")</x:f>
        <x:v>Caravan cargo manifest</x:v>
      </x:c>
      <x:c r="G590" s="4" t="str">
        <x:f>IFERROR(INDEX('Material routes'!$F$6:$F$2205,MATCH(V590,'Material routes'!$A$6:$A$2205,0)),"MISSING ID")</x:f>
        <x:v>Not applicable</x:v>
      </x:c>
      <x:c r="H590" s="4" t="str">
        <x:f>IFERROR(INDEX('Material routes'!$H$6:$H$2205,MATCH(V590,'Material routes'!$A$6:$A$2205,0)),"MISSING ID")</x:f>
        <x:v>Document</x:v>
      </x:c>
      <x:c r="I590" s="4" t="str">
        <x:f>IFERROR(INDEX('Material routes'!$G$6:$G$2205,MATCH(V590,'Material routes'!$A$6:$A$2205,0)),"MISSING ID")</x:f>
        <x:v>Cultural objects</x:v>
      </x:c>
      <x:c r="J590" s="4" t="str">
        <x:f>IFERROR(INDEX('Material routes'!$B$6:$B$2205,MATCH(U590,'Material routes'!$A$6:$A$2205,0)),"MISSING ID")</x:f>
        <x:v>design.collection.caravan_cargo_manifest</x:v>
      </x:c>
      <x:c r="K590" s="4" t="str">
        <x:f>IFERROR(INDEX('Crafting recipes'!$C$6:$C$1005,MATCH(J590,'Crafting recipes'!$A$6:$A$1005,0)),"MISSING ID")</x:f>
        <x:v>Finished-item crafting</x:v>
      </x:c>
      <x:c r="L590" s="4" t="str">
        <x:f>IFERROR(INDEX('Material routes'!$K$6:$K$2205,MATCH(U590,'Material routes'!$A$6:$A$2205,0)),"MISSING ID")</x:f>
        <x:v>Proposal</x:v>
      </x:c>
      <x:c r="M590" s="4" t="str">
        <x:f>IFERROR(INDEX('Material routes'!$M$6:$M$2205,MATCH(U590,'Material routes'!$A$6:$A$2205,0)),"MISSING ID")</x:f>
        <x:v>Partial proposal</x:v>
      </x:c>
      <x:c r="N590" s="4"/>
      <x:c r="O590" s="4" t="str">
        <x:f>IFERROR(INDEX('Material routes'!$J$6:$J$2205,MATCH(U590,'Material routes'!$A$6:$A$2205,0)),"MISSING ID")</x:f>
        <x:v>Unspecified</x:v>
      </x:c>
      <x:c r="P590" s="4"/>
      <x:c r="Q590" s="4" t="str">
        <x:f>IFERROR(INDEX('Material routes'!$J$6:$J$2205,MATCH(V590,'Material routes'!$A$6:$A$2205,0)),"MISSING ID")</x:f>
        <x:v>Unspecified</x:v>
      </x:c>
      <x:c r="R590" s="4" t="str">
        <x:f>IF(L590="Withheld","Withheld premise",IF(E590="Tool candidate","Reusable prerequisite",IF(K590="Raw entry preparation","Entry-resource preparation",IF(G590="Not applicable",IF(IFERROR(INDEX('Items'!$AI$6:$AI$1005,MATCH(T590,'Items'!$A$6:$A$1005,0)),"MISSING ID")="Finished item","Finished endpoint",IF(IFERROR(INDEX('Items'!$AI$6:$AI$1005,MATCH(T590,'Items'!$A$6:$A$1005,0)),"MISSING ID")="Currency","Currency / no refinement tier","Recovered output / tier not applicable")),IF(OR(IFERROR(INDEX('Crafting recipes'!$H$6:$H$1005,MATCH(J590,'Crafting recipes'!$A$6:$A$1005,0)),"MISSING ID")="Unassigned",G590="Unassigned"),"Tier unresolved",IF(IFERROR(VALUE(RIGHT(G590,1))-VALUE(RIGHT(IFERROR(INDEX('Crafting recipes'!$H$6:$H$1005,MATCH(J590,'Crafting recipes'!$A$6:$A$1005,0)),"MISSING ID"),1)),0)=1,IF(B590=IFERROR(INDEX('Crafting recipes'!$H$6:$H$1005,MATCH(J590,'Crafting recipes'!$A$6:$A$1005,0)),"MISSING ID"),"Advances one material tier","Lower-tier ingredient; route advances one tier"),"Needs tier review"))))))</x:f>
        <x:v>Finished endpoint</x:v>
      </x:c>
      <x:c r="S590" s="4" t="str">
        <x:f>IFERROR(INDEX('Material routes'!$D$6:$D$2205,MATCH(U590,'Material routes'!$A$6:$A$2205,0)),"MISSING ID")</x:f>
        <x:v>proposal.bio.husk_paper</x:v>
      </x:c>
      <x:c r="T590" s="4" t="str">
        <x:f>IFERROR(INDEX('Material routes'!$D$6:$D$2205,MATCH(V590,'Material routes'!$A$6:$A$2205,0)),"MISSING ID")</x:f>
        <x:v>proposal.collection.caravan_cargo_manifest</x:v>
      </x:c>
      <x:c r="U590" s="4" t="str">
        <x:v>design.collection.caravan_cargo_manifest.in.1</x:v>
      </x:c>
      <x:c r="V590" s="4" t="str">
        <x:v>design.collection.caravan_cargo_manifest.out</x:v>
      </x:c>
    </x:row>
    <x:row r="591" ht="64" customHeight="1">
      <x:c r="A591" s="4" t="str">
        <x:f>IFERROR(INDEX('Material routes'!$E$6:$E$2205,MATCH(U591,'Material routes'!$A$6:$A$2205,0)),"MISSING ID")</x:f>
        <x:v>Husk-fiber paper</x:v>
      </x:c>
      <x:c r="B591" s="4" t="str">
        <x:f>IFERROR(INDEX('Material routes'!$F$6:$F$2205,MATCH(U591,'Material routes'!$A$6:$A$2205,0)),"MISSING ID")</x:f>
        <x:v>T2</x:v>
      </x:c>
      <x:c r="C591" s="4" t="str">
        <x:f>IFERROR(INDEX('Material routes'!$H$6:$H$2205,MATCH(U591,'Material routes'!$A$6:$A$2205,0)),"MISSING ID")</x:f>
        <x:v>Processed material</x:v>
      </x:c>
      <x:c r="D591" s="4" t="str">
        <x:f>IFERROR(INDEX('Material routes'!$G$6:$G$2205,MATCH(U591,'Material routes'!$A$6:$A$2205,0)),"MISSING ID")</x:f>
        <x:v>Crafting components</x:v>
      </x:c>
      <x:c r="E591" s="4" t="str">
        <x:f>IFERROR(INDEX('Material routes'!$C$6:$C$2205,MATCH(U591,'Material routes'!$A$6:$A$2205,0)),"MISSING ID")</x:f>
        <x:v>Ingredient candidate</x:v>
      </x:c>
      <x:c r="F591" s="4" t="str">
        <x:f>IFERROR(INDEX('Material routes'!$E$6:$E$2205,MATCH(V591,'Material routes'!$A$6:$A$2205,0)),"MISSING ID")</x:f>
        <x:v>Household meal ledger</x:v>
      </x:c>
      <x:c r="G591" s="4" t="str">
        <x:f>IFERROR(INDEX('Material routes'!$F$6:$F$2205,MATCH(V591,'Material routes'!$A$6:$A$2205,0)),"MISSING ID")</x:f>
        <x:v>Not applicable</x:v>
      </x:c>
      <x:c r="H591" s="4" t="str">
        <x:f>IFERROR(INDEX('Material routes'!$H$6:$H$2205,MATCH(V591,'Material routes'!$A$6:$A$2205,0)),"MISSING ID")</x:f>
        <x:v>Document</x:v>
      </x:c>
      <x:c r="I591" s="4" t="str">
        <x:f>IFERROR(INDEX('Material routes'!$G$6:$G$2205,MATCH(V591,'Material routes'!$A$6:$A$2205,0)),"MISSING ID")</x:f>
        <x:v>Cultural objects</x:v>
      </x:c>
      <x:c r="J591" s="4" t="str">
        <x:f>IFERROR(INDEX('Material routes'!$B$6:$B$2205,MATCH(U591,'Material routes'!$A$6:$A$2205,0)),"MISSING ID")</x:f>
        <x:v>design.collection.household_meal_ledger</x:v>
      </x:c>
      <x:c r="K591" s="4" t="str">
        <x:f>IFERROR(INDEX('Crafting recipes'!$C$6:$C$1005,MATCH(J591,'Crafting recipes'!$A$6:$A$1005,0)),"MISSING ID")</x:f>
        <x:v>Finished-item crafting</x:v>
      </x:c>
      <x:c r="L591" s="4" t="str">
        <x:f>IFERROR(INDEX('Material routes'!$K$6:$K$2205,MATCH(U591,'Material routes'!$A$6:$A$2205,0)),"MISSING ID")</x:f>
        <x:v>Proposal</x:v>
      </x:c>
      <x:c r="M591" s="4" t="str">
        <x:f>IFERROR(INDEX('Material routes'!$M$6:$M$2205,MATCH(U591,'Material routes'!$A$6:$A$2205,0)),"MISSING ID")</x:f>
        <x:v>Partial proposal</x:v>
      </x:c>
      <x:c r="N591" s="4"/>
      <x:c r="O591" s="4" t="str">
        <x:f>IFERROR(INDEX('Material routes'!$J$6:$J$2205,MATCH(U591,'Material routes'!$A$6:$A$2205,0)),"MISSING ID")</x:f>
        <x:v>Unspecified</x:v>
      </x:c>
      <x:c r="P591" s="4"/>
      <x:c r="Q591" s="4" t="str">
        <x:f>IFERROR(INDEX('Material routes'!$J$6:$J$2205,MATCH(V591,'Material routes'!$A$6:$A$2205,0)),"MISSING ID")</x:f>
        <x:v>Unspecified</x:v>
      </x:c>
      <x:c r="R591" s="4" t="str">
        <x:f>IF(L591="Withheld","Withheld premise",IF(E591="Tool candidate","Reusable prerequisite",IF(K591="Raw entry preparation","Entry-resource preparation",IF(G591="Not applicable",IF(IFERROR(INDEX('Items'!$AI$6:$AI$1005,MATCH(T591,'Items'!$A$6:$A$1005,0)),"MISSING ID")="Finished item","Finished endpoint",IF(IFERROR(INDEX('Items'!$AI$6:$AI$1005,MATCH(T591,'Items'!$A$6:$A$1005,0)),"MISSING ID")="Currency","Currency / no refinement tier","Recovered output / tier not applicable")),IF(OR(IFERROR(INDEX('Crafting recipes'!$H$6:$H$1005,MATCH(J591,'Crafting recipes'!$A$6:$A$1005,0)),"MISSING ID")="Unassigned",G591="Unassigned"),"Tier unresolved",IF(IFERROR(VALUE(RIGHT(G591,1))-VALUE(RIGHT(IFERROR(INDEX('Crafting recipes'!$H$6:$H$1005,MATCH(J591,'Crafting recipes'!$A$6:$A$1005,0)),"MISSING ID"),1)),0)=1,IF(B591=IFERROR(INDEX('Crafting recipes'!$H$6:$H$1005,MATCH(J591,'Crafting recipes'!$A$6:$A$1005,0)),"MISSING ID"),"Advances one material tier","Lower-tier ingredient; route advances one tier"),"Needs tier review"))))))</x:f>
        <x:v>Finished endpoint</x:v>
      </x:c>
      <x:c r="S591" s="4" t="str">
        <x:f>IFERROR(INDEX('Material routes'!$D$6:$D$2205,MATCH(U591,'Material routes'!$A$6:$A$2205,0)),"MISSING ID")</x:f>
        <x:v>proposal.bio.husk_paper</x:v>
      </x:c>
      <x:c r="T591" s="4" t="str">
        <x:f>IFERROR(INDEX('Material routes'!$D$6:$D$2205,MATCH(V591,'Material routes'!$A$6:$A$2205,0)),"MISSING ID")</x:f>
        <x:v>proposal.collection.household_meal_ledger</x:v>
      </x:c>
      <x:c r="U591" s="4" t="str">
        <x:v>design.collection.household_meal_ledger.in.1</x:v>
      </x:c>
      <x:c r="V591" s="4" t="str">
        <x:v>design.collection.household_meal_ledger.out</x:v>
      </x:c>
    </x:row>
    <x:row r="592" ht="64" customHeight="1">
      <x:c r="A592" s="4" t="str">
        <x:f>IFERROR(INDEX('Material routes'!$E$6:$E$2205,MATCH(U592,'Material routes'!$A$6:$A$2205,0)),"MISSING ID")</x:f>
        <x:v>Husk-fiber paper</x:v>
      </x:c>
      <x:c r="B592" s="4" t="str">
        <x:f>IFERROR(INDEX('Material routes'!$F$6:$F$2205,MATCH(U592,'Material routes'!$A$6:$A$2205,0)),"MISSING ID")</x:f>
        <x:v>T2</x:v>
      </x:c>
      <x:c r="C592" s="4" t="str">
        <x:f>IFERROR(INDEX('Material routes'!$H$6:$H$2205,MATCH(U592,'Material routes'!$A$6:$A$2205,0)),"MISSING ID")</x:f>
        <x:v>Processed material</x:v>
      </x:c>
      <x:c r="D592" s="4" t="str">
        <x:f>IFERROR(INDEX('Material routes'!$G$6:$G$2205,MATCH(U592,'Material routes'!$A$6:$A$2205,0)),"MISSING ID")</x:f>
        <x:v>Crafting components</x:v>
      </x:c>
      <x:c r="E592" s="4" t="str">
        <x:f>IFERROR(INDEX('Material routes'!$C$6:$C$2205,MATCH(U592,'Material routes'!$A$6:$A$2205,0)),"MISSING ID")</x:f>
        <x:v>Ingredient candidate</x:v>
      </x:c>
      <x:c r="F592" s="4" t="str">
        <x:f>IFERROR(INDEX('Material routes'!$E$6:$E$2205,MATCH(V592,'Material routes'!$A$6:$A$2205,0)),"MISSING ID")</x:f>
        <x:v>Instrument tuning chart</x:v>
      </x:c>
      <x:c r="G592" s="4" t="str">
        <x:f>IFERROR(INDEX('Material routes'!$F$6:$F$2205,MATCH(V592,'Material routes'!$A$6:$A$2205,0)),"MISSING ID")</x:f>
        <x:v>Not applicable</x:v>
      </x:c>
      <x:c r="H592" s="4" t="str">
        <x:f>IFERROR(INDEX('Material routes'!$H$6:$H$2205,MATCH(V592,'Material routes'!$A$6:$A$2205,0)),"MISSING ID")</x:f>
        <x:v>Document</x:v>
      </x:c>
      <x:c r="I592" s="4" t="str">
        <x:f>IFERROR(INDEX('Material routes'!$G$6:$G$2205,MATCH(V592,'Material routes'!$A$6:$A$2205,0)),"MISSING ID")</x:f>
        <x:v>Cultural objects</x:v>
      </x:c>
      <x:c r="J592" s="4" t="str">
        <x:f>IFERROR(INDEX('Material routes'!$B$6:$B$2205,MATCH(U592,'Material routes'!$A$6:$A$2205,0)),"MISSING ID")</x:f>
        <x:v>design.collection.instrument_tuning_chart</x:v>
      </x:c>
      <x:c r="K592" s="4" t="str">
        <x:f>IFERROR(INDEX('Crafting recipes'!$C$6:$C$1005,MATCH(J592,'Crafting recipes'!$A$6:$A$1005,0)),"MISSING ID")</x:f>
        <x:v>Finished-item crafting</x:v>
      </x:c>
      <x:c r="L592" s="4" t="str">
        <x:f>IFERROR(INDEX('Material routes'!$K$6:$K$2205,MATCH(U592,'Material routes'!$A$6:$A$2205,0)),"MISSING ID")</x:f>
        <x:v>Proposal</x:v>
      </x:c>
      <x:c r="M592" s="4" t="str">
        <x:f>IFERROR(INDEX('Material routes'!$M$6:$M$2205,MATCH(U592,'Material routes'!$A$6:$A$2205,0)),"MISSING ID")</x:f>
        <x:v>Partial proposal</x:v>
      </x:c>
      <x:c r="N592" s="4"/>
      <x:c r="O592" s="4" t="str">
        <x:f>IFERROR(INDEX('Material routes'!$J$6:$J$2205,MATCH(U592,'Material routes'!$A$6:$A$2205,0)),"MISSING ID")</x:f>
        <x:v>Unspecified</x:v>
      </x:c>
      <x:c r="P592" s="4"/>
      <x:c r="Q592" s="4" t="str">
        <x:f>IFERROR(INDEX('Material routes'!$J$6:$J$2205,MATCH(V592,'Material routes'!$A$6:$A$2205,0)),"MISSING ID")</x:f>
        <x:v>Unspecified</x:v>
      </x:c>
      <x:c r="R592" s="4" t="str">
        <x:f>IF(L592="Withheld","Withheld premise",IF(E592="Tool candidate","Reusable prerequisite",IF(K592="Raw entry preparation","Entry-resource preparation",IF(G592="Not applicable",IF(IFERROR(INDEX('Items'!$AI$6:$AI$1005,MATCH(T592,'Items'!$A$6:$A$1005,0)),"MISSING ID")="Finished item","Finished endpoint",IF(IFERROR(INDEX('Items'!$AI$6:$AI$1005,MATCH(T592,'Items'!$A$6:$A$1005,0)),"MISSING ID")="Currency","Currency / no refinement tier","Recovered output / tier not applicable")),IF(OR(IFERROR(INDEX('Crafting recipes'!$H$6:$H$1005,MATCH(J592,'Crafting recipes'!$A$6:$A$1005,0)),"MISSING ID")="Unassigned",G592="Unassigned"),"Tier unresolved",IF(IFERROR(VALUE(RIGHT(G592,1))-VALUE(RIGHT(IFERROR(INDEX('Crafting recipes'!$H$6:$H$1005,MATCH(J592,'Crafting recipes'!$A$6:$A$1005,0)),"MISSING ID"),1)),0)=1,IF(B592=IFERROR(INDEX('Crafting recipes'!$H$6:$H$1005,MATCH(J592,'Crafting recipes'!$A$6:$A$1005,0)),"MISSING ID"),"Advances one material tier","Lower-tier ingredient; route advances one tier"),"Needs tier review"))))))</x:f>
        <x:v>Finished endpoint</x:v>
      </x:c>
      <x:c r="S592" s="4" t="str">
        <x:f>IFERROR(INDEX('Material routes'!$D$6:$D$2205,MATCH(U592,'Material routes'!$A$6:$A$2205,0)),"MISSING ID")</x:f>
        <x:v>proposal.bio.husk_paper</x:v>
      </x:c>
      <x:c r="T592" s="4" t="str">
        <x:f>IFERROR(INDEX('Material routes'!$D$6:$D$2205,MATCH(V592,'Material routes'!$A$6:$A$2205,0)),"MISSING ID")</x:f>
        <x:v>proposal.collection.instrument_tuning_chart</x:v>
      </x:c>
      <x:c r="U592" s="4" t="str">
        <x:v>design.collection.instrument_tuning_chart.in.1</x:v>
      </x:c>
      <x:c r="V592" s="4" t="str">
        <x:v>design.collection.instrument_tuning_chart.out</x:v>
      </x:c>
    </x:row>
    <x:row r="593" ht="64" customHeight="1">
      <x:c r="A593" s="4" t="str">
        <x:f>IFERROR(INDEX('Material routes'!$E$6:$E$2205,MATCH(U593,'Material routes'!$A$6:$A$2205,0)),"MISSING ID")</x:f>
        <x:v>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T3</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prerequisite",IF(K593="Raw entry preparation","Entry-resource preparation",IF(G593="Not applicable",IF(IFERROR(INDEX('Items'!$AI$6:$AI$1005,MATCH(T593,'Items'!$A$6:$A$1005,0)),"MISSING ID")="Finished item","Finished endpoint",IF(IFERROR(INDEX('Items'!$AI$6:$AI$1005,MATCH(T593,'Items'!$A$6:$A$1005,0)),"MISSING ID")="Currency","Currency / no refinement tier","Recovered output / tier not applicable")),IF(OR(IFERROR(INDEX('Crafting recipes'!$H$6:$H$1005,MATCH(J593,'Crafting recipes'!$A$6:$A$1005,0)),"MISSING ID")="Unassigned",G593="Unassigned"),"Tier unresolved",IF(IFERROR(VALUE(RIGHT(G593,1))-VALUE(RIGHT(IFERROR(INDEX('Crafting recipes'!$H$6:$H$1005,MATCH(J593,'Crafting recipes'!$A$6:$A$1005,0)),"MISSING ID"),1)),0)=1,IF(B593=IFERROR(INDEX('Crafting recipes'!$H$6:$H$1005,MATCH(J593,'Crafting recipes'!$A$6:$A$1005,0)),"MISSING ID"),"Advances one material tier","Lower-tier ingredient; route advances one tier"),"Needs tier review"))))))</x:f>
        <x:v>Advances one material tier</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T3</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prerequisite",IF(K594="Raw entry preparation","Entry-resource preparation",IF(G594="Not applicable",IF(IFERROR(INDEX('Items'!$AI$6:$AI$1005,MATCH(T594,'Items'!$A$6:$A$1005,0)),"MISSING ID")="Finished item","Finished endpoint",IF(IFERROR(INDEX('Items'!$AI$6:$AI$1005,MATCH(T594,'Items'!$A$6:$A$1005,0)),"MISSING ID")="Currency","Currency / no refinement tier","Recovered output / tier not applicable")),IF(OR(IFERROR(INDEX('Crafting recipes'!$H$6:$H$1005,MATCH(J594,'Crafting recipes'!$A$6:$A$1005,0)),"MISSING ID")="Unassigned",G594="Unassigned"),"Tier unresolved",IF(IFERROR(VALUE(RIGHT(G594,1))-VALUE(RIGHT(IFERROR(INDEX('Crafting recipes'!$H$6:$H$1005,MATCH(J594,'Crafting recipes'!$A$6:$A$1005,0)),"MISSING ID"),1)),0)=1,IF(B594=IFERROR(INDEX('Crafting recipes'!$H$6:$H$1005,MATCH(J594,'Crafting recipes'!$A$6:$A$1005,0)),"MISSING ID"),"Advances one material tier","Lower-tier ingredient; route advances one tier"),"Needs tier review"))))))</x:f>
        <x:v>Advances one material tier</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prerequisite",IF(K595="Raw entry preparation","Entry-resource preparation",IF(G595="Not applicable",IF(IFERROR(INDEX('Items'!$AI$6:$AI$1005,MATCH(T595,'Items'!$A$6:$A$1005,0)),"MISSING ID")="Finished item","Finished endpoint",IF(IFERROR(INDEX('Items'!$AI$6:$AI$1005,MATCH(T595,'Items'!$A$6:$A$1005,0)),"MISSING ID")="Currency","Currency / no refinement tier","Recovered output / tier not applicable")),IF(OR(IFERROR(INDEX('Crafting recipes'!$H$6:$H$1005,MATCH(J595,'Crafting recipes'!$A$6:$A$1005,0)),"MISSING ID")="Unassigned",G595="Unassigned"),"Tier unresolved",IF(IFERROR(VALUE(RIGHT(G595,1))-VALUE(RIGHT(IFERROR(INDEX('Crafting recipes'!$H$6:$H$1005,MATCH(J595,'Crafting recipes'!$A$6:$A$1005,0)),"MISSING ID"),1)),0)=1,IF(B595=IFERROR(INDEX('Crafting recipes'!$H$6:$H$1005,MATCH(J595,'Crafting recipes'!$A$6:$A$1005,0)),"MISSING ID"),"Advances one material tier","Lower-tier ingredient; route advances one tier"),"Needs tier review"))))))</x:f>
        <x:v>Advances one material tier</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Prepared bronze bearing stock</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prerequisite",IF(K596="Raw entry preparation","Entry-resource preparation",IF(G596="Not applicable",IF(IFERROR(INDEX('Items'!$AI$6:$AI$1005,MATCH(T596,'Items'!$A$6:$A$1005,0)),"MISSING ID")="Finished item","Finished endpoint",IF(IFERROR(INDEX('Items'!$AI$6:$AI$1005,MATCH(T596,'Items'!$A$6:$A$1005,0)),"MISSING ID")="Currency","Currency / no refinement tier","Recovered output / tier not applicable")),IF(OR(IFERROR(INDEX('Crafting recipes'!$H$6:$H$1005,MATCH(J596,'Crafting recipes'!$A$6:$A$1005,0)),"MISSING ID")="Unassigned",G596="Unassigned"),"Tier unresolved",IF(IFERROR(VALUE(RIGHT(G596,1))-VALUE(RIGHT(IFERROR(INDEX('Crafting recipes'!$H$6:$H$1005,MATCH(J596,'Crafting recipes'!$A$6:$A$1005,0)),"MISSING ID"),1)),0)=1,IF(B596=IFERROR(INDEX('Crafting recipes'!$H$6:$H$1005,MATCH(J596,'Crafting recipes'!$A$6:$A$1005,0)),"MISSING ID"),"Advances one material tier","Lower-tier ingredient; route advances one tier"),"Needs tier review"))))))</x:f>
        <x:v>Advances one material tier</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t="str">
        <x:f>IFERROR(INDEX('Material routes'!$E$6:$E$2205,MATCH(U597,'Material routes'!$A$6:$A$2205,0)),"MISSING ID")</x:f>
        <x:v>Steel stock</x:v>
      </x:c>
      <x:c r="B597" s="4" t="str">
        <x:f>IFERROR(INDEX('Material routes'!$F$6:$F$2205,MATCH(U597,'Material routes'!$A$6:$A$2205,0)),"MISSING ID")</x:f>
        <x:v>T2</x:v>
      </x:c>
      <x:c r="C597" s="4" t="str">
        <x:f>IFERROR(INDEX('Material routes'!$H$6:$H$2205,MATCH(U597,'Material routes'!$A$6:$A$2205,0)),"MISSING ID")</x:f>
        <x:v>Processed material</x:v>
      </x:c>
      <x:c r="D597" s="4" t="str">
        <x:f>IFERROR(INDEX('Material routes'!$G$6:$G$2205,MATCH(U597,'Material routes'!$A$6:$A$2205,0)),"MISSING ID")</x:f>
        <x:v>Manufactured stock</x:v>
      </x:c>
      <x:c r="E597" s="4" t="str">
        <x:f>IFERROR(INDEX('Material routes'!$C$6:$C$2205,MATCH(U597,'Material routes'!$A$6:$A$2205,0)),"MISSING ID")</x:f>
        <x:v>Ingredient candidate</x:v>
      </x:c>
      <x:c r="F597" s="4" t="str">
        <x:f>IFERROR(INDEX('Material routes'!$E$6:$E$2205,MATCH(V597,'Material routes'!$A$6:$A$2205,0)),"MISSING ID")</x:f>
        <x:v>Toothed linear rack</x:v>
      </x:c>
      <x:c r="G597" s="4" t="str">
        <x:f>IFERROR(INDEX('Material routes'!$F$6:$F$2205,MATCH(V597,'Material routes'!$A$6:$A$2205,0)),"MISSING ID")</x:f>
        <x:v>T3</x:v>
      </x:c>
      <x:c r="H597" s="4" t="str">
        <x:f>IFERROR(INDEX('Material routes'!$H$6:$H$2205,MATCH(V597,'Material routes'!$A$6:$A$2205,0)),"MISSING ID")</x:f>
        <x:v>Machine part</x:v>
      </x:c>
      <x:c r="I597" s="4" t="str">
        <x:f>IFERROR(INDEX('Material routes'!$G$6:$G$2205,MATCH(V597,'Material routes'!$A$6:$A$2205,0)),"MISSING ID")</x:f>
        <x:v>Crafting components</x:v>
      </x:c>
      <x:c r="J597" s="4" t="str">
        <x:f>IFERROR(INDEX('Material routes'!$B$6:$B$2205,MATCH(U597,'Material routes'!$A$6:$A$2205,0)),"MISSING ID")</x:f>
        <x:v>design.collection.toothed_linear_rack</x:v>
      </x:c>
      <x:c r="K597" s="4" t="str">
        <x:f>IFERROR(INDEX('Crafting recipes'!$C$6:$C$1005,MATCH(J597,'Crafting recipes'!$A$6:$A$1005,0)),"MISSING ID")</x:f>
        <x:v>Material refinement</x:v>
      </x:c>
      <x:c r="L597" s="4" t="str">
        <x:f>IFERROR(INDEX('Material routes'!$K$6:$K$2205,MATCH(U597,'Material routes'!$A$6:$A$2205,0)),"MISSING ID")</x:f>
        <x:v>Proposal</x:v>
      </x:c>
      <x:c r="M597" s="4" t="str">
        <x:f>IFERROR(INDEX('Material routes'!$M$6:$M$2205,MATCH(U597,'Material routes'!$A$6:$A$2205,0)),"MISSING ID")</x:f>
        <x:v>Partial proposal</x:v>
      </x:c>
      <x:c r="N597" s="4"/>
      <x:c r="O597" s="4" t="str">
        <x:f>IFERROR(INDEX('Material routes'!$J$6:$J$2205,MATCH(U597,'Material routes'!$A$6:$A$2205,0)),"MISSING ID")</x:f>
        <x:v>Unspecified</x:v>
      </x:c>
      <x:c r="P597" s="4"/>
      <x:c r="Q597" s="4" t="str">
        <x:f>IFERROR(INDEX('Material routes'!$J$6:$J$2205,MATCH(V597,'Material routes'!$A$6:$A$2205,0)),"MISSING ID")</x:f>
        <x:v>Unspecified</x:v>
      </x:c>
      <x:c r="R597" s="4" t="str">
        <x:f>IF(L597="Withheld","Withheld premise",IF(E597="Tool candidate","Reusable prerequisite",IF(K597="Raw entry preparation","Entry-resource preparation",IF(G597="Not applicable",IF(IFERROR(INDEX('Items'!$AI$6:$AI$1005,MATCH(T597,'Items'!$A$6:$A$1005,0)),"MISSING ID")="Finished item","Finished endpoint",IF(IFERROR(INDEX('Items'!$AI$6:$AI$1005,MATCH(T597,'Items'!$A$6:$A$1005,0)),"MISSING ID")="Currency","Currency / no refinement tier","Recovered output / tier not applicable")),IF(OR(IFERROR(INDEX('Crafting recipes'!$H$6:$H$1005,MATCH(J597,'Crafting recipes'!$A$6:$A$1005,0)),"MISSING ID")="Unassigned",G597="Unassigned"),"Tier unresolved",IF(IFERROR(VALUE(RIGHT(G597,1))-VALUE(RIGHT(IFERROR(INDEX('Crafting recipes'!$H$6:$H$1005,MATCH(J597,'Crafting recipes'!$A$6:$A$1005,0)),"MISSING ID"),1)),0)=1,IF(B597=IFERROR(INDEX('Crafting recipes'!$H$6:$H$1005,MATCH(J597,'Crafting recipes'!$A$6:$A$1005,0)),"MISSING ID"),"Advances one material tier","Lower-tier ingredient; route advances one tier"),"Needs tier review"))))))</x:f>
        <x:v>Advances one material tier</x:v>
      </x:c>
      <x:c r="S597" s="4" t="str">
        <x:f>IFERROR(INDEX('Material routes'!$D$6:$D$2205,MATCH(U597,'Material routes'!$A$6:$A$2205,0)),"MISSING ID")</x:f>
        <x:v>author.metallurgy.steel_stock</x:v>
      </x:c>
      <x:c r="T597" s="4" t="str">
        <x:f>IFERROR(INDEX('Material routes'!$D$6:$D$2205,MATCH(V597,'Material routes'!$A$6:$A$2205,0)),"MISSING ID")</x:f>
        <x:v>proposal.collection.toothed_linear_rack</x:v>
      </x:c>
      <x:c r="U597" s="4" t="str">
        <x:v>design.collection.toothed_linear_rack.in.1</x:v>
      </x:c>
      <x:c r="V597" s="4" t="str">
        <x:v>design.collection.toothed_linear_rack.out</x:v>
      </x:c>
    </x:row>
    <x:row r="598" ht="64" customHeight="1">
      <x:c r="A598" s="4" t="str">
        <x:f>IFERROR(INDEX('Material routes'!$E$6:$E$2205,MATCH(U598,'Material routes'!$A$6:$A$2205,0)),"MISSING ID")</x:f>
        <x:v>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T3</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prerequisite",IF(K598="Raw entry preparation","Entry-resource preparation",IF(G598="Not applicable",IF(IFERROR(INDEX('Items'!$AI$6:$AI$1005,MATCH(T598,'Items'!$A$6:$A$1005,0)),"MISSING ID")="Finished item","Finished endpoint",IF(IFERROR(INDEX('Items'!$AI$6:$AI$1005,MATCH(T598,'Items'!$A$6:$A$1005,0)),"MISSING ID")="Currency","Currency / no refinement tier","Recovered output / tier not applicable")),IF(OR(IFERROR(INDEX('Crafting recipes'!$H$6:$H$1005,MATCH(J598,'Crafting recipes'!$A$6:$A$1005,0)),"MISSING ID")="Unassigned",G598="Unassigned"),"Tier unresolved",IF(IFERROR(VALUE(RIGHT(G598,1))-VALUE(RIGHT(IFERROR(INDEX('Crafting recipes'!$H$6:$H$1005,MATCH(J598,'Crafting recipes'!$A$6:$A$1005,0)),"MISSING ID"),1)),0)=1,IF(B598=IFERROR(INDEX('Crafting recipes'!$H$6:$H$1005,MATCH(J598,'Crafting recipes'!$A$6:$A$1005,0)),"MISSING ID"),"Advances one material tier","Lower-tier ingredient; route advances one tier"),"Needs tier review"))))))</x:f>
        <x:v>Advances one material tier</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T4</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prerequisite",IF(K599="Raw entry preparation","Entry-resource preparation",IF(G599="Not applicable",IF(IFERROR(INDEX('Items'!$AI$6:$AI$1005,MATCH(T599,'Items'!$A$6:$A$1005,0)),"MISSING ID")="Finished item","Finished endpoint",IF(IFERROR(INDEX('Items'!$AI$6:$AI$1005,MATCH(T599,'Items'!$A$6:$A$1005,0)),"MISSING ID")="Currency","Currency / no refinement tier","Recovered output / tier not applicable")),IF(OR(IFERROR(INDEX('Crafting recipes'!$H$6:$H$1005,MATCH(J599,'Crafting recipes'!$A$6:$A$1005,0)),"MISSING ID")="Unassigned",G599="Unassigned"),"Tier unresolved",IF(IFERROR(VALUE(RIGHT(G599,1))-VALUE(RIGHT(IFERROR(INDEX('Crafting recipes'!$H$6:$H$1005,MATCH(J599,'Crafting recipes'!$A$6:$A$1005,0)),"MISSING ID"),1)),0)=1,IF(B599=IFERROR(INDEX('Crafting recipes'!$H$6:$H$1005,MATCH(J599,'Crafting recipes'!$A$6:$A$1005,0)),"MISSING ID"),"Advances one material tier","Lower-tier ingredient; route advances one tier"),"Needs tier review"))))))</x:f>
        <x:v>Lower-tier ingredient; route advances one tier</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T3</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T4</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prerequisite",IF(K600="Raw entry preparation","Entry-resource preparation",IF(G600="Not applicable",IF(IFERROR(INDEX('Items'!$AI$6:$AI$1005,MATCH(T600,'Items'!$A$6:$A$1005,0)),"MISSING ID")="Finished item","Finished endpoint",IF(IFERROR(INDEX('Items'!$AI$6:$AI$1005,MATCH(T600,'Items'!$A$6:$A$1005,0)),"MISSING ID")="Currency","Currency / no refinement tier","Recovered output / tier not applicable")),IF(OR(IFERROR(INDEX('Crafting recipes'!$H$6:$H$1005,MATCH(J600,'Crafting recipes'!$A$6:$A$1005,0)),"MISSING ID")="Unassigned",G600="Unassigned"),"Tier unresolved",IF(IFERROR(VALUE(RIGHT(G600,1))-VALUE(RIGHT(IFERROR(INDEX('Crafting recipes'!$H$6:$H$1005,MATCH(J600,'Crafting recipes'!$A$6:$A$1005,0)),"MISSING ID"),1)),0)=1,IF(B600=IFERROR(INDEX('Crafting recipes'!$H$6:$H$1005,MATCH(J600,'Crafting recipes'!$A$6:$A$1005,0)),"MISSING ID"),"Advances one material tier","Lower-tier ingredient; route advances one tier"),"Needs tier review"))))))</x:f>
        <x:v>Advances one material tier</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T3</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prerequisite",IF(K601="Raw entry preparation","Entry-resource preparation",IF(G601="Not applicable",IF(IFERROR(INDEX('Items'!$AI$6:$AI$1005,MATCH(T601,'Items'!$A$6:$A$1005,0)),"MISSING ID")="Finished item","Finished endpoint",IF(IFERROR(INDEX('Items'!$AI$6:$AI$1005,MATCH(T601,'Items'!$A$6:$A$1005,0)),"MISSING ID")="Currency","Currency / no refinement tier","Recovered output / tier not applicable")),IF(OR(IFERROR(INDEX('Crafting recipes'!$H$6:$H$1005,MATCH(J601,'Crafting recipes'!$A$6:$A$1005,0)),"MISSING ID")="Unassigned",G601="Unassigned"),"Tier unresolved",IF(IFERROR(VALUE(RIGHT(G601,1))-VALUE(RIGHT(IFERROR(INDEX('Crafting recipes'!$H$6:$H$1005,MATCH(J601,'Crafting recipes'!$A$6:$A$1005,0)),"MISSING ID"),1)),0)=1,IF(B601=IFERROR(INDEX('Crafting recipes'!$H$6:$H$1005,MATCH(J601,'Crafting recipes'!$A$6:$A$1005,0)),"MISSING ID"),"Advances one material tier","Lower-tier ingredient; route advances one tier"),"Needs tier review"))))))</x:f>
        <x:v>Advances one material tier</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T3</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prerequisite",IF(K602="Raw entry preparation","Entry-resource preparation",IF(G602="Not applicable",IF(IFERROR(INDEX('Items'!$AI$6:$AI$1005,MATCH(T602,'Items'!$A$6:$A$1005,0)),"MISSING ID")="Finished item","Finished endpoint",IF(IFERROR(INDEX('Items'!$AI$6:$AI$1005,MATCH(T602,'Items'!$A$6:$A$1005,0)),"MISSING ID")="Currency","Currency / no refinement tier","Recovered output / tier not applicable")),IF(OR(IFERROR(INDEX('Crafting recipes'!$H$6:$H$1005,MATCH(J602,'Crafting recipes'!$A$6:$A$1005,0)),"MISSING ID")="Unassigned",G602="Unassigned"),"Tier unresolved",IF(IFERROR(VALUE(RIGHT(G602,1))-VALUE(RIGHT(IFERROR(INDEX('Crafting recipes'!$H$6:$H$1005,MATCH(J602,'Crafting recipes'!$A$6:$A$1005,0)),"MISSING ID"),1)),0)=1,IF(B602=IFERROR(INDEX('Crafting recipes'!$H$6:$H$1005,MATCH(J602,'Crafting recipes'!$A$6:$A$1005,0)),"MISSING ID"),"Advances one material tier","Lower-tier ingredient; route advances one tier"),"Needs tier review"))))))</x:f>
        <x:v>Advances one material tier</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T3</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T4</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prerequisite",IF(K603="Raw entry preparation","Entry-resource preparation",IF(G603="Not applicable",IF(IFERROR(INDEX('Items'!$AI$6:$AI$1005,MATCH(T603,'Items'!$A$6:$A$1005,0)),"MISSING ID")="Finished item","Finished endpoint",IF(IFERROR(INDEX('Items'!$AI$6:$AI$1005,MATCH(T603,'Items'!$A$6:$A$1005,0)),"MISSING ID")="Currency","Currency / no refinement tier","Recovered output / tier not applicable")),IF(OR(IFERROR(INDEX('Crafting recipes'!$H$6:$H$1005,MATCH(J603,'Crafting recipes'!$A$6:$A$1005,0)),"MISSING ID")="Unassigned",G603="Unassigned"),"Tier unresolved",IF(IFERROR(VALUE(RIGHT(G603,1))-VALUE(RIGHT(IFERROR(INDEX('Crafting recipes'!$H$6:$H$1005,MATCH(J603,'Crafting recipes'!$A$6:$A$1005,0)),"MISSING ID"),1)),0)=1,IF(B603=IFERROR(INDEX('Crafting recipes'!$H$6:$H$1005,MATCH(J603,'Crafting recipes'!$A$6:$A$1005,0)),"MISSING ID"),"Advances one material tier","Lower-tier ingredient; route advances one tier"),"Needs tier review"))))))</x:f>
        <x:v>Advances one material tier</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T4</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prerequisite",IF(K604="Raw entry preparation","Entry-resource preparation",IF(G604="Not applicable",IF(IFERROR(INDEX('Items'!$AI$6:$AI$1005,MATCH(T604,'Items'!$A$6:$A$1005,0)),"MISSING ID")="Finished item","Finished endpoint",IF(IFERROR(INDEX('Items'!$AI$6:$AI$1005,MATCH(T604,'Items'!$A$6:$A$1005,0)),"MISSING ID")="Currency","Currency / no refinement tier","Recovered output / tier not applicable")),IF(OR(IFERROR(INDEX('Crafting recipes'!$H$6:$H$1005,MATCH(J604,'Crafting recipes'!$A$6:$A$1005,0)),"MISSING ID")="Unassigned",G604="Unassigned"),"Tier unresolved",IF(IFERROR(VALUE(RIGHT(G604,1))-VALUE(RIGHT(IFERROR(INDEX('Crafting recipes'!$H$6:$H$1005,MATCH(J604,'Crafting recipes'!$A$6:$A$1005,0)),"MISSING ID"),1)),0)=1,IF(B604=IFERROR(INDEX('Crafting recipes'!$H$6:$H$1005,MATCH(J604,'Crafting recipes'!$A$6:$A$1005,0)),"MISSING ID"),"Advances one material tier","Lower-tier ingredient; route advances one tier"),"Needs tier review"))))))</x:f>
        <x:v>Lower-tier ingredient; route advances one tier</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T3</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prerequisite",IF(K605="Raw entry preparation","Entry-resource preparation",IF(G605="Not applicable",IF(IFERROR(INDEX('Items'!$AI$6:$AI$1005,MATCH(T605,'Items'!$A$6:$A$1005,0)),"MISSING ID")="Finished item","Finished endpoint",IF(IFERROR(INDEX('Items'!$AI$6:$AI$1005,MATCH(T605,'Items'!$A$6:$A$1005,0)),"MISSING ID")="Currency","Currency / no refinement tier","Recovered output / tier not applicable")),IF(OR(IFERROR(INDEX('Crafting recipes'!$H$6:$H$1005,MATCH(J605,'Crafting recipes'!$A$6:$A$1005,0)),"MISSING ID")="Unassigned",G605="Unassigned"),"Tier unresolved",IF(IFERROR(VALUE(RIGHT(G605,1))-VALUE(RIGHT(IFERROR(INDEX('Crafting recipes'!$H$6:$H$1005,MATCH(J605,'Crafting recipes'!$A$6:$A$1005,0)),"MISSING ID"),1)),0)=1,IF(B605=IFERROR(INDEX('Crafting recipes'!$H$6:$H$1005,MATCH(J605,'Crafting recipes'!$A$6:$A$1005,0)),"MISSING ID"),"Advances one material tier","Lower-tier ingredient; route advances one tier"),"Needs tier review"))))))</x:f>
        <x:v>Advances one material tier</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stock</x:v>
      </x:c>
      <x:c r="B606" s="4" t="str">
        <x:f>IFERROR(INDEX('Material routes'!$F$6:$F$2205,MATCH(U606,'Material routes'!$A$6:$A$2205,0)),"MISSING ID")</x:f>
        <x:v>T3</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T4</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prerequisite",IF(K606="Raw entry preparation","Entry-resource preparation",IF(G606="Not applicable",IF(IFERROR(INDEX('Items'!$AI$6:$AI$1005,MATCH(T606,'Items'!$A$6:$A$1005,0)),"MISSING ID")="Finished item","Finished endpoint",IF(IFERROR(INDEX('Items'!$AI$6:$AI$1005,MATCH(T606,'Items'!$A$6:$A$1005,0)),"MISSING ID")="Currency","Currency / no refinement tier","Recovered output / tier not applicable")),IF(OR(IFERROR(INDEX('Crafting recipes'!$H$6:$H$1005,MATCH(J606,'Crafting recipes'!$A$6:$A$1005,0)),"MISSING ID")="Unassigned",G606="Unassigned"),"Tier unresolved",IF(IFERROR(VALUE(RIGHT(G606,1))-VALUE(RIGHT(IFERROR(INDEX('Crafting recipes'!$H$6:$H$1005,MATCH(J606,'Crafting recipes'!$A$6:$A$1005,0)),"MISSING ID"),1)),0)=1,IF(B606=IFERROR(INDEX('Crafting recipes'!$H$6:$H$1005,MATCH(J606,'Crafting recipes'!$A$6:$A$1005,0)),"MISSING ID"),"Advances one material tier","Lower-tier ingredient; route advances one tier"),"Needs tier review"))))))</x:f>
        <x:v>Advances one material tier</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stock</x:v>
      </x:c>
      <x:c r="B607" s="4" t="str">
        <x:f>IFERROR(INDEX('Material routes'!$F$6:$F$2205,MATCH(U607,'Material routes'!$A$6:$A$2205,0)),"MISSING ID")</x:f>
        <x:v>T3</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T4</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prerequisite",IF(K607="Raw entry preparation","Entry-resource preparation",IF(G607="Not applicable",IF(IFERROR(INDEX('Items'!$AI$6:$AI$1005,MATCH(T607,'Items'!$A$6:$A$1005,0)),"MISSING ID")="Finished item","Finished endpoint",IF(IFERROR(INDEX('Items'!$AI$6:$AI$1005,MATCH(T607,'Items'!$A$6:$A$1005,0)),"MISSING ID")="Currency","Currency / no refinement tier","Recovered output / tier not applicable")),IF(OR(IFERROR(INDEX('Crafting recipes'!$H$6:$H$1005,MATCH(J607,'Crafting recipes'!$A$6:$A$1005,0)),"MISSING ID")="Unassigned",G607="Unassigned"),"Tier unresolved",IF(IFERROR(VALUE(RIGHT(G607,1))-VALUE(RIGHT(IFERROR(INDEX('Crafting recipes'!$H$6:$H$1005,MATCH(J607,'Crafting recipes'!$A$6:$A$1005,0)),"MISSING ID"),1)),0)=1,IF(B607=IFERROR(INDEX('Crafting recipes'!$H$6:$H$1005,MATCH(J607,'Crafting recipes'!$A$6:$A$1005,0)),"MISSING ID"),"Advances one material tier","Lower-tier ingredient; route advances one tier"),"Needs tier review"))))))</x:f>
        <x:v>Advances one material tier</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stock</x:v>
      </x:c>
      <x:c r="B608" s="4" t="str">
        <x:f>IFERROR(INDEX('Material routes'!$F$6:$F$2205,MATCH(U608,'Material routes'!$A$6:$A$2205,0)),"MISSING ID")</x:f>
        <x:v>T3</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T4</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prerequisite",IF(K608="Raw entry preparation","Entry-resource preparation",IF(G608="Not applicable",IF(IFERROR(INDEX('Items'!$AI$6:$AI$1005,MATCH(T608,'Items'!$A$6:$A$1005,0)),"MISSING ID")="Finished item","Finished endpoint",IF(IFERROR(INDEX('Items'!$AI$6:$AI$1005,MATCH(T608,'Items'!$A$6:$A$1005,0)),"MISSING ID")="Currency","Currency / no refinement tier","Recovered output / tier not applicable")),IF(OR(IFERROR(INDEX('Crafting recipes'!$H$6:$H$1005,MATCH(J608,'Crafting recipes'!$A$6:$A$1005,0)),"MISSING ID")="Unassigned",G608="Unassigned"),"Tier unresolved",IF(IFERROR(VALUE(RIGHT(G608,1))-VALUE(RIGHT(IFERROR(INDEX('Crafting recipes'!$H$6:$H$1005,MATCH(J608,'Crafting recipes'!$A$6:$A$1005,0)),"MISSING ID"),1)),0)=1,IF(B608=IFERROR(INDEX('Crafting recipes'!$H$6:$H$1005,MATCH(J608,'Crafting recipes'!$A$6:$A$1005,0)),"MISSING ID"),"Advances one material tier","Lower-tier ingredient; route advances one tier"),"Needs tier review"))))))</x:f>
        <x:v>Advances one material tier</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stock</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T4</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prerequisite",IF(K609="Raw entry preparation","Entry-resource preparation",IF(G609="Not applicable",IF(IFERROR(INDEX('Items'!$AI$6:$AI$1005,MATCH(T609,'Items'!$A$6:$A$1005,0)),"MISSING ID")="Finished item","Finished endpoint",IF(IFERROR(INDEX('Items'!$AI$6:$AI$1005,MATCH(T609,'Items'!$A$6:$A$1005,0)),"MISSING ID")="Currency","Currency / no refinement tier","Recovered output / tier not applicable")),IF(OR(IFERROR(INDEX('Crafting recipes'!$H$6:$H$1005,MATCH(J609,'Crafting recipes'!$A$6:$A$1005,0)),"MISSING ID")="Unassigned",G609="Unassigned"),"Tier unresolved",IF(IFERROR(VALUE(RIGHT(G609,1))-VALUE(RIGHT(IFERROR(INDEX('Crafting recipes'!$H$6:$H$1005,MATCH(J609,'Crafting recipes'!$A$6:$A$1005,0)),"MISSING ID"),1)),0)=1,IF(B609=IFERROR(INDEX('Crafting recipes'!$H$6:$H$1005,MATCH(J609,'Crafting recipes'!$A$6:$A$1005,0)),"MISSING ID"),"Advances one material tier","Lower-tier ingredient; route advances one tier"),"Needs tier review"))))))</x:f>
        <x:v>Advances one material tier</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Prepared bronze bearing stock</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T3</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prerequisite",IF(K610="Raw entry preparation","Entry-resource preparation",IF(G610="Not applicable",IF(IFERROR(INDEX('Items'!$AI$6:$AI$1005,MATCH(T610,'Items'!$A$6:$A$1005,0)),"MISSING ID")="Finished item","Finished endpoint",IF(IFERROR(INDEX('Items'!$AI$6:$AI$1005,MATCH(T610,'Items'!$A$6:$A$1005,0)),"MISSING ID")="Currency","Currency / no refinement tier","Recovered output / tier not applicable")),IF(OR(IFERROR(INDEX('Crafting recipes'!$H$6:$H$1005,MATCH(J610,'Crafting recipes'!$A$6:$A$1005,0)),"MISSING ID")="Unassigned",G610="Unassigned"),"Tier unresolved",IF(IFERROR(VALUE(RIGHT(G610,1))-VALUE(RIGHT(IFERROR(INDEX('Crafting recipes'!$H$6:$H$1005,MATCH(J610,'Crafting recipes'!$A$6:$A$1005,0)),"MISSING ID"),1)),0)=1,IF(B610=IFERROR(INDEX('Crafting recipes'!$H$6:$H$1005,MATCH(J610,'Crafting recipes'!$A$6:$A$1005,0)),"MISSING ID"),"Advances one material tier","Lower-tier ingredient; route advances one tier"),"Needs tier review"))))))</x:f>
        <x:v>Advances one material tier</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Worked iron stock</x:v>
      </x:c>
      <x:c r="B611" s="4" t="str">
        <x:f>IFERROR(INDEX('Material routes'!$F$6:$F$2205,MATCH(U611,'Material routes'!$A$6:$A$2205,0)),"MISSING ID")</x:f>
        <x:v>T2</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T4</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prerequisite",IF(K611="Raw entry preparation","Entry-resource preparation",IF(G611="Not applicable",IF(IFERROR(INDEX('Items'!$AI$6:$AI$1005,MATCH(T611,'Items'!$A$6:$A$1005,0)),"MISSING ID")="Finished item","Finished endpoint",IF(IFERROR(INDEX('Items'!$AI$6:$AI$1005,MATCH(T611,'Items'!$A$6:$A$1005,0)),"MISSING ID")="Currency","Currency / no refinement tier","Recovered output / tier not applicable")),IF(OR(IFERROR(INDEX('Crafting recipes'!$H$6:$H$1005,MATCH(J611,'Crafting recipes'!$A$6:$A$1005,0)),"MISSING ID")="Unassigned",G611="Unassigned"),"Tier unresolved",IF(IFERROR(VALUE(RIGHT(G611,1))-VALUE(RIGHT(IFERROR(INDEX('Crafting recipes'!$H$6:$H$1005,MATCH(J611,'Crafting recipes'!$A$6:$A$1005,0)),"MISSING ID"),1)),0)=1,IF(B611=IFERROR(INDEX('Crafting recipes'!$H$6:$H$1005,MATCH(J611,'Crafting recipes'!$A$6:$A$1005,0)),"MISSING ID"),"Advances one material tier","Lower-tier ingredient; route advances one tier"),"Needs tier review"))))))</x:f>
        <x:v>Lower-tier ingredient; route advances one tier</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T3</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T4</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prerequisite",IF(K612="Raw entry preparation","Entry-resource preparation",IF(G612="Not applicable",IF(IFERROR(INDEX('Items'!$AI$6:$AI$1005,MATCH(T612,'Items'!$A$6:$A$1005,0)),"MISSING ID")="Finished item","Finished endpoint",IF(IFERROR(INDEX('Items'!$AI$6:$AI$1005,MATCH(T612,'Items'!$A$6:$A$1005,0)),"MISSING ID")="Currency","Currency / no refinement tier","Recovered output / tier not applicable")),IF(OR(IFERROR(INDEX('Crafting recipes'!$H$6:$H$1005,MATCH(J612,'Crafting recipes'!$A$6:$A$1005,0)),"MISSING ID")="Unassigned",G612="Unassigned"),"Tier unresolved",IF(IFERROR(VALUE(RIGHT(G612,1))-VALUE(RIGHT(IFERROR(INDEX('Crafting recipes'!$H$6:$H$1005,MATCH(J612,'Crafting recipes'!$A$6:$A$1005,0)),"MISSING ID"),1)),0)=1,IF(B612=IFERROR(INDEX('Crafting recipes'!$H$6:$H$1005,MATCH(J612,'Crafting recipes'!$A$6:$A$1005,0)),"MISSING ID"),"Advances one material tier","Lower-tier ingredient; route advances one tier"),"Needs tier review"))))))</x:f>
        <x:v>Advances one material tier</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Worked iron stock</x:v>
      </x:c>
      <x:c r="B613" s="4" t="str">
        <x:f>IFERROR(INDEX('Material routes'!$F$6:$F$2205,MATCH(U613,'Material routes'!$A$6:$A$2205,0)),"MISSING ID")</x:f>
        <x:v>T2</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T3</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prerequisite",IF(K613="Raw entry preparation","Entry-resource preparation",IF(G613="Not applicable",IF(IFERROR(INDEX('Items'!$AI$6:$AI$1005,MATCH(T613,'Items'!$A$6:$A$1005,0)),"MISSING ID")="Finished item","Finished endpoint",IF(IFERROR(INDEX('Items'!$AI$6:$AI$1005,MATCH(T613,'Items'!$A$6:$A$1005,0)),"MISSING ID")="Currency","Currency / no refinement tier","Recovered output / tier not applicable")),IF(OR(IFERROR(INDEX('Crafting recipes'!$H$6:$H$1005,MATCH(J613,'Crafting recipes'!$A$6:$A$1005,0)),"MISSING ID")="Unassigned",G613="Unassigned"),"Tier unresolved",IF(IFERROR(VALUE(RIGHT(G613,1))-VALUE(RIGHT(IFERROR(INDEX('Crafting recipes'!$H$6:$H$1005,MATCH(J613,'Crafting recipes'!$A$6:$A$1005,0)),"MISSING ID"),1)),0)=1,IF(B613=IFERROR(INDEX('Crafting recipes'!$H$6:$H$1005,MATCH(J613,'Crafting recipes'!$A$6:$A$1005,0)),"MISSING ID"),"Advances one material tier","Lower-tier ingredient; route advances one tier"),"Needs tier review"))))))</x:f>
        <x:v>Advances one material tier</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chitin friction stock</x:v>
      </x:c>
      <x:c r="B614" s="4" t="str">
        <x:f>IFERROR(INDEX('Material routes'!$F$6:$F$2205,MATCH(U614,'Material routes'!$A$6:$A$2205,0)),"MISSING ID")</x:f>
        <x:v>T2</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T4</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prerequisite",IF(K614="Raw entry preparation","Entry-resource preparation",IF(G614="Not applicable",IF(IFERROR(INDEX('Items'!$AI$6:$AI$1005,MATCH(T614,'Items'!$A$6:$A$1005,0)),"MISSING ID")="Finished item","Finished endpoint",IF(IFERROR(INDEX('Items'!$AI$6:$AI$1005,MATCH(T614,'Items'!$A$6:$A$1005,0)),"MISSING ID")="Currency","Currency / no refinement tier","Recovered output / tier not applicable")),IF(OR(IFERROR(INDEX('Crafting recipes'!$H$6:$H$1005,MATCH(J614,'Crafting recipes'!$A$6:$A$1005,0)),"MISSING ID")="Unassigned",G614="Unassigned"),"Tier unresolved",IF(IFERROR(VALUE(RIGHT(G614,1))-VALUE(RIGHT(IFERROR(INDEX('Crafting recipes'!$H$6:$H$1005,MATCH(J614,'Crafting recipes'!$A$6:$A$1005,0)),"MISSING ID"),1)),0)=1,IF(B614=IFERROR(INDEX('Crafting recipes'!$H$6:$H$1005,MATCH(J614,'Crafting recipes'!$A$6:$A$1005,0)),"MISSING ID"),"Advances one material tier","Lower-tier ingredient; route advances one tier"),"Needs tier review"))))))</x:f>
        <x:v>Lower-tier ingredient; route advances one tier</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T3</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T4</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prerequisite",IF(K615="Raw entry preparation","Entry-resource preparation",IF(G615="Not applicable",IF(IFERROR(INDEX('Items'!$AI$6:$AI$1005,MATCH(T615,'Items'!$A$6:$A$1005,0)),"MISSING ID")="Finished item","Finished endpoint",IF(IFERROR(INDEX('Items'!$AI$6:$AI$1005,MATCH(T615,'Items'!$A$6:$A$1005,0)),"MISSING ID")="Currency","Currency / no refinement tier","Recovered output / tier not applicable")),IF(OR(IFERROR(INDEX('Crafting recipes'!$H$6:$H$1005,MATCH(J615,'Crafting recipes'!$A$6:$A$1005,0)),"MISSING ID")="Unassigned",G615="Unassigned"),"Tier unresolved",IF(IFERROR(VALUE(RIGHT(G615,1))-VALUE(RIGHT(IFERROR(INDEX('Crafting recipes'!$H$6:$H$1005,MATCH(J615,'Crafting recipes'!$A$6:$A$1005,0)),"MISSING ID"),1)),0)=1,IF(B615=IFERROR(INDEX('Crafting recipes'!$H$6:$H$1005,MATCH(J615,'Crafting recipes'!$A$6:$A$1005,0)),"MISSING ID"),"Advances one material tier","Lower-tier ingredient; route advances one tier"),"Needs tier review"))))))</x:f>
        <x:v>Advances one material tier</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T3</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prerequisite",IF(K616="Raw entry preparation","Entry-resource preparation",IF(G616="Not applicable",IF(IFERROR(INDEX('Items'!$AI$6:$AI$1005,MATCH(T616,'Items'!$A$6:$A$1005,0)),"MISSING ID")="Finished item","Finished endpoint",IF(IFERROR(INDEX('Items'!$AI$6:$AI$1005,MATCH(T616,'Items'!$A$6:$A$1005,0)),"MISSING ID")="Currency","Currency / no refinement tier","Recovered output / tier not applicable")),IF(OR(IFERROR(INDEX('Crafting recipes'!$H$6:$H$1005,MATCH(J616,'Crafting recipes'!$A$6:$A$1005,0)),"MISSING ID")="Unassigned",G616="Unassigned"),"Tier unresolved",IF(IFERROR(VALUE(RIGHT(G616,1))-VALUE(RIGHT(IFERROR(INDEX('Crafting recipes'!$H$6:$H$1005,MATCH(J616,'Crafting recipes'!$A$6:$A$1005,0)),"MISSING ID"),1)),0)=1,IF(B616=IFERROR(INDEX('Crafting recipes'!$H$6:$H$1005,MATCH(J616,'Crafting recipes'!$A$6:$A$1005,0)),"MISSING ID"),"Advances one material tier","Lower-tier ingredient; route advances one tier"),"Needs tier review"))))))</x:f>
        <x:v>Advances one material tier</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chitin friction stock</x:v>
      </x:c>
      <x:c r="B617" s="4" t="str">
        <x:f>IFERROR(INDEX('Material routes'!$F$6:$F$2205,MATCH(U617,'Material routes'!$A$6:$A$2205,0)),"MISSING ID")</x:f>
        <x:v>T2</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T3</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prerequisite",IF(K617="Raw entry preparation","Entry-resource preparation",IF(G617="Not applicable",IF(IFERROR(INDEX('Items'!$AI$6:$AI$1005,MATCH(T617,'Items'!$A$6:$A$1005,0)),"MISSING ID")="Finished item","Finished endpoint",IF(IFERROR(INDEX('Items'!$AI$6:$AI$1005,MATCH(T617,'Items'!$A$6:$A$1005,0)),"MISSING ID")="Currency","Currency / no refinement tier","Recovered output / tier not applicable")),IF(OR(IFERROR(INDEX('Crafting recipes'!$H$6:$H$1005,MATCH(J617,'Crafting recipes'!$A$6:$A$1005,0)),"MISSING ID")="Unassigned",G617="Unassigned"),"Tier unresolved",IF(IFERROR(VALUE(RIGHT(G617,1))-VALUE(RIGHT(IFERROR(INDEX('Crafting recipes'!$H$6:$H$1005,MATCH(J617,'Crafting recipes'!$A$6:$A$1005,0)),"MISSING ID"),1)),0)=1,IF(B617=IFERROR(INDEX('Crafting recipes'!$H$6:$H$1005,MATCH(J617,'Crafting recipes'!$A$6:$A$1005,0)),"MISSING ID"),"Advances one material tier","Lower-tier ingredient; route advances one tier"),"Needs tier review"))))))</x:f>
        <x:v>Advances one material tier</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Worked iron stock</x:v>
      </x:c>
      <x:c r="B618" s="4" t="str">
        <x:f>IFERROR(INDEX('Material routes'!$F$6:$F$2205,MATCH(U618,'Material routes'!$A$6:$A$2205,0)),"MISSING ID")</x:f>
        <x:v>T2</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T3</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prerequisite",IF(K618="Raw entry preparation","Entry-resource preparation",IF(G618="Not applicable",IF(IFERROR(INDEX('Items'!$AI$6:$AI$1005,MATCH(T618,'Items'!$A$6:$A$1005,0)),"MISSING ID")="Finished item","Finished endpoint",IF(IFERROR(INDEX('Items'!$AI$6:$AI$1005,MATCH(T618,'Items'!$A$6:$A$1005,0)),"MISSING ID")="Currency","Currency / no refinement tier","Recovered output / tier not applicable")),IF(OR(IFERROR(INDEX('Crafting recipes'!$H$6:$H$1005,MATCH(J618,'Crafting recipes'!$A$6:$A$1005,0)),"MISSING ID")="Unassigned",G618="Unassigned"),"Tier unresolved",IF(IFERROR(VALUE(RIGHT(G618,1))-VALUE(RIGHT(IFERROR(INDEX('Crafting recipes'!$H$6:$H$1005,MATCH(J618,'Crafting recipes'!$A$6:$A$1005,0)),"MISSING ID"),1)),0)=1,IF(B618=IFERROR(INDEX('Crafting recipes'!$H$6:$H$1005,MATCH(J618,'Crafting recipes'!$A$6:$A$1005,0)),"MISSING ID"),"Advances one material tier","Lower-tier ingredient; route advances one tier"),"Needs tier review"))))))</x:f>
        <x:v>Advances one material tier</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T3</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prerequisite",IF(K619="Raw entry preparation","Entry-resource preparation",IF(G619="Not applicable",IF(IFERROR(INDEX('Items'!$AI$6:$AI$1005,MATCH(T619,'Items'!$A$6:$A$1005,0)),"MISSING ID")="Finished item","Finished endpoint",IF(IFERROR(INDEX('Items'!$AI$6:$AI$1005,MATCH(T619,'Items'!$A$6:$A$1005,0)),"MISSING ID")="Currency","Currency / no refinement tier","Recovered output / tier not applicable")),IF(OR(IFERROR(INDEX('Crafting recipes'!$H$6:$H$1005,MATCH(J619,'Crafting recipes'!$A$6:$A$1005,0)),"MISSING ID")="Unassigned",G619="Unassigned"),"Tier unresolved",IF(IFERROR(VALUE(RIGHT(G619,1))-VALUE(RIGHT(IFERROR(INDEX('Crafting recipes'!$H$6:$H$1005,MATCH(J619,'Crafting recipes'!$A$6:$A$1005,0)),"MISSING ID"),1)),0)=1,IF(B619=IFERROR(INDEX('Crafting recipes'!$H$6:$H$1005,MATCH(J619,'Crafting recipes'!$A$6:$A$1005,0)),"MISSING ID"),"Advances one material tier","Lower-tier ingredient; route advances one tier"),"Needs tier review"))))))</x:f>
        <x:v>Advances one material tier</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T3</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prerequisite",IF(K620="Raw entry preparation","Entry-resource preparation",IF(G620="Not applicable",IF(IFERROR(INDEX('Items'!$AI$6:$AI$1005,MATCH(T620,'Items'!$A$6:$A$1005,0)),"MISSING ID")="Finished item","Finished endpoint",IF(IFERROR(INDEX('Items'!$AI$6:$AI$1005,MATCH(T620,'Items'!$A$6:$A$1005,0)),"MISSING ID")="Currency","Currency / no refinement tier","Recovered output / tier not applicable")),IF(OR(IFERROR(INDEX('Crafting recipes'!$H$6:$H$1005,MATCH(J620,'Crafting recipes'!$A$6:$A$1005,0)),"MISSING ID")="Unassigned",G620="Unassigned"),"Tier unresolved",IF(IFERROR(VALUE(RIGHT(G620,1))-VALUE(RIGHT(IFERROR(INDEX('Crafting recipes'!$H$6:$H$1005,MATCH(J620,'Crafting recipes'!$A$6:$A$1005,0)),"MISSING ID"),1)),0)=1,IF(B620=IFERROR(INDEX('Crafting recipes'!$H$6:$H$1005,MATCH(J620,'Crafting recipes'!$A$6:$A$1005,0)),"MISSING ID"),"Advances one material tier","Lower-tier ingredient; route advances one tier"),"Needs tier review"))))))</x:f>
        <x:v>Advances one material tier</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prerequisite",IF(K621="Raw entry preparation","Entry-resource preparation",IF(G621="Not applicable",IF(IFERROR(INDEX('Items'!$AI$6:$AI$1005,MATCH(T621,'Items'!$A$6:$A$1005,0)),"MISSING ID")="Finished item","Finished endpoint",IF(IFERROR(INDEX('Items'!$AI$6:$AI$1005,MATCH(T621,'Items'!$A$6:$A$1005,0)),"MISSING ID")="Currency","Currency / no refinement tier","Recovered output / tier not applicable")),IF(OR(IFERROR(INDEX('Crafting recipes'!$H$6:$H$1005,MATCH(J621,'Crafting recipes'!$A$6:$A$1005,0)),"MISSING ID")="Unassigned",G621="Unassigned"),"Tier unresolved",IF(IFERROR(VALUE(RIGHT(G621,1))-VALUE(RIGHT(IFERROR(INDEX('Crafting recipes'!$H$6:$H$1005,MATCH(J621,'Crafting recipes'!$A$6:$A$1005,0)),"MISSING ID"),1)),0)=1,IF(B621=IFERROR(INDEX('Crafting recipes'!$H$6:$H$1005,MATCH(J621,'Crafting recipes'!$A$6:$A$1005,0)),"MISSING ID"),"Advances one material tier","Lower-tier ingredient; route advances one tier"),"Needs tier review"))))))</x:f>
        <x:v>Advances one material tier</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T3</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T4</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prerequisite",IF(K622="Raw entry preparation","Entry-resource preparation",IF(G622="Not applicable",IF(IFERROR(INDEX('Items'!$AI$6:$AI$1005,MATCH(T622,'Items'!$A$6:$A$1005,0)),"MISSING ID")="Finished item","Finished endpoint",IF(IFERROR(INDEX('Items'!$AI$6:$AI$1005,MATCH(T622,'Items'!$A$6:$A$1005,0)),"MISSING ID")="Currency","Currency / no refinement tier","Recovered output / tier not applicable")),IF(OR(IFERROR(INDEX('Crafting recipes'!$H$6:$H$1005,MATCH(J622,'Crafting recipes'!$A$6:$A$1005,0)),"MISSING ID")="Unassigned",G622="Unassigned"),"Tier unresolved",IF(IFERROR(VALUE(RIGHT(G622,1))-VALUE(RIGHT(IFERROR(INDEX('Crafting recipes'!$H$6:$H$1005,MATCH(J622,'Crafting recipes'!$A$6:$A$1005,0)),"MISSING ID"),1)),0)=1,IF(B622=IFERROR(INDEX('Crafting recipes'!$H$6:$H$1005,MATCH(J622,'Crafting recipes'!$A$6:$A$1005,0)),"MISSING ID"),"Advances one material tier","Lower-tier ingredient; route advances one tier"),"Needs tier review"))))))</x:f>
        <x:v>Advances one material tier</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Refractory ceramic stock</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T3</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prerequisite",IF(K623="Raw entry preparation","Entry-resource preparation",IF(G623="Not applicable",IF(IFERROR(INDEX('Items'!$AI$6:$AI$1005,MATCH(T623,'Items'!$A$6:$A$1005,0)),"MISSING ID")="Finished item","Finished endpoint",IF(IFERROR(INDEX('Items'!$AI$6:$AI$1005,MATCH(T623,'Items'!$A$6:$A$1005,0)),"MISSING ID")="Currency","Currency / no refinement tier","Recovered output / tier not applicable")),IF(OR(IFERROR(INDEX('Crafting recipes'!$H$6:$H$1005,MATCH(J623,'Crafting recipes'!$A$6:$A$1005,0)),"MISSING ID")="Unassigned",G623="Unassigned"),"Tier unresolved",IF(IFERROR(VALUE(RIGHT(G623,1))-VALUE(RIGHT(IFERROR(INDEX('Crafting recipes'!$H$6:$H$1005,MATCH(J623,'Crafting recipes'!$A$6:$A$1005,0)),"MISSING ID"),1)),0)=1,IF(B623=IFERROR(INDEX('Crafting recipes'!$H$6:$H$1005,MATCH(J623,'Crafting recipes'!$A$6:$A$1005,0)),"MISSING ID"),"Advances one material tier","Lower-tier ingredient; route advances one tier"),"Needs tier review"))))))</x:f>
        <x:v>Advances one material tier</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T3</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prerequisite",IF(K624="Raw entry preparation","Entry-resource preparation",IF(G624="Not applicable",IF(IFERROR(INDEX('Items'!$AI$6:$AI$1005,MATCH(T624,'Items'!$A$6:$A$1005,0)),"MISSING ID")="Finished item","Finished endpoint",IF(IFERROR(INDEX('Items'!$AI$6:$AI$1005,MATCH(T624,'Items'!$A$6:$A$1005,0)),"MISSING ID")="Currency","Currency / no refinement tier","Recovered output / tier not applicable")),IF(OR(IFERROR(INDEX('Crafting recipes'!$H$6:$H$1005,MATCH(J624,'Crafting recipes'!$A$6:$A$1005,0)),"MISSING ID")="Unassigned",G624="Unassigned"),"Tier unresolved",IF(IFERROR(VALUE(RIGHT(G624,1))-VALUE(RIGHT(IFERROR(INDEX('Crafting recipes'!$H$6:$H$1005,MATCH(J624,'Crafting recipes'!$A$6:$A$1005,0)),"MISSING ID"),1)),0)=1,IF(B624=IFERROR(INDEX('Crafting recipes'!$H$6:$H$1005,MATCH(J624,'Crafting recipes'!$A$6:$A$1005,0)),"MISSING ID"),"Advances one material tier","Lower-tier ingredient; route advances one tier"),"Needs tier review"))))))</x:f>
        <x:v>Advances one material tier</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stock</x:v>
      </x:c>
      <x:c r="B625" s="4" t="str">
        <x:f>IFERROR(INDEX('Material routes'!$F$6:$F$2205,MATCH(U625,'Material routes'!$A$6:$A$2205,0)),"MISSING ID")</x:f>
        <x:v>T3</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T4</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prerequisite",IF(K625="Raw entry preparation","Entry-resource preparation",IF(G625="Not applicable",IF(IFERROR(INDEX('Items'!$AI$6:$AI$1005,MATCH(T625,'Items'!$A$6:$A$1005,0)),"MISSING ID")="Finished item","Finished endpoint",IF(IFERROR(INDEX('Items'!$AI$6:$AI$1005,MATCH(T625,'Items'!$A$6:$A$1005,0)),"MISSING ID")="Currency","Currency / no refinement tier","Recovered output / tier not applicable")),IF(OR(IFERROR(INDEX('Crafting recipes'!$H$6:$H$1005,MATCH(J625,'Crafting recipes'!$A$6:$A$1005,0)),"MISSING ID")="Unassigned",G625="Unassigned"),"Tier unresolved",IF(IFERROR(VALUE(RIGHT(G625,1))-VALUE(RIGHT(IFERROR(INDEX('Crafting recipes'!$H$6:$H$1005,MATCH(J625,'Crafting recipes'!$A$6:$A$1005,0)),"MISSING ID"),1)),0)=1,IF(B625=IFERROR(INDEX('Crafting recipes'!$H$6:$H$1005,MATCH(J625,'Crafting recipes'!$A$6:$A$1005,0)),"MISSING ID"),"Advances one material tier","Lower-tier ingredient; route advances one tier"),"Needs tier review"))))))</x:f>
        <x:v>Advances one material tier</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T3</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T4</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prerequisite",IF(K626="Raw entry preparation","Entry-resource preparation",IF(G626="Not applicable",IF(IFERROR(INDEX('Items'!$AI$6:$AI$1005,MATCH(T626,'Items'!$A$6:$A$1005,0)),"MISSING ID")="Finished item","Finished endpoint",IF(IFERROR(INDEX('Items'!$AI$6:$AI$1005,MATCH(T626,'Items'!$A$6:$A$1005,0)),"MISSING ID")="Currency","Currency / no refinement tier","Recovered output / tier not applicable")),IF(OR(IFERROR(INDEX('Crafting recipes'!$H$6:$H$1005,MATCH(J626,'Crafting recipes'!$A$6:$A$1005,0)),"MISSING ID")="Unassigned",G626="Unassigned"),"Tier unresolved",IF(IFERROR(VALUE(RIGHT(G626,1))-VALUE(RIGHT(IFERROR(INDEX('Crafting recipes'!$H$6:$H$1005,MATCH(J626,'Crafting recipes'!$A$6:$A$1005,0)),"MISSING ID"),1)),0)=1,IF(B626=IFERROR(INDEX('Crafting recipes'!$H$6:$H$1005,MATCH(J626,'Crafting recipes'!$A$6:$A$1005,0)),"MISSING ID"),"Advances one material tier","Lower-tier ingredient; route advances one tier"),"Needs tier review"))))))</x:f>
        <x:v>Advances one material tier</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flakes</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T2</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prerequisite",IF(K627="Raw entry preparation","Entry-resource preparation",IF(G627="Not applicable",IF(IFERROR(INDEX('Items'!$AI$6:$AI$1005,MATCH(T627,'Items'!$A$6:$A$1005,0)),"MISSING ID")="Finished item","Finished endpoint",IF(IFERROR(INDEX('Items'!$AI$6:$AI$1005,MATCH(T627,'Items'!$A$6:$A$1005,0)),"MISSING ID")="Currency","Currency / no refinement tier","Recovered output / tier not applicable")),IF(OR(IFERROR(INDEX('Crafting recipes'!$H$6:$H$1005,MATCH(J627,'Crafting recipes'!$A$6:$A$1005,0)),"MISSING ID")="Unassigned",G627="Unassigned"),"Tier unresolved",IF(IFERROR(VALUE(RIGHT(G627,1))-VALUE(RIGHT(IFERROR(INDEX('Crafting recipes'!$H$6:$H$1005,MATCH(J627,'Crafting recipes'!$A$6:$A$1005,0)),"MISSING ID"),1)),0)=1,IF(B627=IFERROR(INDEX('Crafting recipes'!$H$6:$H$1005,MATCH(J627,'Crafting recipes'!$A$6:$A$1005,0)),"MISSING ID"),"Advances one material tier","Lower-tier ingredient; route advances one tier"),"Needs tier review"))))))</x:f>
        <x:v>Advances one material tier</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T1</x:v>
      </x:c>
      <x:c r="C628" s="4" t="str">
        <x:f>IFERROR(INDEX('Material routes'!$H$6:$H$2205,MATCH(U628,'Material routes'!$A$6:$A$2205,0)),"MISSING ID")</x:f>
        <x:v>Chemical material</x:v>
      </x:c>
      <x:c r="D628" s="4" t="str">
        <x:f>IFERROR(INDEX('Material routes'!$G$6:$G$2205,MATCH(U628,'Material routes'!$A$6:$A$2205,0)),"MISSING ID")</x:f>
        <x:v>Processing agents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T2</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prerequisite",IF(K628="Raw entry preparation","Entry-resource preparation",IF(G628="Not applicable",IF(IFERROR(INDEX('Items'!$AI$6:$AI$1005,MATCH(T628,'Items'!$A$6:$A$1005,0)),"MISSING ID")="Finished item","Finished endpoint",IF(IFERROR(INDEX('Items'!$AI$6:$AI$1005,MATCH(T628,'Items'!$A$6:$A$1005,0)),"MISSING ID")="Currency","Currency / no refinement tier","Recovered output / tier not applicable")),IF(OR(IFERROR(INDEX('Crafting recipes'!$H$6:$H$1005,MATCH(J628,'Crafting recipes'!$A$6:$A$1005,0)),"MISSING ID")="Unassigned",G628="Unassigned"),"Tier unresolved",IF(IFERROR(VALUE(RIGHT(G628,1))-VALUE(RIGHT(IFERROR(INDEX('Crafting recipes'!$H$6:$H$1005,MATCH(J628,'Crafting recipes'!$A$6:$A$1005,0)),"MISSING ID"),1)),0)=1,IF(B628=IFERROR(INDEX('Crafting recipes'!$H$6:$H$1005,MATCH(J628,'Crafting recipes'!$A$6:$A$1005,0)),"MISSING ID"),"Advances one material tier","Lower-tier ingredient; route advances one tier"),"Needs tier review"))))))</x:f>
        <x:v>Advances one material tier</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T1</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T4</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prerequisite",IF(K629="Raw entry preparation","Entry-resource preparation",IF(G629="Not applicable",IF(IFERROR(INDEX('Items'!$AI$6:$AI$1005,MATCH(T629,'Items'!$A$6:$A$1005,0)),"MISSING ID")="Finished item","Finished endpoint",IF(IFERROR(INDEX('Items'!$AI$6:$AI$1005,MATCH(T629,'Items'!$A$6:$A$1005,0)),"MISSING ID")="Currency","Currency / no refinement tier","Recovered output / tier not applicable")),IF(OR(IFERROR(INDEX('Crafting recipes'!$H$6:$H$1005,MATCH(J629,'Crafting recipes'!$A$6:$A$1005,0)),"MISSING ID")="Unassigned",G629="Unassigned"),"Tier unresolved",IF(IFERROR(VALUE(RIGHT(G629,1))-VALUE(RIGHT(IFERROR(INDEX('Crafting recipes'!$H$6:$H$1005,MATCH(J629,'Crafting recipes'!$A$6:$A$1005,0)),"MISSING ID"),1)),0)=1,IF(B629=IFERROR(INDEX('Crafting recipes'!$H$6:$H$1005,MATCH(J629,'Crafting recipes'!$A$6:$A$1005,0)),"MISSING ID"),"Advances one material tier","Lower-tier ingredient; route advances one tier"),"Needs tier review"))))))</x:f>
        <x:v>Lower-tier ingredient; route advances one tier</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T3</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T4</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prerequisite",IF(K630="Raw entry preparation","Entry-resource preparation",IF(G630="Not applicable",IF(IFERROR(INDEX('Items'!$AI$6:$AI$1005,MATCH(T630,'Items'!$A$6:$A$1005,0)),"MISSING ID")="Finished item","Finished endpoint",IF(IFERROR(INDEX('Items'!$AI$6:$AI$1005,MATCH(T630,'Items'!$A$6:$A$1005,0)),"MISSING ID")="Currency","Currency / no refinement tier","Recovered output / tier not applicable")),IF(OR(IFERROR(INDEX('Crafting recipes'!$H$6:$H$1005,MATCH(J630,'Crafting recipes'!$A$6:$A$1005,0)),"MISSING ID")="Unassigned",G630="Unassigned"),"Tier unresolved",IF(IFERROR(VALUE(RIGHT(G630,1))-VALUE(RIGHT(IFERROR(INDEX('Crafting recipes'!$H$6:$H$1005,MATCH(J630,'Crafting recipes'!$A$6:$A$1005,0)),"MISSING ID"),1)),0)=1,IF(B630=IFERROR(INDEX('Crafting recipes'!$H$6:$H$1005,MATCH(J630,'Crafting recipes'!$A$6:$A$1005,0)),"MISSING ID"),"Advances one material tier","Lower-tier ingredient; route advances one tier"),"Needs tier review"))))))</x:f>
        <x:v>Advances one material tier</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T3</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T4</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prerequisite",IF(K631="Raw entry preparation","Entry-resource preparation",IF(G631="Not applicable",IF(IFERROR(INDEX('Items'!$AI$6:$AI$1005,MATCH(T631,'Items'!$A$6:$A$1005,0)),"MISSING ID")="Finished item","Finished endpoint",IF(IFERROR(INDEX('Items'!$AI$6:$AI$1005,MATCH(T631,'Items'!$A$6:$A$1005,0)),"MISSING ID")="Currency","Currency / no refinement tier","Recovered output / tier not applicable")),IF(OR(IFERROR(INDEX('Crafting recipes'!$H$6:$H$1005,MATCH(J631,'Crafting recipes'!$A$6:$A$1005,0)),"MISSING ID")="Unassigned",G631="Unassigned"),"Tier unresolved",IF(IFERROR(VALUE(RIGHT(G631,1))-VALUE(RIGHT(IFERROR(INDEX('Crafting recipes'!$H$6:$H$1005,MATCH(J631,'Crafting recipes'!$A$6:$A$1005,0)),"MISSING ID"),1)),0)=1,IF(B631=IFERROR(INDEX('Crafting recipes'!$H$6:$H$1005,MATCH(J631,'Crafting recipes'!$A$6:$A$1005,0)),"MISSING ID"),"Advances one material tier","Lower-tier ingredient; route advances one tier"),"Needs tier review"))))))</x:f>
        <x:v>Advances one material tier</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x:v>
      </x:c>
      <x:c r="B632" s="4" t="str">
        <x:f>IFERROR(INDEX('Material routes'!$F$6:$F$2205,MATCH(U632,'Material routes'!$A$6:$A$2205,0)),"MISSING ID")</x:f>
        <x:v>T1</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T4</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prerequisite",IF(K632="Raw entry preparation","Entry-resource preparation",IF(G632="Not applicable",IF(IFERROR(INDEX('Items'!$AI$6:$AI$1005,MATCH(T632,'Items'!$A$6:$A$1005,0)),"MISSING ID")="Finished item","Finished endpoint",IF(IFERROR(INDEX('Items'!$AI$6:$AI$1005,MATCH(T632,'Items'!$A$6:$A$1005,0)),"MISSING ID")="Currency","Currency / no refinement tier","Recovered output / tier not applicable")),IF(OR(IFERROR(INDEX('Crafting recipes'!$H$6:$H$1005,MATCH(J632,'Crafting recipes'!$A$6:$A$1005,0)),"MISSING ID")="Unassigned",G632="Unassigned"),"Tier unresolved",IF(IFERROR(VALUE(RIGHT(G632,1))-VALUE(RIGHT(IFERROR(INDEX('Crafting recipes'!$H$6:$H$1005,MATCH(J632,'Crafting recipes'!$A$6:$A$1005,0)),"MISSING ID"),1)),0)=1,IF(B632=IFERROR(INDEX('Crafting recipes'!$H$6:$H$1005,MATCH(J632,'Crafting recipes'!$A$6:$A$1005,0)),"MISSING ID"),"Advances one material tier","Lower-tier ingredient; route advances one tier"),"Needs tier review"))))))</x:f>
        <x:v>Lower-tier ingredient; route advances one tier</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T3</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T4</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prerequisite",IF(K633="Raw entry preparation","Entry-resource preparation",IF(G633="Not applicable",IF(IFERROR(INDEX('Items'!$AI$6:$AI$1005,MATCH(T633,'Items'!$A$6:$A$1005,0)),"MISSING ID")="Finished item","Finished endpoint",IF(IFERROR(INDEX('Items'!$AI$6:$AI$1005,MATCH(T633,'Items'!$A$6:$A$1005,0)),"MISSING ID")="Currency","Currency / no refinement tier","Recovered output / tier not applicable")),IF(OR(IFERROR(INDEX('Crafting recipes'!$H$6:$H$1005,MATCH(J633,'Crafting recipes'!$A$6:$A$1005,0)),"MISSING ID")="Unassigned",G633="Unassigned"),"Tier unresolved",IF(IFERROR(VALUE(RIGHT(G633,1))-VALUE(RIGHT(IFERROR(INDEX('Crafting recipes'!$H$6:$H$1005,MATCH(J633,'Crafting recipes'!$A$6:$A$1005,0)),"MISSING ID"),1)),0)=1,IF(B633=IFERROR(INDEX('Crafting recipes'!$H$6:$H$1005,MATCH(J633,'Crafting recipes'!$A$6:$A$1005,0)),"MISSING ID"),"Advances one material tier","Lower-tier ingredient; route advances one tier"),"Needs tier review"))))))</x:f>
        <x:v>Advances one material tier</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Refractory ceramic stock</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T3</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prerequisite",IF(K634="Raw entry preparation","Entry-resource preparation",IF(G634="Not applicable",IF(IFERROR(INDEX('Items'!$AI$6:$AI$1005,MATCH(T634,'Items'!$A$6:$A$1005,0)),"MISSING ID")="Finished item","Finished endpoint",IF(IFERROR(INDEX('Items'!$AI$6:$AI$1005,MATCH(T634,'Items'!$A$6:$A$1005,0)),"MISSING ID")="Currency","Currency / no refinement tier","Recovered output / tier not applicable")),IF(OR(IFERROR(INDEX('Crafting recipes'!$H$6:$H$1005,MATCH(J634,'Crafting recipes'!$A$6:$A$1005,0)),"MISSING ID")="Unassigned",G634="Unassigned"),"Tier unresolved",IF(IFERROR(VALUE(RIGHT(G634,1))-VALUE(RIGHT(IFERROR(INDEX('Crafting recipes'!$H$6:$H$1005,MATCH(J634,'Crafting recipes'!$A$6:$A$1005,0)),"MISSING ID"),1)),0)=1,IF(B634=IFERROR(INDEX('Crafting recipes'!$H$6:$H$1005,MATCH(J634,'Crafting recipes'!$A$6:$A$1005,0)),"MISSING ID"),"Advances one material tier","Lower-tier ingredient; route advances one tier"),"Needs tier review"))))))</x:f>
        <x:v>Advances one material tier</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conductor stock</x:v>
      </x:c>
      <x:c r="B635" s="4" t="str">
        <x:f>IFERROR(INDEX('Material routes'!$F$6:$F$2205,MATCH(U635,'Material routes'!$A$6:$A$2205,0)),"MISSING ID")</x:f>
        <x:v>T2</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T3</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prerequisite",IF(K635="Raw entry preparation","Entry-resource preparation",IF(G635="Not applicable",IF(IFERROR(INDEX('Items'!$AI$6:$AI$1005,MATCH(T635,'Items'!$A$6:$A$1005,0)),"MISSING ID")="Finished item","Finished endpoint",IF(IFERROR(INDEX('Items'!$AI$6:$AI$1005,MATCH(T635,'Items'!$A$6:$A$1005,0)),"MISSING ID")="Currency","Currency / no refinement tier","Recovered output / tier not applicable")),IF(OR(IFERROR(INDEX('Crafting recipes'!$H$6:$H$1005,MATCH(J635,'Crafting recipes'!$A$6:$A$1005,0)),"MISSING ID")="Unassigned",G635="Unassigned"),"Tier unresolved",IF(IFERROR(VALUE(RIGHT(G635,1))-VALUE(RIGHT(IFERROR(INDEX('Crafting recipes'!$H$6:$H$1005,MATCH(J635,'Crafting recipes'!$A$6:$A$1005,0)),"MISSING ID"),1)),0)=1,IF(B635=IFERROR(INDEX('Crafting recipes'!$H$6:$H$1005,MATCH(J635,'Crafting recipes'!$A$6:$A$1005,0)),"MISSING ID"),"Advances one material tier","Lower-tier ingredient; route advances one tier"),"Needs tier review"))))))</x:f>
        <x:v>Advances one material tier</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T4</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prerequisite",IF(K636="Raw entry preparation","Entry-resource preparation",IF(G636="Not applicable",IF(IFERROR(INDEX('Items'!$AI$6:$AI$1005,MATCH(T636,'Items'!$A$6:$A$1005,0)),"MISSING ID")="Finished item","Finished endpoint",IF(IFERROR(INDEX('Items'!$AI$6:$AI$1005,MATCH(T636,'Items'!$A$6:$A$1005,0)),"MISSING ID")="Currency","Currency / no refinement tier","Recovered output / tier not applicable")),IF(OR(IFERROR(INDEX('Crafting recipes'!$H$6:$H$1005,MATCH(J636,'Crafting recipes'!$A$6:$A$1005,0)),"MISSING ID")="Unassigned",G636="Unassigned"),"Tier unresolved",IF(IFERROR(VALUE(RIGHT(G636,1))-VALUE(RIGHT(IFERROR(INDEX('Crafting recipes'!$H$6:$H$1005,MATCH(J636,'Crafting recipes'!$A$6:$A$1005,0)),"MISSING ID"),1)),0)=1,IF(B636=IFERROR(INDEX('Crafting recipes'!$H$6:$H$1005,MATCH(J636,'Crafting recipes'!$A$6:$A$1005,0)),"MISSING ID"),"Advances one material tier","Lower-tier ingredient; route advances one tier"),"Needs tier review"))))))</x:f>
        <x:v>Lower-tier ingredient; route advances one tier</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Prepared electrical insulation stock</x:v>
      </x:c>
      <x:c r="B637" s="4" t="str">
        <x:f>IFERROR(INDEX('Material routes'!$F$6:$F$2205,MATCH(U637,'Material routes'!$A$6:$A$2205,0)),"MISSING ID")</x:f>
        <x:v>T3</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T4</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prerequisite",IF(K637="Raw entry preparation","Entry-resource preparation",IF(G637="Not applicable",IF(IFERROR(INDEX('Items'!$AI$6:$AI$1005,MATCH(T637,'Items'!$A$6:$A$1005,0)),"MISSING ID")="Finished item","Finished endpoint",IF(IFERROR(INDEX('Items'!$AI$6:$AI$1005,MATCH(T637,'Items'!$A$6:$A$1005,0)),"MISSING ID")="Currency","Currency / no refinement tier","Recovered output / tier not applicable")),IF(OR(IFERROR(INDEX('Crafting recipes'!$H$6:$H$1005,MATCH(J637,'Crafting recipes'!$A$6:$A$1005,0)),"MISSING ID")="Unassigned",G637="Unassigned"),"Tier unresolved",IF(IFERROR(VALUE(RIGHT(G637,1))-VALUE(RIGHT(IFERROR(INDEX('Crafting recipes'!$H$6:$H$1005,MATCH(J637,'Crafting recipes'!$A$6:$A$1005,0)),"MISSING ID"),1)),0)=1,IF(B637=IFERROR(INDEX('Crafting recipes'!$H$6:$H$1005,MATCH(J637,'Crafting recipes'!$A$6:$A$1005,0)),"MISSING ID"),"Advances one material tier","Lower-tier ingredient; route advances one tier"),"Needs tier review"))))))</x:f>
        <x:v>Advances one material tier</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Not applicable</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prerequisite",IF(K638="Raw entry preparation","Entry-resource preparation",IF(G638="Not applicable",IF(IFERROR(INDEX('Items'!$AI$6:$AI$1005,MATCH(T638,'Items'!$A$6:$A$1005,0)),"MISSING ID")="Finished item","Finished endpoint",IF(IFERROR(INDEX('Items'!$AI$6:$AI$1005,MATCH(T638,'Items'!$A$6:$A$1005,0)),"MISSING ID")="Currency","Currency / no refinement tier","Recovered output / tier not applicable")),IF(OR(IFERROR(INDEX('Crafting recipes'!$H$6:$H$1005,MATCH(J638,'Crafting recipes'!$A$6:$A$1005,0)),"MISSING ID")="Unassigned",G638="Unassigned"),"Tier unresolved",IF(IFERROR(VALUE(RIGHT(G638,1))-VALUE(RIGHT(IFERROR(INDEX('Crafting recipes'!$H$6:$H$1005,MATCH(J638,'Crafting recipes'!$A$6:$A$1005,0)),"MISSING ID"),1)),0)=1,IF(B638=IFERROR(INDEX('Crafting recipes'!$H$6:$H$1005,MATCH(J638,'Crafting recipes'!$A$6:$A$1005,0)),"MISSING ID"),"Advances one material tier","Lower-tier ingredient; route advances one tier"),"Needs tier review"))))))</x:f>
        <x:v>Finished endpoint</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stock</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Not applicable</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prerequisite",IF(K639="Raw entry preparation","Entry-resource preparation",IF(G639="Not applicable",IF(IFERROR(INDEX('Items'!$AI$6:$AI$1005,MATCH(T639,'Items'!$A$6:$A$1005,0)),"MISSING ID")="Finished item","Finished endpoint",IF(IFERROR(INDEX('Items'!$AI$6:$AI$1005,MATCH(T639,'Items'!$A$6:$A$1005,0)),"MISSING ID")="Currency","Currency / no refinement tier","Recovered output / tier not applicable")),IF(OR(IFERROR(INDEX('Crafting recipes'!$H$6:$H$1005,MATCH(J639,'Crafting recipes'!$A$6:$A$1005,0)),"MISSING ID")="Unassigned",G639="Unassigned"),"Tier unresolved",IF(IFERROR(VALUE(RIGHT(G639,1))-VALUE(RIGHT(IFERROR(INDEX('Crafting recipes'!$H$6:$H$1005,MATCH(J639,'Crafting recipes'!$A$6:$A$1005,0)),"MISSING ID"),1)),0)=1,IF(B639=IFERROR(INDEX('Crafting recipes'!$H$6:$H$1005,MATCH(J639,'Crafting recipes'!$A$6:$A$1005,0)),"MISSING ID"),"Advances one material tier","Lower-tier ingredient; route advances one tier"),"Needs tier review"))))))</x:f>
        <x:v>Finished endpoint</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T2</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Not applicable</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prerequisite",IF(K640="Raw entry preparation","Entry-resource preparation",IF(G640="Not applicable",IF(IFERROR(INDEX('Items'!$AI$6:$AI$1005,MATCH(T640,'Items'!$A$6:$A$1005,0)),"MISSING ID")="Finished item","Finished endpoint",IF(IFERROR(INDEX('Items'!$AI$6:$AI$1005,MATCH(T640,'Items'!$A$6:$A$1005,0)),"MISSING ID")="Currency","Currency / no refinement tier","Recovered output / tier not applicable")),IF(OR(IFERROR(INDEX('Crafting recipes'!$H$6:$H$1005,MATCH(J640,'Crafting recipes'!$A$6:$A$1005,0)),"MISSING ID")="Unassigned",G640="Unassigned"),"Tier unresolved",IF(IFERROR(VALUE(RIGHT(G640,1))-VALUE(RIGHT(IFERROR(INDEX('Crafting recipes'!$H$6:$H$1005,MATCH(J640,'Crafting recipes'!$A$6:$A$1005,0)),"MISSING ID"),1)),0)=1,IF(B640=IFERROR(INDEX('Crafting recipes'!$H$6:$H$1005,MATCH(J640,'Crafting recipes'!$A$6:$A$1005,0)),"MISSING ID"),"Advances one material tier","Lower-tier ingredient; route advances one tier"),"Needs tier review"))))))</x:f>
        <x:v>Finished endpoint</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stock</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Not applicable</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prerequisite",IF(K641="Raw entry preparation","Entry-resource preparation",IF(G641="Not applicable",IF(IFERROR(INDEX('Items'!$AI$6:$AI$1005,MATCH(T641,'Items'!$A$6:$A$1005,0)),"MISSING ID")="Finished item","Finished endpoint",IF(IFERROR(INDEX('Items'!$AI$6:$AI$1005,MATCH(T641,'Items'!$A$6:$A$1005,0)),"MISSING ID")="Currency","Currency / no refinement tier","Recovered output / tier not applicable")),IF(OR(IFERROR(INDEX('Crafting recipes'!$H$6:$H$1005,MATCH(J641,'Crafting recipes'!$A$6:$A$1005,0)),"MISSING ID")="Unassigned",G641="Unassigned"),"Tier unresolved",IF(IFERROR(VALUE(RIGHT(G641,1))-VALUE(RIGHT(IFERROR(INDEX('Crafting recipes'!$H$6:$H$1005,MATCH(J641,'Crafting recipes'!$A$6:$A$1005,0)),"MISSING ID"),1)),0)=1,IF(B641=IFERROR(INDEX('Crafting recipes'!$H$6:$H$1005,MATCH(J641,'Crafting recipes'!$A$6:$A$1005,0)),"MISSING ID"),"Advances one material tier","Lower-tier ingredient; route advances one tier"),"Needs tier review"))))))</x:f>
        <x:v>Finished endpoint</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t="str">
        <x:f>IFERROR(INDEX('Material routes'!$E$6:$E$2205,MATCH(U642,'Material routes'!$A$6:$A$2205,0)),"MISSING ID")</x:f>
        <x:v>Worked iron stock</x:v>
      </x:c>
      <x:c r="B642" s="4" t="str">
        <x:f>IFERROR(INDEX('Material routes'!$F$6:$F$2205,MATCH(U642,'Material routes'!$A$6:$A$2205,0)),"MISSING ID")</x:f>
        <x:v>T2</x:v>
      </x:c>
      <x:c r="C642" s="4" t="str">
        <x:f>IFERROR(INDEX('Material routes'!$H$6:$H$2205,MATCH(U642,'Material routes'!$A$6:$A$2205,0)),"MISSING ID")</x:f>
        <x:v>Processed material</x:v>
      </x:c>
      <x:c r="D642" s="4" t="str">
        <x:f>IFERROR(INDEX('Material routes'!$G$6:$G$2205,MATCH(U642,'Material routes'!$A$6:$A$2205,0)),"MISSING ID")</x:f>
        <x:v>Manufactured stock</x:v>
      </x:c>
      <x:c r="E642" s="4" t="str">
        <x:f>IFERROR(INDEX('Material routes'!$C$6:$C$2205,MATCH(U642,'Material routes'!$A$6:$A$2205,0)),"MISSING ID")</x:f>
        <x:v>Ingredient candidate</x:v>
      </x:c>
      <x:c r="F642" s="4" t="str">
        <x:f>IFERROR(INDEX('Material routes'!$E$6:$E$2205,MATCH(V642,'Material routes'!$A$6:$A$2205,0)),"MISSING ID")</x:f>
        <x:v>Iron spike mace</x:v>
      </x:c>
      <x:c r="G642" s="4" t="str">
        <x:f>IFERROR(INDEX('Material routes'!$F$6:$F$2205,MATCH(V642,'Material routes'!$A$6:$A$2205,0)),"MISSING ID")</x:f>
        <x:v>Not applicable</x:v>
      </x:c>
      <x:c r="H642" s="4" t="str">
        <x:f>IFERROR(INDEX('Material routes'!$H$6:$H$2205,MATCH(V642,'Material routes'!$A$6:$A$2205,0)),"MISSING ID")</x:f>
        <x:v>Weapon</x:v>
      </x:c>
      <x:c r="I642" s="4" t="str">
        <x:f>IFERROR(INDEX('Material routes'!$G$6:$G$2205,MATCH(V642,'Material routes'!$A$6:$A$2205,0)),"MISSING ID")</x:f>
        <x:v>Weapons</x:v>
      </x:c>
      <x:c r="J642" s="4" t="str">
        <x:f>IFERROR(INDEX('Material routes'!$B$6:$B$2205,MATCH(U642,'Material routes'!$A$6:$A$2205,0)),"MISSING ID")</x:f>
        <x:v>design.collection.iron_spike_mace</x:v>
      </x:c>
      <x:c r="K642" s="4" t="str">
        <x:f>IFERROR(INDEX('Crafting recipes'!$C$6:$C$1005,MATCH(J642,'Crafting recipes'!$A$6:$A$1005,0)),"MISSING ID")</x:f>
        <x:v>Finished-item crafting</x:v>
      </x:c>
      <x:c r="L642" s="4" t="str">
        <x:f>IFERROR(INDEX('Material routes'!$K$6:$K$2205,MATCH(U642,'Material routes'!$A$6:$A$2205,0)),"MISSING ID")</x:f>
        <x:v>Proposal</x:v>
      </x:c>
      <x:c r="M642" s="4" t="str">
        <x:f>IFERROR(INDEX('Material routes'!$M$6:$M$2205,MATCH(U642,'Material routes'!$A$6:$A$2205,0)),"MISSING ID")</x:f>
        <x:v>Partial proposal</x:v>
      </x:c>
      <x:c r="N642" s="4"/>
      <x:c r="O642" s="4" t="str">
        <x:f>IFERROR(INDEX('Material routes'!$J$6:$J$2205,MATCH(U642,'Material routes'!$A$6:$A$2205,0)),"MISSING ID")</x:f>
        <x:v>Unspecified</x:v>
      </x:c>
      <x:c r="P642" s="4"/>
      <x:c r="Q642" s="4" t="str">
        <x:f>IFERROR(INDEX('Material routes'!$J$6:$J$2205,MATCH(V642,'Material routes'!$A$6:$A$2205,0)),"MISSING ID")</x:f>
        <x:v>Unspecified</x:v>
      </x:c>
      <x:c r="R642" s="4" t="str">
        <x:f>IF(L642="Withheld","Withheld premise",IF(E642="Tool candidate","Reusable prerequisite",IF(K642="Raw entry preparation","Entry-resource preparation",IF(G642="Not applicable",IF(IFERROR(INDEX('Items'!$AI$6:$AI$1005,MATCH(T642,'Items'!$A$6:$A$1005,0)),"MISSING ID")="Finished item","Finished endpoint",IF(IFERROR(INDEX('Items'!$AI$6:$AI$1005,MATCH(T642,'Items'!$A$6:$A$1005,0)),"MISSING ID")="Currency","Currency / no refinement tier","Recovered output / tier not applicable")),IF(OR(IFERROR(INDEX('Crafting recipes'!$H$6:$H$1005,MATCH(J642,'Crafting recipes'!$A$6:$A$1005,0)),"MISSING ID")="Unassigned",G642="Unassigned"),"Tier unresolved",IF(IFERROR(VALUE(RIGHT(G642,1))-VALUE(RIGHT(IFERROR(INDEX('Crafting recipes'!$H$6:$H$1005,MATCH(J642,'Crafting recipes'!$A$6:$A$1005,0)),"MISSING ID"),1)),0)=1,IF(B642=IFERROR(INDEX('Crafting recipes'!$H$6:$H$1005,MATCH(J642,'Crafting recipes'!$A$6:$A$1005,0)),"MISSING ID"),"Advances one material tier","Lower-tier ingredient; route advances one tier"),"Needs tier review"))))))</x:f>
        <x:v>Finished endpoint</x:v>
      </x:c>
      <x:c r="S642" s="4" t="str">
        <x:f>IFERROR(INDEX('Material routes'!$D$6:$D$2205,MATCH(U642,'Material routes'!$A$6:$A$2205,0)),"MISSING ID")</x:f>
        <x:v>proposal.natural.iron_stock</x:v>
      </x:c>
      <x:c r="T642" s="4" t="str">
        <x:f>IFERROR(INDEX('Material routes'!$D$6:$D$2205,MATCH(V642,'Material routes'!$A$6:$A$2205,0)),"MISSING ID")</x:f>
        <x:v>proposal.collection.iron_spike_mace</x:v>
      </x:c>
      <x:c r="U642" s="4" t="str">
        <x:v>design.collection.iron_spike_mace.in.1</x:v>
      </x:c>
      <x:c r="V642" s="4" t="str">
        <x:v>design.collection.iron_spike_mace.out</x:v>
      </x:c>
    </x:row>
    <x:row r="643" ht="64" customHeight="1">
      <x:c r="A643" s="4" t="str">
        <x:f>IFERROR(INDEX('Material routes'!$E$6:$E$2205,MATCH(U643,'Material routes'!$A$6:$A$2205,0)),"MISSING ID")</x:f>
        <x:v>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Steel salvage cleaver</x:v>
      </x:c>
      <x:c r="G643" s="4" t="str">
        <x:f>IFERROR(INDEX('Material routes'!$F$6:$F$2205,MATCH(V643,'Material routes'!$A$6:$A$2205,0)),"MISSING ID")</x:f>
        <x:v>Not applicable</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prerequisite",IF(K643="Raw entry preparation","Entry-resource preparation",IF(G643="Not applicable",IF(IFERROR(INDEX('Items'!$AI$6:$AI$1005,MATCH(T643,'Items'!$A$6:$A$1005,0)),"MISSING ID")="Finished item","Finished endpoint",IF(IFERROR(INDEX('Items'!$AI$6:$AI$1005,MATCH(T643,'Items'!$A$6:$A$1005,0)),"MISSING ID")="Currency","Currency / no refinement tier","Recovered output / tier not applicable")),IF(OR(IFERROR(INDEX('Crafting recipes'!$H$6:$H$1005,MATCH(J643,'Crafting recipes'!$A$6:$A$1005,0)),"MISSING ID")="Unassigned",G643="Unassigned"),"Tier unresolved",IF(IFERROR(VALUE(RIGHT(G643,1))-VALUE(RIGHT(IFERROR(INDEX('Crafting recipes'!$H$6:$H$1005,MATCH(J643,'Crafting recipes'!$A$6:$A$1005,0)),"MISSING ID"),1)),0)=1,IF(B643=IFERROR(INDEX('Crafting recipes'!$H$6:$H$1005,MATCH(J643,'Crafting recipes'!$A$6:$A$1005,0)),"MISSING ID"),"Advances one material tier","Lower-tier ingredient; route advances one tier"),"Needs tier review"))))))</x:f>
        <x:v>Finished endpoint</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Processed hide material</x:v>
      </x:c>
      <x:c r="B644" s="4" t="str">
        <x:f>IFERROR(INDEX('Material routes'!$F$6:$F$2205,MATCH(U644,'Material routes'!$A$6:$A$2205,0)),"MISSING ID")</x:f>
        <x:v>T1</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Steel salvage cleaver</x:v>
      </x:c>
      <x:c r="G644" s="4" t="str">
        <x:f>IFERROR(INDEX('Material routes'!$F$6:$F$2205,MATCH(V644,'Material routes'!$A$6:$A$2205,0)),"MISSING ID")</x:f>
        <x:v>Not applicable</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prerequisite",IF(K644="Raw entry preparation","Entry-resource preparation",IF(G644="Not applicable",IF(IFERROR(INDEX('Items'!$AI$6:$AI$1005,MATCH(T644,'Items'!$A$6:$A$1005,0)),"MISSING ID")="Finished item","Finished endpoint",IF(IFERROR(INDEX('Items'!$AI$6:$AI$1005,MATCH(T644,'Items'!$A$6:$A$1005,0)),"MISSING ID")="Currency","Currency / no refinement tier","Recovered output / tier not applicable")),IF(OR(IFERROR(INDEX('Crafting recipes'!$H$6:$H$1005,MATCH(J644,'Crafting recipes'!$A$6:$A$1005,0)),"MISSING ID")="Unassigned",G644="Unassigned"),"Tier unresolved",IF(IFERROR(VALUE(RIGHT(G644,1))-VALUE(RIGHT(IFERROR(INDEX('Crafting recipes'!$H$6:$H$1005,MATCH(J644,'Crafting recipes'!$A$6:$A$1005,0)),"MISSING ID"),1)),0)=1,IF(B644=IFERROR(INDEX('Crafting recipes'!$H$6:$H$1005,MATCH(J644,'Crafting recipes'!$A$6:$A$1005,0)),"MISSING ID"),"Advances one material tier","Lower-tier ingredient; route advances one tier"),"Needs tier review"))))))</x:f>
        <x:v>Finished endpoint</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Not applicable</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prerequisite",IF(K645="Raw entry preparation","Entry-resource preparation",IF(G645="Not applicable",IF(IFERROR(INDEX('Items'!$AI$6:$AI$1005,MATCH(T645,'Items'!$A$6:$A$1005,0)),"MISSING ID")="Finished item","Finished endpoint",IF(IFERROR(INDEX('Items'!$AI$6:$AI$1005,MATCH(T645,'Items'!$A$6:$A$1005,0)),"MISSING ID")="Currency","Currency / no refinement tier","Recovered output / tier not applicable")),IF(OR(IFERROR(INDEX('Crafting recipes'!$H$6:$H$1005,MATCH(J645,'Crafting recipes'!$A$6:$A$1005,0)),"MISSING ID")="Unassigned",G645="Unassigned"),"Tier unresolved",IF(IFERROR(VALUE(RIGHT(G645,1))-VALUE(RIGHT(IFERROR(INDEX('Crafting recipes'!$H$6:$H$1005,MATCH(J645,'Crafting recipes'!$A$6:$A$1005,0)),"MISSING ID"),1)),0)=1,IF(B645=IFERROR(INDEX('Crafting recipes'!$H$6:$H$1005,MATCH(J645,'Crafting recipes'!$A$6:$A$1005,0)),"MISSING ID"),"Advances one material tier","Lower-tier ingredient; route advances one tier"),"Needs tier review"))))))</x:f>
        <x:v>Finished endpoint</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stock</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Not applicable</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prerequisite",IF(K646="Raw entry preparation","Entry-resource preparation",IF(G646="Not applicable",IF(IFERROR(INDEX('Items'!$AI$6:$AI$1005,MATCH(T646,'Items'!$A$6:$A$1005,0)),"MISSING ID")="Finished item","Finished endpoint",IF(IFERROR(INDEX('Items'!$AI$6:$AI$1005,MATCH(T646,'Items'!$A$6:$A$1005,0)),"MISSING ID")="Currency","Currency / no refinement tier","Recovered output / tier not applicable")),IF(OR(IFERROR(INDEX('Crafting recipes'!$H$6:$H$1005,MATCH(J646,'Crafting recipes'!$A$6:$A$1005,0)),"MISSING ID")="Unassigned",G646="Unassigned"),"Tier unresolved",IF(IFERROR(VALUE(RIGHT(G646,1))-VALUE(RIGHT(IFERROR(INDEX('Crafting recipes'!$H$6:$H$1005,MATCH(J646,'Crafting recipes'!$A$6:$A$1005,0)),"MISSING ID"),1)),0)=1,IF(B646=IFERROR(INDEX('Crafting recipes'!$H$6:$H$1005,MATCH(J646,'Crafting recipes'!$A$6:$A$1005,0)),"MISSING ID"),"Advances one material tier","Lower-tier ingredient; route advances one tier"),"Needs tier review"))))))</x:f>
        <x:v>Finished endpoint</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Not applicable</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prerequisite",IF(K647="Raw entry preparation","Entry-resource preparation",IF(G647="Not applicable",IF(IFERROR(INDEX('Items'!$AI$6:$AI$1005,MATCH(T647,'Items'!$A$6:$A$1005,0)),"MISSING ID")="Finished item","Finished endpoint",IF(IFERROR(INDEX('Items'!$AI$6:$AI$1005,MATCH(T647,'Items'!$A$6:$A$1005,0)),"MISSING ID")="Currency","Currency / no refinement tier","Recovered output / tier not applicable")),IF(OR(IFERROR(INDEX('Crafting recipes'!$H$6:$H$1005,MATCH(J647,'Crafting recipes'!$A$6:$A$1005,0)),"MISSING ID")="Unassigned",G647="Unassigned"),"Tier unresolved",IF(IFERROR(VALUE(RIGHT(G647,1))-VALUE(RIGHT(IFERROR(INDEX('Crafting recipes'!$H$6:$H$1005,MATCH(J647,'Crafting recipes'!$A$6:$A$1005,0)),"MISSING ID"),1)),0)=1,IF(B647=IFERROR(INDEX('Crafting recipes'!$H$6:$H$1005,MATCH(J647,'Crafting recipes'!$A$6:$A$1005,0)),"MISSING ID"),"Advances one material tier","Lower-tier ingredient; route advances one tier"),"Needs tier review"))))))</x:f>
        <x:v>Finished endpoint</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Processed hide material</x:v>
      </x:c>
      <x:c r="B648" s="4" t="str">
        <x:f>IFERROR(INDEX('Material routes'!$F$6:$F$2205,MATCH(U648,'Material routes'!$A$6:$A$2205,0)),"MISSING ID")</x:f>
        <x:v>T1</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Not applicable</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prerequisite",IF(K648="Raw entry preparation","Entry-resource preparation",IF(G648="Not applicable",IF(IFERROR(INDEX('Items'!$AI$6:$AI$1005,MATCH(T648,'Items'!$A$6:$A$1005,0)),"MISSING ID")="Finished item","Finished endpoint",IF(IFERROR(INDEX('Items'!$AI$6:$AI$1005,MATCH(T648,'Items'!$A$6:$A$1005,0)),"MISSING ID")="Currency","Currency / no refinement tier","Recovered output / tier not applicable")),IF(OR(IFERROR(INDEX('Crafting recipes'!$H$6:$H$1005,MATCH(J648,'Crafting recipes'!$A$6:$A$1005,0)),"MISSING ID")="Unassigned",G648="Unassigned"),"Tier unresolved",IF(IFERROR(VALUE(RIGHT(G648,1))-VALUE(RIGHT(IFERROR(INDEX('Crafting recipes'!$H$6:$H$1005,MATCH(J648,'Crafting recipes'!$A$6:$A$1005,0)),"MISSING ID"),1)),0)=1,IF(B648=IFERROR(INDEX('Crafting recipes'!$H$6:$H$1005,MATCH(J648,'Crafting recipes'!$A$6:$A$1005,0)),"MISSING ID"),"Advances one material tier","Lower-tier ingredient; route advances one tier"),"Needs tier review"))))))</x:f>
        <x:v>Finished endpoint</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stock</x:v>
      </x:c>
      <x:c r="B649" s="4" t="str">
        <x:f>IFERROR(INDEX('Material routes'!$F$6:$F$2205,MATCH(U649,'Material routes'!$A$6:$A$2205,0)),"MISSING ID")</x:f>
        <x:v>T3</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Not applicable</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prerequisite",IF(K649="Raw entry preparation","Entry-resource preparation",IF(G649="Not applicable",IF(IFERROR(INDEX('Items'!$AI$6:$AI$1005,MATCH(T649,'Items'!$A$6:$A$1005,0)),"MISSING ID")="Finished item","Finished endpoint",IF(IFERROR(INDEX('Items'!$AI$6:$AI$1005,MATCH(T649,'Items'!$A$6:$A$1005,0)),"MISSING ID")="Currency","Currency / no refinement tier","Recovered output / tier not applicable")),IF(OR(IFERROR(INDEX('Crafting recipes'!$H$6:$H$1005,MATCH(J649,'Crafting recipes'!$A$6:$A$1005,0)),"MISSING ID")="Unassigned",G649="Unassigned"),"Tier unresolved",IF(IFERROR(VALUE(RIGHT(G649,1))-VALUE(RIGHT(IFERROR(INDEX('Crafting recipes'!$H$6:$H$1005,MATCH(J649,'Crafting recipes'!$A$6:$A$1005,0)),"MISSING ID"),1)),0)=1,IF(B649=IFERROR(INDEX('Crafting recipes'!$H$6:$H$1005,MATCH(J649,'Crafting recipes'!$A$6:$A$1005,0)),"MISSING ID"),"Advances one material tier","Lower-tier ingredient; route advances one tier"),"Needs tier review"))))))</x:f>
        <x:v>Finished endpoint</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Not applicable</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prerequisite",IF(K650="Raw entry preparation","Entry-resource preparation",IF(G650="Not applicable",IF(IFERROR(INDEX('Items'!$AI$6:$AI$1005,MATCH(T650,'Items'!$A$6:$A$1005,0)),"MISSING ID")="Finished item","Finished endpoint",IF(IFERROR(INDEX('Items'!$AI$6:$AI$1005,MATCH(T650,'Items'!$A$6:$A$1005,0)),"MISSING ID")="Currency","Currency / no refinement tier","Recovered output / tier not applicable")),IF(OR(IFERROR(INDEX('Crafting recipes'!$H$6:$H$1005,MATCH(J650,'Crafting recipes'!$A$6:$A$1005,0)),"MISSING ID")="Unassigned",G650="Unassigned"),"Tier unresolved",IF(IFERROR(VALUE(RIGHT(G650,1))-VALUE(RIGHT(IFERROR(INDEX('Crafting recipes'!$H$6:$H$1005,MATCH(J650,'Crafting recipes'!$A$6:$A$1005,0)),"MISSING ID"),1)),0)=1,IF(B650=IFERROR(INDEX('Crafting recipes'!$H$6:$H$1005,MATCH(J650,'Crafting recipes'!$A$6:$A$1005,0)),"MISSING ID"),"Advances one material tier","Lower-tier ingredient; route advances one tier"),"Needs tier review"))))))</x:f>
        <x:v>Finished endpoint</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Not applicable</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prerequisite",IF(K651="Raw entry preparation","Entry-resource preparation",IF(G651="Not applicable",IF(IFERROR(INDEX('Items'!$AI$6:$AI$1005,MATCH(T651,'Items'!$A$6:$A$1005,0)),"MISSING ID")="Finished item","Finished endpoint",IF(IFERROR(INDEX('Items'!$AI$6:$AI$1005,MATCH(T651,'Items'!$A$6:$A$1005,0)),"MISSING ID")="Currency","Currency / no refinement tier","Recovered output / tier not applicable")),IF(OR(IFERROR(INDEX('Crafting recipes'!$H$6:$H$1005,MATCH(J651,'Crafting recipes'!$A$6:$A$1005,0)),"MISSING ID")="Unassigned",G651="Unassigned"),"Tier unresolved",IF(IFERROR(VALUE(RIGHT(G651,1))-VALUE(RIGHT(IFERROR(INDEX('Crafting recipes'!$H$6:$H$1005,MATCH(J651,'Crafting recipes'!$A$6:$A$1005,0)),"MISSING ID"),1)),0)=1,IF(B651=IFERROR(INDEX('Crafting recipes'!$H$6:$H$1005,MATCH(J651,'Crafting recipes'!$A$6:$A$1005,0)),"MISSING ID"),"Advances one material tier","Lower-tier ingredient; route advances one tier"),"Needs tier review"))))))</x:f>
        <x:v>Finished endpoint</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stock</x:v>
      </x:c>
      <x:c r="B652" s="4" t="str">
        <x:f>IFERROR(INDEX('Material routes'!$F$6:$F$2205,MATCH(U652,'Material routes'!$A$6:$A$2205,0)),"MISSING ID")</x:f>
        <x:v>T3</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Not applicable</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prerequisite",IF(K652="Raw entry preparation","Entry-resource preparation",IF(G652="Not applicable",IF(IFERROR(INDEX('Items'!$AI$6:$AI$1005,MATCH(T652,'Items'!$A$6:$A$1005,0)),"MISSING ID")="Finished item","Finished endpoint",IF(IFERROR(INDEX('Items'!$AI$6:$AI$1005,MATCH(T652,'Items'!$A$6:$A$1005,0)),"MISSING ID")="Currency","Currency / no refinement tier","Recovered output / tier not applicable")),IF(OR(IFERROR(INDEX('Crafting recipes'!$H$6:$H$1005,MATCH(J652,'Crafting recipes'!$A$6:$A$1005,0)),"MISSING ID")="Unassigned",G652="Unassigned"),"Tier unresolved",IF(IFERROR(VALUE(RIGHT(G652,1))-VALUE(RIGHT(IFERROR(INDEX('Crafting recipes'!$H$6:$H$1005,MATCH(J652,'Crafting recipes'!$A$6:$A$1005,0)),"MISSING ID"),1)),0)=1,IF(B652=IFERROR(INDEX('Crafting recipes'!$H$6:$H$1005,MATCH(J652,'Crafting recipes'!$A$6:$A$1005,0)),"MISSING ID"),"Advances one material tier","Lower-tier ingredient; route advances one tier"),"Needs tier review"))))))</x:f>
        <x:v>Finished endpoint</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Not applicable</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prerequisite",IF(K653="Raw entry preparation","Entry-resource preparation",IF(G653="Not applicable",IF(IFERROR(INDEX('Items'!$AI$6:$AI$1005,MATCH(T653,'Items'!$A$6:$A$1005,0)),"MISSING ID")="Finished item","Finished endpoint",IF(IFERROR(INDEX('Items'!$AI$6:$AI$1005,MATCH(T653,'Items'!$A$6:$A$1005,0)),"MISSING ID")="Currency","Currency / no refinement tier","Recovered output / tier not applicable")),IF(OR(IFERROR(INDEX('Crafting recipes'!$H$6:$H$1005,MATCH(J653,'Crafting recipes'!$A$6:$A$1005,0)),"MISSING ID")="Unassigned",G653="Unassigned"),"Tier unresolved",IF(IFERROR(VALUE(RIGHT(G653,1))-VALUE(RIGHT(IFERROR(INDEX('Crafting recipes'!$H$6:$H$1005,MATCH(J653,'Crafting recipes'!$A$6:$A$1005,0)),"MISSING ID"),1)),0)=1,IF(B653=IFERROR(INDEX('Crafting recipes'!$H$6:$H$1005,MATCH(J653,'Crafting recipes'!$A$6:$A$1005,0)),"MISSING ID"),"Advances one material tier","Lower-tier ingredient; route advances one tier"),"Needs tier review"))))))</x:f>
        <x:v>Finished endpoint</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T3</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Not applicable</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prerequisite",IF(K654="Raw entry preparation","Entry-resource preparation",IF(G654="Not applicable",IF(IFERROR(INDEX('Items'!$AI$6:$AI$1005,MATCH(T654,'Items'!$A$6:$A$1005,0)),"MISSING ID")="Finished item","Finished endpoint",IF(IFERROR(INDEX('Items'!$AI$6:$AI$1005,MATCH(T654,'Items'!$A$6:$A$1005,0)),"MISSING ID")="Currency","Currency / no refinement tier","Recovered output / tier not applicable")),IF(OR(IFERROR(INDEX('Crafting recipes'!$H$6:$H$1005,MATCH(J654,'Crafting recipes'!$A$6:$A$1005,0)),"MISSING ID")="Unassigned",G654="Unassigned"),"Tier unresolved",IF(IFERROR(VALUE(RIGHT(G654,1))-VALUE(RIGHT(IFERROR(INDEX('Crafting recipes'!$H$6:$H$1005,MATCH(J654,'Crafting recipes'!$A$6:$A$1005,0)),"MISSING ID"),1)),0)=1,IF(B654=IFERROR(INDEX('Crafting recipes'!$H$6:$H$1005,MATCH(J654,'Crafting recipes'!$A$6:$A$1005,0)),"MISSING ID"),"Advances one material tier","Lower-tier ingredient; route advances one tier"),"Needs tier review"))))))</x:f>
        <x:v>Finished endpoint</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t="str">
        <x:f>IFERROR(INDEX('Material routes'!$E$6:$E$2205,MATCH(U655,'Material routes'!$A$6:$A$2205,0)),"MISSING ID")</x:f>
        <x:v>Spring-grade steel stock</x:v>
      </x:c>
      <x:c r="B655" s="4" t="str">
        <x:f>IFERROR(INDEX('Material routes'!$F$6:$F$2205,MATCH(U655,'Material routes'!$A$6:$A$2205,0)),"MISSING ID")</x:f>
        <x:v>T3</x:v>
      </x:c>
      <x:c r="C655" s="4" t="str">
        <x:f>IFERROR(INDEX('Material routes'!$H$6:$H$2205,MATCH(U655,'Material routes'!$A$6:$A$2205,0)),"MISSING ID")</x:f>
        <x:v>Processed material</x:v>
      </x:c>
      <x:c r="D655" s="4" t="str">
        <x:f>IFERROR(INDEX('Material routes'!$G$6:$G$2205,MATCH(U655,'Material routes'!$A$6:$A$2205,0)),"MISSING ID")</x:f>
        <x:v>Manufactured stock</x:v>
      </x:c>
      <x:c r="E655" s="4" t="str">
        <x:f>IFERROR(INDEX('Material routes'!$C$6:$C$2205,MATCH(U655,'Material routes'!$A$6:$A$2205,0)),"MISSING ID")</x:f>
        <x:v>Ingredient candidate</x:v>
      </x:c>
      <x:c r="F655" s="4" t="str">
        <x:f>IFERROR(INDEX('Material routes'!$E$6:$E$2205,MATCH(V655,'Material routes'!$A$6:$A$2205,0)),"MISSING ID")</x:f>
        <x:v>Spring dart projector</x:v>
      </x:c>
      <x:c r="G655" s="4" t="str">
        <x:f>IFERROR(INDEX('Material routes'!$F$6:$F$2205,MATCH(V655,'Material routes'!$A$6:$A$2205,0)),"MISSING ID")</x:f>
        <x:v>Not applicable</x:v>
      </x:c>
      <x:c r="H655" s="4" t="str">
        <x:f>IFERROR(INDEX('Material routes'!$H$6:$H$2205,MATCH(V655,'Material routes'!$A$6:$A$2205,0)),"MISSING ID")</x:f>
        <x:v>Weapon</x:v>
      </x:c>
      <x:c r="I655" s="4" t="str">
        <x:f>IFERROR(INDEX('Material routes'!$G$6:$G$2205,MATCH(V655,'Material routes'!$A$6:$A$2205,0)),"MISSING ID")</x:f>
        <x:v>Weapons</x:v>
      </x:c>
      <x:c r="J655" s="4" t="str">
        <x:f>IFERROR(INDEX('Material routes'!$B$6:$B$2205,MATCH(U655,'Material routes'!$A$6:$A$2205,0)),"MISSING ID")</x:f>
        <x:v>design.collection.spring_dart_projector</x:v>
      </x:c>
      <x:c r="K655" s="4" t="str">
        <x:f>IFERROR(INDEX('Crafting recipes'!$C$6:$C$1005,MATCH(J655,'Crafting recipes'!$A$6:$A$1005,0)),"MISSING ID")</x:f>
        <x:v>Finished-item crafting</x:v>
      </x:c>
      <x:c r="L655" s="4" t="str">
        <x:f>IFERROR(INDEX('Material routes'!$K$6:$K$2205,MATCH(U655,'Material routes'!$A$6:$A$2205,0)),"MISSING ID")</x:f>
        <x:v>Proposal</x:v>
      </x:c>
      <x:c r="M655" s="4" t="str">
        <x:f>IFERROR(INDEX('Material routes'!$M$6:$M$2205,MATCH(U655,'Material routes'!$A$6:$A$2205,0)),"MISSING ID")</x:f>
        <x:v>Partial proposal</x:v>
      </x:c>
      <x:c r="N655" s="4"/>
      <x:c r="O655" s="4" t="str">
        <x:f>IFERROR(INDEX('Material routes'!$J$6:$J$2205,MATCH(U655,'Material routes'!$A$6:$A$2205,0)),"MISSING ID")</x:f>
        <x:v>Unspecified</x:v>
      </x:c>
      <x:c r="P655" s="4"/>
      <x:c r="Q655" s="4" t="str">
        <x:f>IFERROR(INDEX('Material routes'!$J$6:$J$2205,MATCH(V655,'Material routes'!$A$6:$A$2205,0)),"MISSING ID")</x:f>
        <x:v>Unspecified</x:v>
      </x:c>
      <x:c r="R655" s="4" t="str">
        <x:f>IF(L655="Withheld","Withheld premise",IF(E655="Tool candidate","Reusable prerequisite",IF(K655="Raw entry preparation","Entry-resource preparation",IF(G655="Not applicable",IF(IFERROR(INDEX('Items'!$AI$6:$AI$1005,MATCH(T655,'Items'!$A$6:$A$1005,0)),"MISSING ID")="Finished item","Finished endpoint",IF(IFERROR(INDEX('Items'!$AI$6:$AI$1005,MATCH(T655,'Items'!$A$6:$A$1005,0)),"MISSING ID")="Currency","Currency / no refinement tier","Recovered output / tier not applicable")),IF(OR(IFERROR(INDEX('Crafting recipes'!$H$6:$H$1005,MATCH(J655,'Crafting recipes'!$A$6:$A$1005,0)),"MISSING ID")="Unassigned",G655="Unassigned"),"Tier unresolved",IF(IFERROR(VALUE(RIGHT(G655,1))-VALUE(RIGHT(IFERROR(INDEX('Crafting recipes'!$H$6:$H$1005,MATCH(J655,'Crafting recipes'!$A$6:$A$1005,0)),"MISSING ID"),1)),0)=1,IF(B655=IFERROR(INDEX('Crafting recipes'!$H$6:$H$1005,MATCH(J655,'Crafting recipes'!$A$6:$A$1005,0)),"MISSING ID"),"Advances one material tier","Lower-tier ingredient; route advances one tier"),"Needs tier review"))))))</x:f>
        <x:v>Finished endpoint</x:v>
      </x:c>
      <x:c r="S655" s="4" t="str">
        <x:f>IFERROR(INDEX('Material routes'!$D$6:$D$2205,MATCH(U655,'Material routes'!$A$6:$A$2205,0)),"MISSING ID")</x:f>
        <x:v>proposal.branch.spring_steel</x:v>
      </x:c>
      <x:c r="T655" s="4" t="str">
        <x:f>IFERROR(INDEX('Material routes'!$D$6:$D$2205,MATCH(V655,'Material routes'!$A$6:$A$2205,0)),"MISSING ID")</x:f>
        <x:v>proposal.collection.spring_dart_projector</x:v>
      </x:c>
      <x:c r="U655" s="4" t="str">
        <x:v>design.collection.spring_dart_projector.in.1</x:v>
      </x:c>
      <x:c r="V655" s="4" t="str">
        <x:v>design.collection.spring_dart_projector.out</x:v>
      </x:c>
    </x:row>
    <x:row r="656" ht="64" customHeight="1">
      <x:c r="A656" s="4" t="str">
        <x:f>IFERROR(INDEX('Material routes'!$E$6:$E$2205,MATCH(U656,'Material routes'!$A$6:$A$2205,0)),"MISSING ID")</x:f>
        <x:v>Drawn steel tube stock</x:v>
      </x:c>
      <x:c r="B656" s="4" t="str">
        <x:f>IFERROR(INDEX('Material routes'!$F$6:$F$2205,MATCH(U656,'Material routes'!$A$6:$A$2205,0)),"MISSING ID")</x:f>
        <x:v>T3</x:v>
      </x:c>
      <x:c r="C656" s="4" t="str">
        <x:f>IFERROR(INDEX('Material routes'!$H$6:$H$2205,MATCH(U656,'Material routes'!$A$6:$A$2205,0)),"MISSING ID")</x:f>
        <x:v>Processed material</x:v>
      </x:c>
      <x:c r="D656" s="4" t="str">
        <x:f>IFERROR(INDEX('Material routes'!$G$6:$G$2205,MATCH(U656,'Material routes'!$A$6:$A$2205,0)),"MISSING ID")</x:f>
        <x:v>Manufactured stock</x:v>
      </x:c>
      <x:c r="E656" s="4" t="str">
        <x:f>IFERROR(INDEX('Material routes'!$C$6:$C$2205,MATCH(U656,'Material routes'!$A$6:$A$2205,0)),"MISSING ID")</x:f>
        <x:v>Ingredient candidate</x:v>
      </x:c>
      <x:c r="F656" s="4" t="str">
        <x:f>IFERROR(INDEX('Material routes'!$E$6:$E$2205,MATCH(V656,'Material routes'!$A$6:$A$2205,0)),"MISSING ID")</x:f>
        <x:v>Spring dart projector</x:v>
      </x:c>
      <x:c r="G656" s="4" t="str">
        <x:f>IFERROR(INDEX('Material routes'!$F$6:$F$2205,MATCH(V656,'Material routes'!$A$6:$A$2205,0)),"MISSING ID")</x:f>
        <x:v>Not applicable</x:v>
      </x:c>
      <x:c r="H656" s="4" t="str">
        <x:f>IFERROR(INDEX('Material routes'!$H$6:$H$2205,MATCH(V656,'Material routes'!$A$6:$A$2205,0)),"MISSING ID")</x:f>
        <x:v>Weapon</x:v>
      </x:c>
      <x:c r="I656" s="4" t="str">
        <x:f>IFERROR(INDEX('Material routes'!$G$6:$G$2205,MATCH(V656,'Material routes'!$A$6:$A$2205,0)),"MISSING ID")</x:f>
        <x:v>Weapons</x:v>
      </x:c>
      <x:c r="J656" s="4" t="str">
        <x:f>IFERROR(INDEX('Material routes'!$B$6:$B$2205,MATCH(U656,'Material routes'!$A$6:$A$2205,0)),"MISSING ID")</x:f>
        <x:v>design.collection.spring_dart_projector</x:v>
      </x:c>
      <x:c r="K656" s="4" t="str">
        <x:f>IFERROR(INDEX('Crafting recipes'!$C$6:$C$1005,MATCH(J656,'Crafting recipes'!$A$6:$A$1005,0)),"MISSING ID")</x:f>
        <x:v>Finished-item crafting</x:v>
      </x:c>
      <x:c r="L656" s="4" t="str">
        <x:f>IFERROR(INDEX('Material routes'!$K$6:$K$2205,MATCH(U656,'Material routes'!$A$6:$A$2205,0)),"MISSING ID")</x:f>
        <x:v>Proposal</x:v>
      </x:c>
      <x:c r="M656" s="4" t="str">
        <x:f>IFERROR(INDEX('Material routes'!$M$6:$M$2205,MATCH(U656,'Material routes'!$A$6:$A$2205,0)),"MISSING ID")</x:f>
        <x:v>Partial proposal</x:v>
      </x:c>
      <x:c r="N656" s="4"/>
      <x:c r="O656" s="4" t="str">
        <x:f>IFERROR(INDEX('Material routes'!$J$6:$J$2205,MATCH(U656,'Material routes'!$A$6:$A$2205,0)),"MISSING ID")</x:f>
        <x:v>Unspecified</x:v>
      </x:c>
      <x:c r="P656" s="4"/>
      <x:c r="Q656" s="4" t="str">
        <x:f>IFERROR(INDEX('Material routes'!$J$6:$J$2205,MATCH(V656,'Material routes'!$A$6:$A$2205,0)),"MISSING ID")</x:f>
        <x:v>Unspecified</x:v>
      </x:c>
      <x:c r="R656" s="4" t="str">
        <x:f>IF(L656="Withheld","Withheld premise",IF(E656="Tool candidate","Reusable prerequisite",IF(K656="Raw entry preparation","Entry-resource preparation",IF(G656="Not applicable",IF(IFERROR(INDEX('Items'!$AI$6:$AI$1005,MATCH(T656,'Items'!$A$6:$A$1005,0)),"MISSING ID")="Finished item","Finished endpoint",IF(IFERROR(INDEX('Items'!$AI$6:$AI$1005,MATCH(T656,'Items'!$A$6:$A$1005,0)),"MISSING ID")="Currency","Currency / no refinement tier","Recovered output / tier not applicable")),IF(OR(IFERROR(INDEX('Crafting recipes'!$H$6:$H$1005,MATCH(J656,'Crafting recipes'!$A$6:$A$1005,0)),"MISSING ID")="Unassigned",G656="Unassigned"),"Tier unresolved",IF(IFERROR(VALUE(RIGHT(G656,1))-VALUE(RIGHT(IFERROR(INDEX('Crafting recipes'!$H$6:$H$1005,MATCH(J656,'Crafting recipes'!$A$6:$A$1005,0)),"MISSING ID"),1)),0)=1,IF(B656=IFERROR(INDEX('Crafting recipes'!$H$6:$H$1005,MATCH(J656,'Crafting recipes'!$A$6:$A$1005,0)),"MISSING ID"),"Advances one material tier","Lower-tier ingredient; route advances one tier"),"Needs tier review"))))))</x:f>
        <x:v>Finished endpoint</x:v>
      </x:c>
      <x:c r="S656" s="4" t="str">
        <x:f>IFERROR(INDEX('Material routes'!$D$6:$D$2205,MATCH(U656,'Material routes'!$A$6:$A$2205,0)),"MISSING ID")</x:f>
        <x:v>proposal.t3.precision_tube</x:v>
      </x:c>
      <x:c r="T656" s="4" t="str">
        <x:f>IFERROR(INDEX('Material routes'!$D$6:$D$2205,MATCH(V656,'Material routes'!$A$6:$A$2205,0)),"MISSING ID")</x:f>
        <x:v>proposal.collection.spring_dart_projector</x:v>
      </x:c>
      <x:c r="U656" s="4" t="str">
        <x:v>design.collection.spring_dart_projector.in.2</x:v>
      </x:c>
      <x:c r="V656" s="4" t="str">
        <x:v>design.collection.spring_dart_projector.out</x:v>
      </x:c>
    </x:row>
    <x:row r="657" ht="64" customHeight="1">
      <x:c r="A657" s="4" t="str">
        <x:f>IFERROR(INDEX('Material routes'!$E$6:$E$2205,MATCH(U657,'Material routes'!$A$6:$A$2205,0)),"MISSING ID")</x:f>
        <x:v>Ceramic piston sleeve</x:v>
      </x:c>
      <x:c r="B657" s="4" t="str">
        <x:f>IFERROR(INDEX('Material routes'!$F$6:$F$2205,MATCH(U657,'Material routes'!$A$6:$A$2205,0)),"MISSING ID")</x:f>
        <x:v>T3</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Pressure rivet launcher</x:v>
      </x:c>
      <x:c r="G657" s="4" t="str">
        <x:f>IFERROR(INDEX('Material routes'!$F$6:$F$2205,MATCH(V657,'Material routes'!$A$6:$A$2205,0)),"MISSING ID")</x:f>
        <x:v>Not applicable</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prerequisite",IF(K657="Raw entry preparation","Entry-resource preparation",IF(G657="Not applicable",IF(IFERROR(INDEX('Items'!$AI$6:$AI$1005,MATCH(T657,'Items'!$A$6:$A$1005,0)),"MISSING ID")="Finished item","Finished endpoint",IF(IFERROR(INDEX('Items'!$AI$6:$AI$1005,MATCH(T657,'Items'!$A$6:$A$1005,0)),"MISSING ID")="Currency","Currency / no refinement tier","Recovered output / tier not applicable")),IF(OR(IFERROR(INDEX('Crafting recipes'!$H$6:$H$1005,MATCH(J657,'Crafting recipes'!$A$6:$A$1005,0)),"MISSING ID")="Unassigned",G657="Unassigned"),"Tier unresolved",IF(IFERROR(VALUE(RIGHT(G657,1))-VALUE(RIGHT(IFERROR(INDEX('Crafting recipes'!$H$6:$H$1005,MATCH(J657,'Crafting recipes'!$A$6:$A$1005,0)),"MISSING ID"),1)),0)=1,IF(B657=IFERROR(INDEX('Crafting recipes'!$H$6:$H$1005,MATCH(J657,'Crafting recipes'!$A$6:$A$1005,0)),"MISSING ID"),"Advances one material tier","Lower-tier ingredient; route advances one tier"),"Needs tier review"))))))</x:f>
        <x:v>Finished endpoint</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T3</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Pressure rivet launcher</x:v>
      </x:c>
      <x:c r="G658" s="4" t="str">
        <x:f>IFERROR(INDEX('Material routes'!$F$6:$F$2205,MATCH(V658,'Material routes'!$A$6:$A$2205,0)),"MISSING ID")</x:f>
        <x:v>Not applicable</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prerequisite",IF(K658="Raw entry preparation","Entry-resource preparation",IF(G658="Not applicable",IF(IFERROR(INDEX('Items'!$AI$6:$AI$1005,MATCH(T658,'Items'!$A$6:$A$1005,0)),"MISSING ID")="Finished item","Finished endpoint",IF(IFERROR(INDEX('Items'!$AI$6:$AI$1005,MATCH(T658,'Items'!$A$6:$A$1005,0)),"MISSING ID")="Currency","Currency / no refinement tier","Recovered output / tier not applicable")),IF(OR(IFERROR(INDEX('Crafting recipes'!$H$6:$H$1005,MATCH(J658,'Crafting recipes'!$A$6:$A$1005,0)),"MISSING ID")="Unassigned",G658="Unassigned"),"Tier unresolved",IF(IFERROR(VALUE(RIGHT(G658,1))-VALUE(RIGHT(IFERROR(INDEX('Crafting recipes'!$H$6:$H$1005,MATCH(J658,'Crafting recipes'!$A$6:$A$1005,0)),"MISSING ID"),1)),0)=1,IF(B658=IFERROR(INDEX('Crafting recipes'!$H$6:$H$1005,MATCH(J658,'Crafting recipes'!$A$6:$A$1005,0)),"MISSING ID"),"Advances one material tier","Lower-tier ingredient; route advances one tier"),"Needs tier review"))))))</x:f>
        <x:v>Finished endpoint</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T3</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Pressure rivet launcher</x:v>
      </x:c>
      <x:c r="G659" s="4" t="str">
        <x:f>IFERROR(INDEX('Material routes'!$F$6:$F$2205,MATCH(V659,'Material routes'!$A$6:$A$2205,0)),"MISSING ID")</x:f>
        <x:v>Not applicable</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prerequisite",IF(K659="Raw entry preparation","Entry-resource preparation",IF(G659="Not applicable",IF(IFERROR(INDEX('Items'!$AI$6:$AI$1005,MATCH(T659,'Items'!$A$6:$A$1005,0)),"MISSING ID")="Finished item","Finished endpoint",IF(IFERROR(INDEX('Items'!$AI$6:$AI$1005,MATCH(T659,'Items'!$A$6:$A$1005,0)),"MISSING ID")="Currency","Currency / no refinement tier","Recovered output / tier not applicable")),IF(OR(IFERROR(INDEX('Crafting recipes'!$H$6:$H$1005,MATCH(J659,'Crafting recipes'!$A$6:$A$1005,0)),"MISSING ID")="Unassigned",G659="Unassigned"),"Tier unresolved",IF(IFERROR(VALUE(RIGHT(G659,1))-VALUE(RIGHT(IFERROR(INDEX('Crafting recipes'!$H$6:$H$1005,MATCH(J659,'Crafting recipes'!$A$6:$A$1005,0)),"MISSING ID"),1)),0)=1,IF(B659=IFERROR(INDEX('Crafting recipes'!$H$6:$H$1005,MATCH(J659,'Crafting recipes'!$A$6:$A$1005,0)),"MISSING ID"),"Advances one material tier","Lower-tier ingredient; route advances one tier"),"Needs tier review"))))))</x:f>
        <x:v>Finished endpoint</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T3</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Not applicable</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prerequisite",IF(K660="Raw entry preparation","Entry-resource preparation",IF(G660="Not applicable",IF(IFERROR(INDEX('Items'!$AI$6:$AI$1005,MATCH(T660,'Items'!$A$6:$A$1005,0)),"MISSING ID")="Finished item","Finished endpoint",IF(IFERROR(INDEX('Items'!$AI$6:$AI$1005,MATCH(T660,'Items'!$A$6:$A$1005,0)),"MISSING ID")="Currency","Currency / no refinement tier","Recovered output / tier not applicable")),IF(OR(IFERROR(INDEX('Crafting recipes'!$H$6:$H$1005,MATCH(J660,'Crafting recipes'!$A$6:$A$1005,0)),"MISSING ID")="Unassigned",G660="Unassigned"),"Tier unresolved",IF(IFERROR(VALUE(RIGHT(G660,1))-VALUE(RIGHT(IFERROR(INDEX('Crafting recipes'!$H$6:$H$1005,MATCH(J660,'Crafting recipes'!$A$6:$A$1005,0)),"MISSING ID"),1)),0)=1,IF(B660=IFERROR(INDEX('Crafting recipes'!$H$6:$H$1005,MATCH(J660,'Crafting recipes'!$A$6:$A$1005,0)),"MISSING ID"),"Advances one material tier","Lower-tier ingredient; route advances one tier"),"Needs tier review"))))))</x:f>
        <x:v>Finished endpoint</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T3</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Not applicable</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prerequisite",IF(K661="Raw entry preparation","Entry-resource preparation",IF(G661="Not applicable",IF(IFERROR(INDEX('Items'!$AI$6:$AI$1005,MATCH(T661,'Items'!$A$6:$A$1005,0)),"MISSING ID")="Finished item","Finished endpoint",IF(IFERROR(INDEX('Items'!$AI$6:$AI$1005,MATCH(T661,'Items'!$A$6:$A$1005,0)),"MISSING ID")="Currency","Currency / no refinement tier","Recovered output / tier not applicable")),IF(OR(IFERROR(INDEX('Crafting recipes'!$H$6:$H$1005,MATCH(J661,'Crafting recipes'!$A$6:$A$1005,0)),"MISSING ID")="Unassigned",G661="Unassigned"),"Tier unresolved",IF(IFERROR(VALUE(RIGHT(G661,1))-VALUE(RIGHT(IFERROR(INDEX('Crafting recipes'!$H$6:$H$1005,MATCH(J661,'Crafting recipes'!$A$6:$A$1005,0)),"MISSING ID"),1)),0)=1,IF(B661=IFERROR(INDEX('Crafting recipes'!$H$6:$H$1005,MATCH(J661,'Crafting recipes'!$A$6:$A$1005,0)),"MISSING ID"),"Advances one material tier","Lower-tier ingredient; route advances one tier"),"Needs tier review"))))))</x:f>
        <x:v>Finished endpoint</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T3</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Not applicable</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prerequisite",IF(K662="Raw entry preparation","Entry-resource preparation",IF(G662="Not applicable",IF(IFERROR(INDEX('Items'!$AI$6:$AI$1005,MATCH(T662,'Items'!$A$6:$A$1005,0)),"MISSING ID")="Finished item","Finished endpoint",IF(IFERROR(INDEX('Items'!$AI$6:$AI$1005,MATCH(T662,'Items'!$A$6:$A$1005,0)),"MISSING ID")="Currency","Currency / no refinement tier","Recovered output / tier not applicable")),IF(OR(IFERROR(INDEX('Crafting recipes'!$H$6:$H$1005,MATCH(J662,'Crafting recipes'!$A$6:$A$1005,0)),"MISSING ID")="Unassigned",G662="Unassigned"),"Tier unresolved",IF(IFERROR(VALUE(RIGHT(G662,1))-VALUE(RIGHT(IFERROR(INDEX('Crafting recipes'!$H$6:$H$1005,MATCH(J662,'Crafting recipes'!$A$6:$A$1005,0)),"MISSING ID"),1)),0)=1,IF(B662=IFERROR(INDEX('Crafting recipes'!$H$6:$H$1005,MATCH(J662,'Crafting recipes'!$A$6:$A$1005,0)),"MISSING ID"),"Advances one material tier","Lower-tier ingredient; route advances one tier"),"Needs tier review"))))))</x:f>
        <x:v>Finished endpoint</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stock</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Not applicable</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prerequisite",IF(K663="Raw entry preparation","Entry-resource preparation",IF(G663="Not applicable",IF(IFERROR(INDEX('Items'!$AI$6:$AI$1005,MATCH(T663,'Items'!$A$6:$A$1005,0)),"MISSING ID")="Finished item","Finished endpoint",IF(IFERROR(INDEX('Items'!$AI$6:$AI$1005,MATCH(T663,'Items'!$A$6:$A$1005,0)),"MISSING ID")="Currency","Currency / no refinement tier","Recovered output / tier not applicable")),IF(OR(IFERROR(INDEX('Crafting recipes'!$H$6:$H$1005,MATCH(J663,'Crafting recipes'!$A$6:$A$1005,0)),"MISSING ID")="Unassigned",G663="Unassigned"),"Tier unresolved",IF(IFERROR(VALUE(RIGHT(G663,1))-VALUE(RIGHT(IFERROR(INDEX('Crafting recipes'!$H$6:$H$1005,MATCH(J663,'Crafting recipes'!$A$6:$A$1005,0)),"MISSING ID"),1)),0)=1,IF(B663=IFERROR(INDEX('Crafting recipes'!$H$6:$H$1005,MATCH(J663,'Crafting recipes'!$A$6:$A$1005,0)),"MISSING ID"),"Advances one material tier","Lower-tier ingredient; route advances one tier"),"Needs tier review"))))))</x:f>
        <x:v>Finished endpoint</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T3</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Not applicable</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prerequisite",IF(K664="Raw entry preparation","Entry-resource preparation",IF(G664="Not applicable",IF(IFERROR(INDEX('Items'!$AI$6:$AI$1005,MATCH(T664,'Items'!$A$6:$A$1005,0)),"MISSING ID")="Finished item","Finished endpoint",IF(IFERROR(INDEX('Items'!$AI$6:$AI$1005,MATCH(T664,'Items'!$A$6:$A$1005,0)),"MISSING ID")="Currency","Currency / no refinement tier","Recovered output / tier not applicable")),IF(OR(IFERROR(INDEX('Crafting recipes'!$H$6:$H$1005,MATCH(J664,'Crafting recipes'!$A$6:$A$1005,0)),"MISSING ID")="Unassigned",G664="Unassigned"),"Tier unresolved",IF(IFERROR(VALUE(RIGHT(G664,1))-VALUE(RIGHT(IFERROR(INDEX('Crafting recipes'!$H$6:$H$1005,MATCH(J664,'Crafting recipes'!$A$6:$A$1005,0)),"MISSING ID"),1)),0)=1,IF(B664=IFERROR(INDEX('Crafting recipes'!$H$6:$H$1005,MATCH(J664,'Crafting recipes'!$A$6:$A$1005,0)),"MISSING ID"),"Advances one material tier","Lower-tier ingredient; route advances one tier"),"Needs tier review"))))))</x:f>
        <x:v>Finished endpoint</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t="str">
        <x:f>IFERROR(INDEX('Material routes'!$E$6:$E$2205,MATCH(U665,'Material routes'!$A$6:$A$2205,0)),"MISSING ID")</x:f>
        <x:v>Contained culinary Phagia culture</x:v>
      </x:c>
      <x:c r="B665" s="4" t="str">
        <x:f>IFERROR(INDEX('Material routes'!$F$6:$F$2205,MATCH(U665,'Material routes'!$A$6:$A$2205,0)),"MISSING ID")</x:f>
        <x:v>T0</x:v>
      </x:c>
      <x:c r="C665" s="4" t="str">
        <x:f>IFERROR(INDEX('Material routes'!$H$6:$H$2205,MATCH(U665,'Material routes'!$A$6:$A$2205,0)),"MISSING ID")</x:f>
        <x:v>Raw material</x:v>
      </x:c>
      <x:c r="D665" s="4" t="str">
        <x:f>IFERROR(INDEX('Material routes'!$G$6:$G$2205,MATCH(U665,'Material routes'!$A$6:$A$2205,0)),"MISSING ID")</x:f>
        <x:v>Cooking ingredients</x:v>
      </x:c>
      <x:c r="E665" s="4" t="str">
        <x:f>IFERROR(INDEX('Material routes'!$C$6:$C$2205,MATCH(U665,'Material routes'!$A$6:$A$2205,0)),"MISSING ID")</x:f>
        <x:v>Ingredient candidate</x:v>
      </x:c>
      <x:c r="F665" s="4" t="str">
        <x:f>IFERROR(INDEX('Material routes'!$E$6:$E$2205,MATCH(V665,'Material routes'!$A$6:$A$2205,0)),"MISSING ID")</x:f>
        <x:v>Drained culinary Phagia curd</x:v>
      </x:c>
      <x:c r="G665" s="4" t="str">
        <x:f>IFERROR(INDEX('Material routes'!$F$6:$F$2205,MATCH(V665,'Material routes'!$A$6:$A$2205,0)),"MISSING ID")</x:f>
        <x:v>T1</x:v>
      </x:c>
      <x:c r="H665" s="4" t="str">
        <x:f>IFERROR(INDEX('Material routes'!$H$6:$H$2205,MATCH(V665,'Material routes'!$A$6:$A$2205,0)),"MISSING ID")</x:f>
        <x:v>Food material</x:v>
      </x:c>
      <x:c r="I665" s="4" t="str">
        <x:f>IFERROR(INDEX('Material routes'!$G$6:$G$2205,MATCH(V665,'Material routes'!$A$6:$A$2205,0)),"MISSING ID")</x:f>
        <x:v>Cooking ingredients</x:v>
      </x:c>
      <x:c r="J665" s="4" t="str">
        <x:f>IFERROR(INDEX('Material routes'!$B$6:$B$2205,MATCH(U665,'Material routes'!$A$6:$A$2205,0)),"MISSING ID")</x:f>
        <x:v>design.collection.drained_culinary_phagia_curd</x:v>
      </x:c>
      <x:c r="K665" s="4" t="str">
        <x:f>IFERROR(INDEX('Crafting recipes'!$C$6:$C$1005,MATCH(J665,'Crafting recipes'!$A$6:$A$1005,0)),"MISSING ID")</x:f>
        <x:v>Material refinement</x:v>
      </x:c>
      <x:c r="L665" s="4" t="str">
        <x:f>IFERROR(INDEX('Material routes'!$K$6:$K$2205,MATCH(U665,'Material routes'!$A$6:$A$2205,0)),"MISSING ID")</x:f>
        <x:v>Proposal</x:v>
      </x:c>
      <x:c r="M665" s="4" t="str">
        <x:f>IFERROR(INDEX('Material routes'!$M$6:$M$2205,MATCH(U665,'Material routes'!$A$6:$A$2205,0)),"MISSING ID")</x:f>
        <x:v>Partial proposal</x:v>
      </x:c>
      <x:c r="N665" s="4"/>
      <x:c r="O665" s="4" t="str">
        <x:f>IFERROR(INDEX('Material routes'!$J$6:$J$2205,MATCH(U665,'Material routes'!$A$6:$A$2205,0)),"MISSING ID")</x:f>
        <x:v>Unspecified</x:v>
      </x:c>
      <x:c r="P665" s="4"/>
      <x:c r="Q665" s="4" t="str">
        <x:f>IFERROR(INDEX('Material routes'!$J$6:$J$2205,MATCH(V665,'Material routes'!$A$6:$A$2205,0)),"MISSING ID")</x:f>
        <x:v>Unspecified</x:v>
      </x:c>
      <x:c r="R665" s="4" t="str">
        <x:f>IF(L665="Withheld","Withheld premise",IF(E665="Tool candidate","Reusable prerequisite",IF(K665="Raw entry preparation","Entry-resource preparation",IF(G665="Not applicable",IF(IFERROR(INDEX('Items'!$AI$6:$AI$1005,MATCH(T665,'Items'!$A$6:$A$1005,0)),"MISSING ID")="Finished item","Finished endpoint",IF(IFERROR(INDEX('Items'!$AI$6:$AI$1005,MATCH(T665,'Items'!$A$6:$A$1005,0)),"MISSING ID")="Currency","Currency / no refinement tier","Recovered output / tier not applicable")),IF(OR(IFERROR(INDEX('Crafting recipes'!$H$6:$H$1005,MATCH(J665,'Crafting recipes'!$A$6:$A$1005,0)),"MISSING ID")="Unassigned",G665="Unassigned"),"Tier unresolved",IF(IFERROR(VALUE(RIGHT(G665,1))-VALUE(RIGHT(IFERROR(INDEX('Crafting recipes'!$H$6:$H$1005,MATCH(J665,'Crafting recipes'!$A$6:$A$1005,0)),"MISSING ID"),1)),0)=1,IF(B665=IFERROR(INDEX('Crafting recipes'!$H$6:$H$1005,MATCH(J665,'Crafting recipes'!$A$6:$A$1005,0)),"MISSING ID"),"Advances one material tier","Lower-tier ingredient; route advances one tier"),"Needs tier review"))))))</x:f>
        <x:v>Advances one material tier</x:v>
      </x:c>
      <x:c r="S665" s="4" t="str">
        <x:f>IFERROR(INDEX('Material routes'!$D$6:$D$2205,MATCH(U665,'Material routes'!$A$6:$A$2205,0)),"MISSING ID")</x:f>
        <x:v>proposal.collection.contained_culinary_phagia_culture</x:v>
      </x:c>
      <x:c r="T665" s="4" t="str">
        <x:f>IFERROR(INDEX('Material routes'!$D$6:$D$2205,MATCH(V665,'Material routes'!$A$6:$A$2205,0)),"MISSING ID")</x:f>
        <x:v>proposal.collection.drained_culinary_phagia_curd</x:v>
      </x:c>
      <x:c r="U665" s="4" t="str">
        <x:v>design.collection.drained_culinary_phagia_curd.in.1</x:v>
      </x:c>
      <x:c r="V665" s="4" t="str">
        <x:v>design.collection.drained_culinary_phagia_curd.out</x:v>
      </x:c>
    </x:row>
    <x:row r="666" ht="64" customHeight="1">
      <x:c r="A666" s="4" t="str">
        <x:f>IFERROR(INDEX('Material routes'!$E$6:$E$2205,MATCH(U666,'Material routes'!$A$6:$A$2205,0)),"MISSING ID")</x:f>
        <x:v>Contained culinary Phagia culture</x:v>
      </x:c>
      <x:c r="B666" s="4" t="str">
        <x:f>IFERROR(INDEX('Material routes'!$F$6:$F$2205,MATCH(U666,'Material routes'!$A$6:$A$2205,0)),"MISSING ID")</x:f>
        <x:v>T0</x:v>
      </x:c>
      <x:c r="C666" s="4" t="str">
        <x:f>IFERROR(INDEX('Material routes'!$H$6:$H$2205,MATCH(U666,'Material routes'!$A$6:$A$2205,0)),"MISSING ID")</x:f>
        <x:v>Raw material</x:v>
      </x:c>
      <x:c r="D666" s="4" t="str">
        <x:f>IFERROR(INDEX('Material routes'!$G$6:$G$2205,MATCH(U666,'Material routes'!$A$6:$A$2205,0)),"MISSING ID")</x:f>
        <x:v>Cooking ingredients</x:v>
      </x:c>
      <x:c r="E666" s="4" t="str">
        <x:f>IFERROR(INDEX('Material routes'!$C$6:$C$2205,MATCH(U666,'Material routes'!$A$6:$A$2205,0)),"MISSING ID")</x:f>
        <x:v>Ingredient candidate</x:v>
      </x:c>
      <x:c r="F666" s="4" t="str">
        <x:f>IFERROR(INDEX('Material routes'!$E$6:$E$2205,MATCH(V666,'Material routes'!$A$6:$A$2205,0)),"MISSING ID")</x:f>
        <x:v>Culinary Phagia liquid fraction</x:v>
      </x:c>
      <x:c r="G666" s="4" t="str">
        <x:f>IFERROR(INDEX('Material routes'!$F$6:$F$2205,MATCH(V666,'Material routes'!$A$6:$A$2205,0)),"MISSING ID")</x:f>
        <x:v>T1</x:v>
      </x:c>
      <x:c r="H666" s="4" t="str">
        <x:f>IFERROR(INDEX('Material routes'!$H$6:$H$2205,MATCH(V666,'Material routes'!$A$6:$A$2205,0)),"MISSING ID")</x:f>
        <x:v>Food material</x:v>
      </x:c>
      <x:c r="I666" s="4" t="str">
        <x:f>IFERROR(INDEX('Material routes'!$G$6:$G$2205,MATCH(V666,'Material routes'!$A$6:$A$2205,0)),"MISSING ID")</x:f>
        <x:v>Cooking ingredients</x:v>
      </x:c>
      <x:c r="J666" s="4" t="str">
        <x:f>IFERROR(INDEX('Material routes'!$B$6:$B$2205,MATCH(U666,'Material routes'!$A$6:$A$2205,0)),"MISSING ID")</x:f>
        <x:v>design.collection.culinary_phagia_liquid_fraction</x:v>
      </x:c>
      <x:c r="K666" s="4" t="str">
        <x:f>IFERROR(INDEX('Crafting recipes'!$C$6:$C$1005,MATCH(J666,'Crafting recipes'!$A$6:$A$1005,0)),"MISSING ID")</x:f>
        <x:v>Material refinement</x:v>
      </x:c>
      <x:c r="L666" s="4" t="str">
        <x:f>IFERROR(INDEX('Material routes'!$K$6:$K$2205,MATCH(U666,'Material routes'!$A$6:$A$2205,0)),"MISSING ID")</x:f>
        <x:v>Proposal</x:v>
      </x:c>
      <x:c r="M666" s="4" t="str">
        <x:f>IFERROR(INDEX('Material routes'!$M$6:$M$2205,MATCH(U666,'Material routes'!$A$6:$A$2205,0)),"MISSING ID")</x:f>
        <x:v>Partial proposal</x:v>
      </x:c>
      <x:c r="N666" s="4"/>
      <x:c r="O666" s="4" t="str">
        <x:f>IFERROR(INDEX('Material routes'!$J$6:$J$2205,MATCH(U666,'Material routes'!$A$6:$A$2205,0)),"MISSING ID")</x:f>
        <x:v>Unspecified</x:v>
      </x:c>
      <x:c r="P666" s="4"/>
      <x:c r="Q666" s="4" t="str">
        <x:f>IFERROR(INDEX('Material routes'!$J$6:$J$2205,MATCH(V666,'Material routes'!$A$6:$A$2205,0)),"MISSING ID")</x:f>
        <x:v>Unspecified</x:v>
      </x:c>
      <x:c r="R666" s="4" t="str">
        <x:f>IF(L666="Withheld","Withheld premise",IF(E666="Tool candidate","Reusable prerequisite",IF(K666="Raw entry preparation","Entry-resource preparation",IF(G666="Not applicable",IF(IFERROR(INDEX('Items'!$AI$6:$AI$1005,MATCH(T666,'Items'!$A$6:$A$1005,0)),"MISSING ID")="Finished item","Finished endpoint",IF(IFERROR(INDEX('Items'!$AI$6:$AI$1005,MATCH(T666,'Items'!$A$6:$A$1005,0)),"MISSING ID")="Currency","Currency / no refinement tier","Recovered output / tier not applicable")),IF(OR(IFERROR(INDEX('Crafting recipes'!$H$6:$H$1005,MATCH(J666,'Crafting recipes'!$A$6:$A$1005,0)),"MISSING ID")="Unassigned",G666="Unassigned"),"Tier unresolved",IF(IFERROR(VALUE(RIGHT(G666,1))-VALUE(RIGHT(IFERROR(INDEX('Crafting recipes'!$H$6:$H$1005,MATCH(J666,'Crafting recipes'!$A$6:$A$1005,0)),"MISSING ID"),1)),0)=1,IF(B666=IFERROR(INDEX('Crafting recipes'!$H$6:$H$1005,MATCH(J666,'Crafting recipes'!$A$6:$A$1005,0)),"MISSING ID"),"Advances one material tier","Lower-tier ingredient; route advances one tier"),"Needs tier review"))))))</x:f>
        <x:v>Advances one material tier</x:v>
      </x:c>
      <x:c r="S666" s="4" t="str">
        <x:f>IFERROR(INDEX('Material routes'!$D$6:$D$2205,MATCH(U666,'Material routes'!$A$6:$A$2205,0)),"MISSING ID")</x:f>
        <x:v>proposal.collection.contained_culinary_phagia_culture</x:v>
      </x:c>
      <x:c r="T666" s="4" t="str">
        <x:f>IFERROR(INDEX('Material routes'!$D$6:$D$2205,MATCH(V666,'Material routes'!$A$6:$A$2205,0)),"MISSING ID")</x:f>
        <x:v>proposal.collection.culinary_phagia_liquid_fraction</x:v>
      </x:c>
      <x:c r="U666" s="4" t="str">
        <x:v>design.collection.culinary_phagia_liquid_fraction.in.1</x:v>
      </x:c>
      <x:c r="V666" s="4" t="str">
        <x:v>design.collection.culinary_phagia_liquid_fraction.out</x:v>
      </x:c>
    </x:row>
    <x:row r="667" ht="64" customHeight="1">
      <x:c r="A667" s="4" t="str">
        <x:f>IFERROR(INDEX('Material routes'!$E$6:$E$2205,MATCH(U667,'Material routes'!$A$6:$A$2205,0)),"MISSING ID")</x:f>
        <x:v>Contained culinary Phagia culture</x:v>
      </x:c>
      <x:c r="B667" s="4" t="str">
        <x:f>IFERROR(INDEX('Material routes'!$F$6:$F$2205,MATCH(U667,'Material routes'!$A$6:$A$2205,0)),"MISSING ID")</x:f>
        <x:v>T0</x:v>
      </x:c>
      <x:c r="C667" s="4" t="str">
        <x:f>IFERROR(INDEX('Material routes'!$H$6:$H$2205,MATCH(U667,'Material routes'!$A$6:$A$2205,0)),"MISSING ID")</x:f>
        <x:v>Raw material</x:v>
      </x:c>
      <x:c r="D667" s="4" t="str">
        <x:f>IFERROR(INDEX('Material routes'!$G$6:$G$2205,MATCH(U667,'Material routes'!$A$6:$A$2205,0)),"MISSING ID")</x:f>
        <x:v>Cooking ingredients</x:v>
      </x:c>
      <x:c r="E667" s="4" t="str">
        <x:f>IFERROR(INDEX('Material routes'!$C$6:$C$2205,MATCH(U667,'Material routes'!$A$6:$A$2205,0)),"MISSING ID")</x:f>
        <x:v>Ingredient candidate</x:v>
      </x:c>
      <x:c r="F667" s="4" t="str">
        <x:f>IFERROR(INDEX('Material routes'!$E$6:$E$2205,MATCH(V667,'Material routes'!$A$6:$A$2205,0)),"MISSING ID")</x:f>
        <x:v>Fine culinary Phagia meal</x:v>
      </x:c>
      <x:c r="G667" s="4" t="str">
        <x:f>IFERROR(INDEX('Material routes'!$F$6:$F$2205,MATCH(V667,'Material routes'!$A$6:$A$2205,0)),"MISSING ID")</x:f>
        <x:v>T1</x:v>
      </x:c>
      <x:c r="H667" s="4" t="str">
        <x:f>IFERROR(INDEX('Material routes'!$H$6:$H$2205,MATCH(V667,'Material routes'!$A$6:$A$2205,0)),"MISSING ID")</x:f>
        <x:v>Food material</x:v>
      </x:c>
      <x:c r="I667" s="4" t="str">
        <x:f>IFERROR(INDEX('Material routes'!$G$6:$G$2205,MATCH(V667,'Material routes'!$A$6:$A$2205,0)),"MISSING ID")</x:f>
        <x:v>Cooking ingredients</x:v>
      </x:c>
      <x:c r="J667" s="4" t="str">
        <x:f>IFERROR(INDEX('Material routes'!$B$6:$B$2205,MATCH(U667,'Material routes'!$A$6:$A$2205,0)),"MISSING ID")</x:f>
        <x:v>design.collection.fine_culinary_phagia_meal</x:v>
      </x:c>
      <x:c r="K667" s="4" t="str">
        <x:f>IFERROR(INDEX('Crafting recipes'!$C$6:$C$1005,MATCH(J667,'Crafting recipes'!$A$6:$A$1005,0)),"MISSING ID")</x:f>
        <x:v>Material refinement</x:v>
      </x:c>
      <x:c r="L667" s="4" t="str">
        <x:f>IFERROR(INDEX('Material routes'!$K$6:$K$2205,MATCH(U667,'Material routes'!$A$6:$A$2205,0)),"MISSING ID")</x:f>
        <x:v>Proposal</x:v>
      </x:c>
      <x:c r="M667" s="4" t="str">
        <x:f>IFERROR(INDEX('Material routes'!$M$6:$M$2205,MATCH(U667,'Material routes'!$A$6:$A$2205,0)),"MISSING ID")</x:f>
        <x:v>Partial proposal</x:v>
      </x:c>
      <x:c r="N667" s="4"/>
      <x:c r="O667" s="4" t="str">
        <x:f>IFERROR(INDEX('Material routes'!$J$6:$J$2205,MATCH(U667,'Material routes'!$A$6:$A$2205,0)),"MISSING ID")</x:f>
        <x:v>Unspecified</x:v>
      </x:c>
      <x:c r="P667" s="4"/>
      <x:c r="Q667" s="4" t="str">
        <x:f>IFERROR(INDEX('Material routes'!$J$6:$J$2205,MATCH(V667,'Material routes'!$A$6:$A$2205,0)),"MISSING ID")</x:f>
        <x:v>Unspecified</x:v>
      </x:c>
      <x:c r="R667" s="4" t="str">
        <x:f>IF(L667="Withheld","Withheld premise",IF(E667="Tool candidate","Reusable prerequisite",IF(K667="Raw entry preparation","Entry-resource preparation",IF(G667="Not applicable",IF(IFERROR(INDEX('Items'!$AI$6:$AI$1005,MATCH(T667,'Items'!$A$6:$A$1005,0)),"MISSING ID")="Finished item","Finished endpoint",IF(IFERROR(INDEX('Items'!$AI$6:$AI$1005,MATCH(T667,'Items'!$A$6:$A$1005,0)),"MISSING ID")="Currency","Currency / no refinement tier","Recovered output / tier not applicable")),IF(OR(IFERROR(INDEX('Crafting recipes'!$H$6:$H$1005,MATCH(J667,'Crafting recipes'!$A$6:$A$1005,0)),"MISSING ID")="Unassigned",G667="Unassigned"),"Tier unresolved",IF(IFERROR(VALUE(RIGHT(G667,1))-VALUE(RIGHT(IFERROR(INDEX('Crafting recipes'!$H$6:$H$1005,MATCH(J667,'Crafting recipes'!$A$6:$A$1005,0)),"MISSING ID"),1)),0)=1,IF(B667=IFERROR(INDEX('Crafting recipes'!$H$6:$H$1005,MATCH(J667,'Crafting recipes'!$A$6:$A$1005,0)),"MISSING ID"),"Advances one material tier","Lower-tier ingredient; route advances one tier"),"Needs tier review"))))))</x:f>
        <x:v>Advances one material tier</x:v>
      </x:c>
      <x:c r="S667" s="4" t="str">
        <x:f>IFERROR(INDEX('Material routes'!$D$6:$D$2205,MATCH(U667,'Material routes'!$A$6:$A$2205,0)),"MISSING ID")</x:f>
        <x:v>proposal.collection.contained_culinary_phagia_culture</x:v>
      </x:c>
      <x:c r="T667" s="4" t="str">
        <x:f>IFERROR(INDEX('Material routes'!$D$6:$D$2205,MATCH(V667,'Material routes'!$A$6:$A$2205,0)),"MISSING ID")</x:f>
        <x:v>proposal.collection.fine_culinary_phagia_meal</x:v>
      </x:c>
      <x:c r="U667" s="4" t="str">
        <x:v>design.collection.fine_culinary_phagia_meal.in.1</x:v>
      </x:c>
      <x:c r="V667" s="4" t="str">
        <x:v>design.collection.fine_culinary_phagia_meal.out</x:v>
      </x:c>
    </x:row>
    <x:row r="668" ht="64" customHeight="1">
      <x:c r="A668" s="4" t="str">
        <x:f>IFERROR(INDEX('Material routes'!$E$6:$E$2205,MATCH(U668,'Material routes'!$A$6:$A$2205,0)),"MISSING ID")</x:f>
        <x:v>Contained culinary Phagia culture</x:v>
      </x:c>
      <x:c r="B668" s="4" t="str">
        <x:f>IFERROR(INDEX('Material routes'!$F$6:$F$2205,MATCH(U668,'Material routes'!$A$6:$A$2205,0)),"MISSING ID")</x:f>
        <x:v>T0</x:v>
      </x:c>
      <x:c r="C668" s="4" t="str">
        <x:f>IFERROR(INDEX('Material routes'!$H$6:$H$2205,MATCH(U668,'Material routes'!$A$6:$A$2205,0)),"MISSING ID")</x:f>
        <x:v>Raw material</x:v>
      </x:c>
      <x:c r="D668" s="4" t="str">
        <x:f>IFERROR(INDEX('Material routes'!$G$6:$G$2205,MATCH(U668,'Material routes'!$A$6:$A$2205,0)),"MISSING ID")</x:f>
        <x:v>Cooking ingredients</x:v>
      </x:c>
      <x:c r="E668" s="4" t="str">
        <x:f>IFERROR(INDEX('Material routes'!$C$6:$C$2205,MATCH(U668,'Material routes'!$A$6:$A$2205,0)),"MISSING ID")</x:f>
        <x:v>Ingredient candidate</x:v>
      </x:c>
      <x:c r="F668" s="4" t="str">
        <x:f>IFERROR(INDEX('Material routes'!$E$6:$E$2205,MATCH(V668,'Material routes'!$A$6:$A$2205,0)),"MISSING ID")</x:f>
        <x:v>Pressed culinary Phagia flakes</x:v>
      </x:c>
      <x:c r="G668" s="4" t="str">
        <x:f>IFERROR(INDEX('Material routes'!$F$6:$F$2205,MATCH(V668,'Material routes'!$A$6:$A$2205,0)),"MISSING ID")</x:f>
        <x:v>T1</x:v>
      </x:c>
      <x:c r="H668" s="4" t="str">
        <x:f>IFERROR(INDEX('Material routes'!$H$6:$H$2205,MATCH(V668,'Material routes'!$A$6:$A$2205,0)),"MISSING ID")</x:f>
        <x:v>Food material</x:v>
      </x:c>
      <x:c r="I668" s="4" t="str">
        <x:f>IFERROR(INDEX('Material routes'!$G$6:$G$2205,MATCH(V668,'Material routes'!$A$6:$A$2205,0)),"MISSING ID")</x:f>
        <x:v>Cooking ingredients</x:v>
      </x:c>
      <x:c r="J668" s="4" t="str">
        <x:f>IFERROR(INDEX('Material routes'!$B$6:$B$2205,MATCH(U668,'Material routes'!$A$6:$A$2205,0)),"MISSING ID")</x:f>
        <x:v>design.collection.pressed_culinary_phagia_flakes</x:v>
      </x:c>
      <x:c r="K668" s="4" t="str">
        <x:f>IFERROR(INDEX('Crafting recipes'!$C$6:$C$1005,MATCH(J668,'Crafting recipes'!$A$6:$A$1005,0)),"MISSING ID")</x:f>
        <x:v>Material refinement</x:v>
      </x:c>
      <x:c r="L668" s="4" t="str">
        <x:f>IFERROR(INDEX('Material routes'!$K$6:$K$2205,MATCH(U668,'Material routes'!$A$6:$A$2205,0)),"MISSING ID")</x:f>
        <x:v>Proposal</x:v>
      </x:c>
      <x:c r="M668" s="4" t="str">
        <x:f>IFERROR(INDEX('Material routes'!$M$6:$M$2205,MATCH(U668,'Material routes'!$A$6:$A$2205,0)),"MISSING ID")</x:f>
        <x:v>Partial proposal</x:v>
      </x:c>
      <x:c r="N668" s="4"/>
      <x:c r="O668" s="4" t="str">
        <x:f>IFERROR(INDEX('Material routes'!$J$6:$J$2205,MATCH(U668,'Material routes'!$A$6:$A$2205,0)),"MISSING ID")</x:f>
        <x:v>Unspecified</x:v>
      </x:c>
      <x:c r="P668" s="4"/>
      <x:c r="Q668" s="4" t="str">
        <x:f>IFERROR(INDEX('Material routes'!$J$6:$J$2205,MATCH(V668,'Material routes'!$A$6:$A$2205,0)),"MISSING ID")</x:f>
        <x:v>Unspecified</x:v>
      </x:c>
      <x:c r="R668" s="4" t="str">
        <x:f>IF(L668="Withheld","Withheld premise",IF(E668="Tool candidate","Reusable prerequisite",IF(K668="Raw entry preparation","Entry-resource preparation",IF(G668="Not applicable",IF(IFERROR(INDEX('Items'!$AI$6:$AI$1005,MATCH(T668,'Items'!$A$6:$A$1005,0)),"MISSING ID")="Finished item","Finished endpoint",IF(IFERROR(INDEX('Items'!$AI$6:$AI$1005,MATCH(T668,'Items'!$A$6:$A$1005,0)),"MISSING ID")="Currency","Currency / no refinement tier","Recovered output / tier not applicable")),IF(OR(IFERROR(INDEX('Crafting recipes'!$H$6:$H$1005,MATCH(J668,'Crafting recipes'!$A$6:$A$1005,0)),"MISSING ID")="Unassigned",G668="Unassigned"),"Tier unresolved",IF(IFERROR(VALUE(RIGHT(G668,1))-VALUE(RIGHT(IFERROR(INDEX('Crafting recipes'!$H$6:$H$1005,MATCH(J668,'Crafting recipes'!$A$6:$A$1005,0)),"MISSING ID"),1)),0)=1,IF(B668=IFERROR(INDEX('Crafting recipes'!$H$6:$H$1005,MATCH(J668,'Crafting recipes'!$A$6:$A$1005,0)),"MISSING ID"),"Advances one material tier","Lower-tier ingredient; route advances one tier"),"Needs tier review"))))))</x:f>
        <x:v>Advances one material tier</x:v>
      </x:c>
      <x:c r="S668" s="4" t="str">
        <x:f>IFERROR(INDEX('Material routes'!$D$6:$D$2205,MATCH(U668,'Material routes'!$A$6:$A$2205,0)),"MISSING ID")</x:f>
        <x:v>proposal.collection.contained_culinary_phagia_culture</x:v>
      </x:c>
      <x:c r="T668" s="4" t="str">
        <x:f>IFERROR(INDEX('Material routes'!$D$6:$D$2205,MATCH(V668,'Material routes'!$A$6:$A$2205,0)),"MISSING ID")</x:f>
        <x:v>proposal.collection.pressed_culinary_phagia_flakes</x:v>
      </x:c>
      <x:c r="U668" s="4" t="str">
        <x:v>design.collection.pressed_culinary_phagia_flakes.in.1</x:v>
      </x:c>
      <x:c r="V668" s="4" t="str">
        <x:v>design.collection.pressed_culinary_phagia_flakes.out</x:v>
      </x:c>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t="str">
        <x:f>IFERROR(INDEX('Material routes'!$E$6:$E$2205,MATCH(U670,'Material routes'!$A$6:$A$2205,0)),"MISSING ID")</x:f>
        <x:v>Contained culinary Phagia culture</x:v>
      </x:c>
      <x:c r="B670" s="4" t="str">
        <x:f>IFERROR(INDEX('Material routes'!$F$6:$F$2205,MATCH(U670,'Material routes'!$A$6:$A$2205,0)),"MISSING ID")</x:f>
        <x:v>T0</x:v>
      </x:c>
      <x:c r="C670" s="4" t="str">
        <x:f>IFERROR(INDEX('Material routes'!$H$6:$H$2205,MATCH(U670,'Material routes'!$A$6:$A$2205,0)),"MISSING ID")</x:f>
        <x:v>Raw material</x:v>
      </x:c>
      <x:c r="D670" s="4" t="str">
        <x:f>IFERROR(INDEX('Material routes'!$G$6:$G$2205,MATCH(U670,'Material routes'!$A$6:$A$2205,0)),"MISSING ID")</x:f>
        <x:v>Cooking ingredients</x:v>
      </x:c>
      <x:c r="E670" s="4" t="str">
        <x:f>IFERROR(INDEX('Material routes'!$C$6:$C$2205,MATCH(U670,'Material routes'!$A$6:$A$2205,0)),"MISSING ID")</x:f>
        <x:v>Ingredient candidate</x:v>
      </x:c>
      <x:c r="F670" s="4" t="str">
        <x:f>IFERROR(INDEX('Material routes'!$E$6:$E$2205,MATCH(V670,'Material routes'!$A$6:$A$2205,0)),"MISSING ID")</x:f>
        <x:v>Culinary Phagia binding paste</x:v>
      </x:c>
      <x:c r="G670" s="4" t="str">
        <x:f>IFERROR(INDEX('Material routes'!$F$6:$F$2205,MATCH(V670,'Material routes'!$A$6:$A$2205,0)),"MISSING ID")</x:f>
        <x:v>T1</x:v>
      </x:c>
      <x:c r="H670" s="4" t="str">
        <x:f>IFERROR(INDEX('Material routes'!$H$6:$H$2205,MATCH(V670,'Material routes'!$A$6:$A$2205,0)),"MISSING ID")</x:f>
        <x:v>Food material</x:v>
      </x:c>
      <x:c r="I670" s="4" t="str">
        <x:f>IFERROR(INDEX('Material routes'!$G$6:$G$2205,MATCH(V670,'Material routes'!$A$6:$A$2205,0)),"MISSING ID")</x:f>
        <x:v>Cooking ingredients</x:v>
      </x:c>
      <x:c r="J670" s="4" t="str">
        <x:f>IFERROR(INDEX('Material routes'!$B$6:$B$2205,MATCH(U670,'Material routes'!$A$6:$A$2205,0)),"MISSING ID")</x:f>
        <x:v>design.collection.culinary_phagia_binding_paste</x:v>
      </x:c>
      <x:c r="K670" s="4" t="str">
        <x:f>IFERROR(INDEX('Crafting recipes'!$C$6:$C$1005,MATCH(J670,'Crafting recipes'!$A$6:$A$1005,0)),"MISSING ID")</x:f>
        <x:v>Material refinement</x:v>
      </x:c>
      <x:c r="L670" s="4" t="str">
        <x:f>IFERROR(INDEX('Material routes'!$K$6:$K$2205,MATCH(U670,'Material routes'!$A$6:$A$2205,0)),"MISSING ID")</x:f>
        <x:v>Proposal</x:v>
      </x:c>
      <x:c r="M670" s="4" t="str">
        <x:f>IFERROR(INDEX('Material routes'!$M$6:$M$2205,MATCH(U670,'Material routes'!$A$6:$A$2205,0)),"MISSING ID")</x:f>
        <x:v>Partial proposal</x:v>
      </x:c>
      <x:c r="N670" s="4"/>
      <x:c r="O670" s="4" t="str">
        <x:f>IFERROR(INDEX('Material routes'!$J$6:$J$2205,MATCH(U670,'Material routes'!$A$6:$A$2205,0)),"MISSING ID")</x:f>
        <x:v>Unspecified</x:v>
      </x:c>
      <x:c r="P670" s="4"/>
      <x:c r="Q670" s="4" t="str">
        <x:f>IFERROR(INDEX('Material routes'!$J$6:$J$2205,MATCH(V670,'Material routes'!$A$6:$A$2205,0)),"MISSING ID")</x:f>
        <x:v>Unspecified</x:v>
      </x:c>
      <x:c r="R670" s="4" t="str">
        <x:f>IF(L670="Withheld","Withheld premise",IF(E670="Tool candidate","Reusable prerequisite",IF(K670="Raw entry preparation","Entry-resource preparation",IF(G670="Not applicable",IF(IFERROR(INDEX('Items'!$AI$6:$AI$1005,MATCH(T670,'Items'!$A$6:$A$1005,0)),"MISSING ID")="Finished item","Finished endpoint",IF(IFERROR(INDEX('Items'!$AI$6:$AI$1005,MATCH(T670,'Items'!$A$6:$A$1005,0)),"MISSING ID")="Currency","Currency / no refinement tier","Recovered output / tier not applicable")),IF(OR(IFERROR(INDEX('Crafting recipes'!$H$6:$H$1005,MATCH(J670,'Crafting recipes'!$A$6:$A$1005,0)),"MISSING ID")="Unassigned",G670="Unassigned"),"Tier unresolved",IF(IFERROR(VALUE(RIGHT(G670,1))-VALUE(RIGHT(IFERROR(INDEX('Crafting recipes'!$H$6:$H$1005,MATCH(J670,'Crafting recipes'!$A$6:$A$1005,0)),"MISSING ID"),1)),0)=1,IF(B670=IFERROR(INDEX('Crafting recipes'!$H$6:$H$1005,MATCH(J670,'Crafting recipes'!$A$6:$A$1005,0)),"MISSING ID"),"Advances one material tier","Lower-tier ingredient; route advances one tier"),"Needs tier review"))))))</x:f>
        <x:v>Advances one material tier</x:v>
      </x:c>
      <x:c r="S670" s="4" t="str">
        <x:f>IFERROR(INDEX('Material routes'!$D$6:$D$2205,MATCH(U670,'Material routes'!$A$6:$A$2205,0)),"MISSING ID")</x:f>
        <x:v>proposal.collection.contained_culinary_phagia_culture</x:v>
      </x:c>
      <x:c r="T670" s="4" t="str">
        <x:f>IFERROR(INDEX('Material routes'!$D$6:$D$2205,MATCH(V670,'Material routes'!$A$6:$A$2205,0)),"MISSING ID")</x:f>
        <x:v>proposal.collection.culinary_phagia_binding_paste</x:v>
      </x:c>
      <x:c r="U670" s="4" t="str">
        <x:v>design.collection.culinary_phagia_binding_paste.in.1</x:v>
      </x:c>
      <x:c r="V670" s="4" t="str">
        <x:v>design.collection.culinary_phagia_binding_paste.out</x:v>
      </x:c>
    </x:row>
    <x:row r="671" ht="64" customHeight="1">
      <x:c r="A671" s="4" t="str">
        <x:f>IFERROR(INDEX('Material routes'!$E$6:$E$2205,MATCH(U671,'Material routes'!$A$6:$A$2205,0)),"MISSING ID")</x:f>
        <x:v>Contained culinary Phagia culture</x:v>
      </x:c>
      <x:c r="B671" s="4" t="str">
        <x:f>IFERROR(INDEX('Material routes'!$F$6:$F$2205,MATCH(U671,'Material routes'!$A$6:$A$2205,0)),"MISSING ID")</x:f>
        <x:v>T0</x:v>
      </x:c>
      <x:c r="C671" s="4" t="str">
        <x:f>IFERROR(INDEX('Material routes'!$H$6:$H$2205,MATCH(U671,'Material routes'!$A$6:$A$2205,0)),"MISSING ID")</x:f>
        <x:v>Raw material</x:v>
      </x:c>
      <x:c r="D671" s="4" t="str">
        <x:f>IFERROR(INDEX('Material routes'!$G$6:$G$2205,MATCH(U671,'Material routes'!$A$6:$A$2205,0)),"MISSING ID")</x:f>
        <x:v>Cooking ingredients</x:v>
      </x:c>
      <x:c r="E671" s="4" t="str">
        <x:f>IFERROR(INDEX('Material routes'!$C$6:$C$2205,MATCH(U671,'Material routes'!$A$6:$A$2205,0)),"MISSING ID")</x:f>
        <x:v>Ingredient candidate</x:v>
      </x:c>
      <x:c r="F671" s="4" t="str">
        <x:f>IFERROR(INDEX('Material routes'!$E$6:$E$2205,MATCH(V671,'Material routes'!$A$6:$A$2205,0)),"MISSING ID")</x:f>
        <x:v>Controlled-sour Phagia base</x:v>
      </x:c>
      <x:c r="G671" s="4" t="str">
        <x:f>IFERROR(INDEX('Material routes'!$F$6:$F$2205,MATCH(V671,'Material routes'!$A$6:$A$2205,0)),"MISSING ID")</x:f>
        <x:v>T1</x:v>
      </x:c>
      <x:c r="H671" s="4" t="str">
        <x:f>IFERROR(INDEX('Material routes'!$H$6:$H$2205,MATCH(V671,'Material routes'!$A$6:$A$2205,0)),"MISSING ID")</x:f>
        <x:v>Food material</x:v>
      </x:c>
      <x:c r="I671" s="4" t="str">
        <x:f>IFERROR(INDEX('Material routes'!$G$6:$G$2205,MATCH(V671,'Material routes'!$A$6:$A$2205,0)),"MISSING ID")</x:f>
        <x:v>Cooking ingredients</x:v>
      </x:c>
      <x:c r="J671" s="4" t="str">
        <x:f>IFERROR(INDEX('Material routes'!$B$6:$B$2205,MATCH(U671,'Material routes'!$A$6:$A$2205,0)),"MISSING ID")</x:f>
        <x:v>design.collection.controlled_sour_phagia_base</x:v>
      </x:c>
      <x:c r="K671" s="4" t="str">
        <x:f>IFERROR(INDEX('Crafting recipes'!$C$6:$C$1005,MATCH(J671,'Crafting recipes'!$A$6:$A$1005,0)),"MISSING ID")</x:f>
        <x:v>Material refinement</x:v>
      </x:c>
      <x:c r="L671" s="4" t="str">
        <x:f>IFERROR(INDEX('Material routes'!$K$6:$K$2205,MATCH(U671,'Material routes'!$A$6:$A$2205,0)),"MISSING ID")</x:f>
        <x:v>Proposal</x:v>
      </x:c>
      <x:c r="M671" s="4" t="str">
        <x:f>IFERROR(INDEX('Material routes'!$M$6:$M$2205,MATCH(U671,'Material routes'!$A$6:$A$2205,0)),"MISSING ID")</x:f>
        <x:v>Partial proposal</x:v>
      </x:c>
      <x:c r="N671" s="4"/>
      <x:c r="O671" s="4" t="str">
        <x:f>IFERROR(INDEX('Material routes'!$J$6:$J$2205,MATCH(U671,'Material routes'!$A$6:$A$2205,0)),"MISSING ID")</x:f>
        <x:v>Unspecified</x:v>
      </x:c>
      <x:c r="P671" s="4"/>
      <x:c r="Q671" s="4" t="str">
        <x:f>IFERROR(INDEX('Material routes'!$J$6:$J$2205,MATCH(V671,'Material routes'!$A$6:$A$2205,0)),"MISSING ID")</x:f>
        <x:v>Unspecified</x:v>
      </x:c>
      <x:c r="R671" s="4" t="str">
        <x:f>IF(L671="Withheld","Withheld premise",IF(E671="Tool candidate","Reusable prerequisite",IF(K671="Raw entry preparation","Entry-resource preparation",IF(G671="Not applicable",IF(IFERROR(INDEX('Items'!$AI$6:$AI$1005,MATCH(T671,'Items'!$A$6:$A$1005,0)),"MISSING ID")="Finished item","Finished endpoint",IF(IFERROR(INDEX('Items'!$AI$6:$AI$1005,MATCH(T671,'Items'!$A$6:$A$1005,0)),"MISSING ID")="Currency","Currency / no refinement tier","Recovered output / tier not applicable")),IF(OR(IFERROR(INDEX('Crafting recipes'!$H$6:$H$1005,MATCH(J671,'Crafting recipes'!$A$6:$A$1005,0)),"MISSING ID")="Unassigned",G671="Unassigned"),"Tier unresolved",IF(IFERROR(VALUE(RIGHT(G671,1))-VALUE(RIGHT(IFERROR(INDEX('Crafting recipes'!$H$6:$H$1005,MATCH(J671,'Crafting recipes'!$A$6:$A$1005,0)),"MISSING ID"),1)),0)=1,IF(B671=IFERROR(INDEX('Crafting recipes'!$H$6:$H$1005,MATCH(J671,'Crafting recipes'!$A$6:$A$1005,0)),"MISSING ID"),"Advances one material tier","Lower-tier ingredient; route advances one tier"),"Needs tier review"))))))</x:f>
        <x:v>Advances one material tier</x:v>
      </x:c>
      <x:c r="S671" s="4" t="str">
        <x:f>IFERROR(INDEX('Material routes'!$D$6:$D$2205,MATCH(U671,'Material routes'!$A$6:$A$2205,0)),"MISSING ID")</x:f>
        <x:v>proposal.collection.contained_culinary_phagia_culture</x:v>
      </x:c>
      <x:c r="T671" s="4" t="str">
        <x:f>IFERROR(INDEX('Material routes'!$D$6:$D$2205,MATCH(V671,'Material routes'!$A$6:$A$2205,0)),"MISSING ID")</x:f>
        <x:v>proposal.collection.controlled_sour_phagia_base</x:v>
      </x:c>
      <x:c r="U671" s="4" t="str">
        <x:v>design.collection.controlled_sour_phagia_base.in.1</x:v>
      </x:c>
      <x:c r="V671" s="4" t="str">
        <x:v>design.collection.controlled_sour_phagia_base.out</x:v>
      </x:c>
    </x:row>
    <x:row r="672" ht="64" customHeight="1">
      <x:c r="A672" s="4" t="str">
        <x:f>IFERROR(INDEX('Material routes'!$E$6:$E$2205,MATCH(U672,'Material routes'!$A$6:$A$2205,0)),"MISSING ID")</x:f>
        <x:v>Culinary Phagia liquid fraction</x:v>
      </x:c>
      <x:c r="B672" s="4" t="str">
        <x:f>IFERROR(INDEX('Material routes'!$F$6:$F$2205,MATCH(U672,'Material routes'!$A$6:$A$2205,0)),"MISSING ID")</x:f>
        <x:v>T1</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T2</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prerequisite",IF(K672="Raw entry preparation","Entry-resource preparation",IF(G672="Not applicable",IF(IFERROR(INDEX('Items'!$AI$6:$AI$1005,MATCH(T672,'Items'!$A$6:$A$1005,0)),"MISSING ID")="Finished item","Finished endpoint",IF(IFERROR(INDEX('Items'!$AI$6:$AI$1005,MATCH(T672,'Items'!$A$6:$A$1005,0)),"MISSING ID")="Currency","Currency / no refinement tier","Recovered output / tier not applicable")),IF(OR(IFERROR(INDEX('Crafting recipes'!$H$6:$H$1005,MATCH(J672,'Crafting recipes'!$A$6:$A$1005,0)),"MISSING ID")="Unassigned",G672="Unassigned"),"Tier unresolved",IF(IFERROR(VALUE(RIGHT(G672,1))-VALUE(RIGHT(IFERROR(INDEX('Crafting recipes'!$H$6:$H$1005,MATCH(J672,'Crafting recipes'!$A$6:$A$1005,0)),"MISSING ID"),1)),0)=1,IF(B672=IFERROR(INDEX('Crafting recipes'!$H$6:$H$1005,MATCH(J672,'Crafting recipes'!$A$6:$A$1005,0)),"MISSING ID"),"Advances one material tier","Lower-tier ingredient; route advances one tier"),"Needs tier review"))))))</x:f>
        <x:v>Advances one material tier</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T1</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T2</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prerequisite",IF(K673="Raw entry preparation","Entry-resource preparation",IF(G673="Not applicable",IF(IFERROR(INDEX('Items'!$AI$6:$AI$1005,MATCH(T673,'Items'!$A$6:$A$1005,0)),"MISSING ID")="Finished item","Finished endpoint",IF(IFERROR(INDEX('Items'!$AI$6:$AI$1005,MATCH(T673,'Items'!$A$6:$A$1005,0)),"MISSING ID")="Currency","Currency / no refinement tier","Recovered output / tier not applicable")),IF(OR(IFERROR(INDEX('Crafting recipes'!$H$6:$H$1005,MATCH(J673,'Crafting recipes'!$A$6:$A$1005,0)),"MISSING ID")="Unassigned",G673="Unassigned"),"Tier unresolved",IF(IFERROR(VALUE(RIGHT(G673,1))-VALUE(RIGHT(IFERROR(INDEX('Crafting recipes'!$H$6:$H$1005,MATCH(J673,'Crafting recipes'!$A$6:$A$1005,0)),"MISSING ID"),1)),0)=1,IF(B673=IFERROR(INDEX('Crafting recipes'!$H$6:$H$1005,MATCH(J673,'Crafting recipes'!$A$6:$A$1005,0)),"MISSING ID"),"Advances one material tier","Lower-tier ingredient; route advances one tier"),"Needs tier review"))))))</x:f>
        <x:v>Advances one material tier</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Selected culinary salt crystals</x:v>
      </x:c>
      <x:c r="B674" s="4" t="str">
        <x:f>IFERROR(INDEX('Material routes'!$F$6:$F$2205,MATCH(U674,'Material routes'!$A$6:$A$2205,0)),"MISSING ID")</x:f>
        <x:v>T0</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Food-grade mineral seasoning</x:v>
      </x:c>
      <x:c r="G674" s="4" t="str">
        <x:f>IFERROR(INDEX('Material routes'!$F$6:$F$2205,MATCH(V674,'Material routes'!$A$6:$A$2205,0)),"MISSING ID")</x:f>
        <x:v>T1</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prerequisite",IF(K674="Raw entry preparation","Entry-resource preparation",IF(G674="Not applicable",IF(IFERROR(INDEX('Items'!$AI$6:$AI$1005,MATCH(T674,'Items'!$A$6:$A$1005,0)),"MISSING ID")="Finished item","Finished endpoint",IF(IFERROR(INDEX('Items'!$AI$6:$AI$1005,MATCH(T674,'Items'!$A$6:$A$1005,0)),"MISSING ID")="Currency","Currency / no refinement tier","Recovered output / tier not applicable")),IF(OR(IFERROR(INDEX('Crafting recipes'!$H$6:$H$1005,MATCH(J674,'Crafting recipes'!$A$6:$A$1005,0)),"MISSING ID")="Unassigned",G674="Unassigned"),"Tier unresolved",IF(IFERROR(VALUE(RIGHT(G674,1))-VALUE(RIGHT(IFERROR(INDEX('Crafting recipes'!$H$6:$H$1005,MATCH(J674,'Crafting recipes'!$A$6:$A$1005,0)),"MISSING ID"),1)),0)=1,IF(B674=IFERROR(INDEX('Crafting recipes'!$H$6:$H$1005,MATCH(J674,'Crafting recipes'!$A$6:$A$1005,0)),"MISSING ID"),"Advances one material tier","Lower-tier ingredient; route advances one tier"),"Needs tier review"))))))</x:f>
        <x:v>Advances one material tier</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Selected edible-fauna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prerequisite",IF(K675="Raw entry preparation","Entry-resource preparation",IF(G675="Not applicable",IF(IFERROR(INDEX('Items'!$AI$6:$AI$1005,MATCH(T675,'Items'!$A$6:$A$1005,0)),"MISSING ID")="Finished item","Finished endpoint",IF(IFERROR(INDEX('Items'!$AI$6:$AI$1005,MATCH(T675,'Items'!$A$6:$A$1005,0)),"MISSING ID")="Currency","Currency / no refinement tier","Recovered output / tier not applicable")),IF(OR(IFERROR(INDEX('Crafting recipes'!$H$6:$H$1005,MATCH(J675,'Crafting recipes'!$A$6:$A$1005,0)),"MISSING ID")="Unassigned",G675="Unassigned"),"Tier unresolved",IF(IFERROR(VALUE(RIGHT(G675,1))-VALUE(RIGHT(IFERROR(INDEX('Crafting recipes'!$H$6:$H$1005,MATCH(J675,'Crafting recipes'!$A$6:$A$1005,0)),"MISSING ID"),1)),0)=1,IF(B675=IFERROR(INDEX('Crafting recipes'!$H$6:$H$1005,MATCH(J675,'Crafting recipes'!$A$6:$A$1005,0)),"MISSING ID"),"Advances one material tier","Lower-tier ingredient; route advances one tier"),"Needs tier review"))))))</x:f>
        <x:v>Advances one material tier</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prerequisite",IF(K676="Raw entry preparation","Entry-resource preparation",IF(G676="Not applicable",IF(IFERROR(INDEX('Items'!$AI$6:$AI$1005,MATCH(T676,'Items'!$A$6:$A$1005,0)),"MISSING ID")="Finished item","Finished endpoint",IF(IFERROR(INDEX('Items'!$AI$6:$AI$1005,MATCH(T676,'Items'!$A$6:$A$1005,0)),"MISSING ID")="Currency","Currency / no refinement tier","Recovered output / tier not applicable")),IF(OR(IFERROR(INDEX('Crafting recipes'!$H$6:$H$1005,MATCH(J676,'Crafting recipes'!$A$6:$A$1005,0)),"MISSING ID")="Unassigned",G676="Unassigned"),"Tier unresolved",IF(IFERROR(VALUE(RIGHT(G676,1))-VALUE(RIGHT(IFERROR(INDEX('Crafting recipes'!$H$6:$H$1005,MATCH(J676,'Crafting recipes'!$A$6:$A$1005,0)),"MISSING ID"),1)),0)=1,IF(B676=IFERROR(INDEX('Crafting recipes'!$H$6:$H$1005,MATCH(J676,'Crafting recipes'!$A$6:$A$1005,0)),"MISSING ID"),"Advances one material tier","Lower-tier ingredient; route advances one tier"),"Needs tier review"))))))</x:f>
        <x:v>Advances one material tier</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prerequisite",IF(K677="Raw entry preparation","Entry-resource preparation",IF(G677="Not applicable",IF(IFERROR(INDEX('Items'!$AI$6:$AI$1005,MATCH(T677,'Items'!$A$6:$A$1005,0)),"MISSING ID")="Finished item","Finished endpoint",IF(IFERROR(INDEX('Items'!$AI$6:$AI$1005,MATCH(T677,'Items'!$A$6:$A$1005,0)),"MISSING ID")="Currency","Currency / no refinement tier","Recovered output / tier not applicable")),IF(OR(IFERROR(INDEX('Crafting recipes'!$H$6:$H$1005,MATCH(J677,'Crafting recipes'!$A$6:$A$1005,0)),"MISSING ID")="Unassigned",G677="Unassigned"),"Tier unresolved",IF(IFERROR(VALUE(RIGHT(G677,1))-VALUE(RIGHT(IFERROR(INDEX('Crafting recipes'!$H$6:$H$1005,MATCH(J677,'Crafting recipes'!$A$6:$A$1005,0)),"MISSING ID"),1)),0)=1,IF(B677=IFERROR(INDEX('Crafting recipes'!$H$6:$H$1005,MATCH(J677,'Crafting recipes'!$A$6:$A$1005,0)),"MISSING ID"),"Advances one material tier","Lower-tier ingredient; route advances one tier"),"Needs tier review"))))))</x:f>
        <x:v>Lower-tier ingredient; route advances one tier</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T1</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prerequisite",IF(K678="Raw entry preparation","Entry-resource preparation",IF(G678="Not applicable",IF(IFERROR(INDEX('Items'!$AI$6:$AI$1005,MATCH(T678,'Items'!$A$6:$A$1005,0)),"MISSING ID")="Finished item","Finished endpoint",IF(IFERROR(INDEX('Items'!$AI$6:$AI$1005,MATCH(T678,'Items'!$A$6:$A$1005,0)),"MISSING ID")="Currency","Currency / no refinement tier","Recovered output / tier not applicable")),IF(OR(IFERROR(INDEX('Crafting recipes'!$H$6:$H$1005,MATCH(J678,'Crafting recipes'!$A$6:$A$1005,0)),"MISSING ID")="Unassigned",G678="Unassigned"),"Tier unresolved",IF(IFERROR(VALUE(RIGHT(G678,1))-VALUE(RIGHT(IFERROR(INDEX('Crafting recipes'!$H$6:$H$1005,MATCH(J678,'Crafting recipes'!$A$6:$A$1005,0)),"MISSING ID"),1)),0)=1,IF(B678=IFERROR(INDEX('Crafting recipes'!$H$6:$H$1005,MATCH(J678,'Crafting recipes'!$A$6:$A$1005,0)),"MISSING ID"),"Advances one material tier","Lower-tier ingredient; route advances one tier"),"Needs tier review"))))))</x:f>
        <x:v>Advances one material tier</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t="str">
        <x:f>IFERROR(INDEX('Material routes'!$E$6:$E$2205,MATCH(U679,'Material routes'!$A$6:$A$2205,0)),"MISSING ID")</x:f>
        <x:v>Selected edible-fauna reproductive mass</x:v>
      </x:c>
      <x:c r="B679" s="4" t="str">
        <x:f>IFERROR(INDEX('Material routes'!$F$6:$F$2205,MATCH(U679,'Material routes'!$A$6:$A$2205,0)),"MISSING ID")</x:f>
        <x:v>T0</x:v>
      </x:c>
      <x:c r="C679" s="4" t="str">
        <x:f>IFERROR(INDEX('Material routes'!$H$6:$H$2205,MATCH(U679,'Material routes'!$A$6:$A$2205,0)),"MISSING ID")</x:f>
        <x:v>Raw material</x:v>
      </x:c>
      <x:c r="D679" s="4" t="str">
        <x:f>IFERROR(INDEX('Material routes'!$G$6:$G$2205,MATCH(U679,'Material routes'!$A$6:$A$2205,0)),"MISSING ID")</x:f>
        <x:v>Cooking ingredients</x:v>
      </x:c>
      <x:c r="E679" s="4" t="str">
        <x:f>IFERROR(INDEX('Material routes'!$C$6:$C$2205,MATCH(U679,'Material routes'!$A$6:$A$2205,0)),"MISSING ID")</x:f>
        <x:v>Ingredient candidate</x:v>
      </x:c>
      <x:c r="F679" s="4" t="str">
        <x:f>IFERROR(INDEX('Material routes'!$E$6:$E$2205,MATCH(V679,'Material routes'!$A$6:$A$2205,0)),"MISSING ID")</x:f>
        <x:v>Selected edible-fauna roe</x:v>
      </x:c>
      <x:c r="G679" s="4" t="str">
        <x:f>IFERROR(INDEX('Material routes'!$F$6:$F$2205,MATCH(V679,'Material routes'!$A$6:$A$2205,0)),"MISSING ID")</x:f>
        <x:v>T1</x:v>
      </x:c>
      <x:c r="H679" s="4" t="str">
        <x:f>IFERROR(INDEX('Material routes'!$H$6:$H$2205,MATCH(V679,'Material routes'!$A$6:$A$2205,0)),"MISSING ID")</x:f>
        <x:v>Food material</x:v>
      </x:c>
      <x:c r="I679" s="4" t="str">
        <x:f>IFERROR(INDEX('Material routes'!$G$6:$G$2205,MATCH(V679,'Material routes'!$A$6:$A$2205,0)),"MISSING ID")</x:f>
        <x:v>Cooking ingredients</x:v>
      </x:c>
      <x:c r="J679" s="4" t="str">
        <x:f>IFERROR(INDEX('Material routes'!$B$6:$B$2205,MATCH(U679,'Material routes'!$A$6:$A$2205,0)),"MISSING ID")</x:f>
        <x:v>design.collection.selected_edible_fauna_roe</x:v>
      </x:c>
      <x:c r="K679" s="4" t="str">
        <x:f>IFERROR(INDEX('Crafting recipes'!$C$6:$C$1005,MATCH(J679,'Crafting recipes'!$A$6:$A$1005,0)),"MISSING ID")</x:f>
        <x:v>Material refinement</x:v>
      </x:c>
      <x:c r="L679" s="4" t="str">
        <x:f>IFERROR(INDEX('Material routes'!$K$6:$K$2205,MATCH(U679,'Material routes'!$A$6:$A$2205,0)),"MISSING ID")</x:f>
        <x:v>Proposal</x:v>
      </x:c>
      <x:c r="M679" s="4" t="str">
        <x:f>IFERROR(INDEX('Material routes'!$M$6:$M$2205,MATCH(U679,'Material routes'!$A$6:$A$2205,0)),"MISSING ID")</x:f>
        <x:v>Partial proposal</x:v>
      </x:c>
      <x:c r="N679" s="4"/>
      <x:c r="O679" s="4" t="str">
        <x:f>IFERROR(INDEX('Material routes'!$J$6:$J$2205,MATCH(U679,'Material routes'!$A$6:$A$2205,0)),"MISSING ID")</x:f>
        <x:v>Unspecified</x:v>
      </x:c>
      <x:c r="P679" s="4"/>
      <x:c r="Q679" s="4" t="str">
        <x:f>IFERROR(INDEX('Material routes'!$J$6:$J$2205,MATCH(V679,'Material routes'!$A$6:$A$2205,0)),"MISSING ID")</x:f>
        <x:v>Unspecified</x:v>
      </x:c>
      <x:c r="R679" s="4" t="str">
        <x:f>IF(L679="Withheld","Withheld premise",IF(E679="Tool candidate","Reusable prerequisite",IF(K679="Raw entry preparation","Entry-resource preparation",IF(G679="Not applicable",IF(IFERROR(INDEX('Items'!$AI$6:$AI$1005,MATCH(T679,'Items'!$A$6:$A$1005,0)),"MISSING ID")="Finished item","Finished endpoint",IF(IFERROR(INDEX('Items'!$AI$6:$AI$1005,MATCH(T679,'Items'!$A$6:$A$1005,0)),"MISSING ID")="Currency","Currency / no refinement tier","Recovered output / tier not applicable")),IF(OR(IFERROR(INDEX('Crafting recipes'!$H$6:$H$1005,MATCH(J679,'Crafting recipes'!$A$6:$A$1005,0)),"MISSING ID")="Unassigned",G679="Unassigned"),"Tier unresolved",IF(IFERROR(VALUE(RIGHT(G679,1))-VALUE(RIGHT(IFERROR(INDEX('Crafting recipes'!$H$6:$H$1005,MATCH(J679,'Crafting recipes'!$A$6:$A$1005,0)),"MISSING ID"),1)),0)=1,IF(B679=IFERROR(INDEX('Crafting recipes'!$H$6:$H$1005,MATCH(J679,'Crafting recipes'!$A$6:$A$1005,0)),"MISSING ID"),"Advances one material tier","Lower-tier ingredient; route advances one tier"),"Needs tier review"))))))</x:f>
        <x:v>Advances one material tier</x:v>
      </x:c>
      <x:c r="S679" s="4" t="str">
        <x:f>IFERROR(INDEX('Material routes'!$D$6:$D$2205,MATCH(U679,'Material routes'!$A$6:$A$2205,0)),"MISSING ID")</x:f>
        <x:v>proposal.audit.selected_edible_fauna_reproductive_mass</x:v>
      </x:c>
      <x:c r="T679" s="4" t="str">
        <x:f>IFERROR(INDEX('Material routes'!$D$6:$D$2205,MATCH(V679,'Material routes'!$A$6:$A$2205,0)),"MISSING ID")</x:f>
        <x:v>proposal.collection.selected_edible_fauna_roe</x:v>
      </x:c>
      <x:c r="U679" s="4" t="str">
        <x:v>design.collection.selected_edible_fauna_roe.in.1</x:v>
      </x:c>
      <x:c r="V679" s="4" t="str">
        <x:v>design.collection.selected_edible_fauna_roe.out</x:v>
      </x:c>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prerequisite",IF(K680="Raw entry preparation","Entry-resource preparation",IF(G680="Not applicable",IF(IFERROR(INDEX('Items'!$AI$6:$AI$1005,MATCH(T680,'Items'!$A$6:$A$1005,0)),"MISSING ID")="Finished item","Finished endpoint",IF(IFERROR(INDEX('Items'!$AI$6:$AI$1005,MATCH(T680,'Items'!$A$6:$A$1005,0)),"MISSING ID")="Currency","Currency / no refinement tier","Recovered output / tier not applicable")),IF(OR(IFERROR(INDEX('Crafting recipes'!$H$6:$H$1005,MATCH(J680,'Crafting recipes'!$A$6:$A$1005,0)),"MISSING ID")="Unassigned",G680="Unassigned"),"Tier unresolved",IF(IFERROR(VALUE(RIGHT(G680,1))-VALUE(RIGHT(IFERROR(INDEX('Crafting recipes'!$H$6:$H$1005,MATCH(J680,'Crafting recipes'!$A$6:$A$1005,0)),"MISSING ID"),1)),0)=1,IF(B680=IFERROR(INDEX('Crafting recipes'!$H$6:$H$1005,MATCH(J680,'Crafting recipes'!$A$6:$A$1005,0)),"MISSING ID"),"Advances one material tier","Lower-tier ingredient; route advances one tier"),"Needs tier review"))))))</x:f>
        <x:v>Advances one material tier</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Selected edible-fauna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T1</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prerequisite",IF(K681="Raw entry preparation","Entry-resource preparation",IF(G681="Not applicable",IF(IFERROR(INDEX('Items'!$AI$6:$AI$1005,MATCH(T681,'Items'!$A$6:$A$1005,0)),"MISSING ID")="Finished item","Finished endpoint",IF(IFERROR(INDEX('Items'!$AI$6:$AI$1005,MATCH(T681,'Items'!$A$6:$A$1005,0)),"MISSING ID")="Currency","Currency / no refinement tier","Recovered output / tier not applicable")),IF(OR(IFERROR(INDEX('Crafting recipes'!$H$6:$H$1005,MATCH(J681,'Crafting recipes'!$A$6:$A$1005,0)),"MISSING ID")="Unassigned",G681="Unassigned"),"Tier unresolved",IF(IFERROR(VALUE(RIGHT(G681,1))-VALUE(RIGHT(IFERROR(INDEX('Crafting recipes'!$H$6:$H$1005,MATCH(J681,'Crafting recipes'!$A$6:$A$1005,0)),"MISSING ID"),1)),0)=1,IF(B681=IFERROR(INDEX('Crafting recipes'!$H$6:$H$1005,MATCH(J681,'Crafting recipes'!$A$6:$A$1005,0)),"MISSING ID"),"Advances one material tier","Lower-tier ingredient; route advances one tier"),"Needs tier review"))))))</x:f>
        <x:v>Advances one material tier</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T1</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prerequisite",IF(K682="Raw entry preparation","Entry-resource preparation",IF(G682="Not applicable",IF(IFERROR(INDEX('Items'!$AI$6:$AI$1005,MATCH(T682,'Items'!$A$6:$A$1005,0)),"MISSING ID")="Finished item","Finished endpoint",IF(IFERROR(INDEX('Items'!$AI$6:$AI$1005,MATCH(T682,'Items'!$A$6:$A$1005,0)),"MISSING ID")="Currency","Currency / no refinement tier","Recovered output / tier not applicable")),IF(OR(IFERROR(INDEX('Crafting recipes'!$H$6:$H$1005,MATCH(J682,'Crafting recipes'!$A$6:$A$1005,0)),"MISSING ID")="Unassigned",G682="Unassigned"),"Tier unresolved",IF(IFERROR(VALUE(RIGHT(G682,1))-VALUE(RIGHT(IFERROR(INDEX('Crafting recipes'!$H$6:$H$1005,MATCH(J682,'Crafting recipes'!$A$6:$A$1005,0)),"MISSING ID"),1)),0)=1,IF(B682=IFERROR(INDEX('Crafting recipes'!$H$6:$H$1005,MATCH(J682,'Crafting recipes'!$A$6:$A$1005,0)),"MISSING ID"),"Advances one material tier","Lower-tier ingredient; route advances one tier"),"Needs tier review"))))))</x:f>
        <x:v>Advances one material tier</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prerequisite",IF(K683="Raw entry preparation","Entry-resource preparation",IF(G683="Not applicable",IF(IFERROR(INDEX('Items'!$AI$6:$AI$1005,MATCH(T683,'Items'!$A$6:$A$1005,0)),"MISSING ID")="Finished item","Finished endpoint",IF(IFERROR(INDEX('Items'!$AI$6:$AI$1005,MATCH(T683,'Items'!$A$6:$A$1005,0)),"MISSING ID")="Currency","Currency / no refinement tier","Recovered output / tier not applicable")),IF(OR(IFERROR(INDEX('Crafting recipes'!$H$6:$H$1005,MATCH(J683,'Crafting recipes'!$A$6:$A$1005,0)),"MISSING ID")="Unassigned",G683="Unassigned"),"Tier unresolved",IF(IFERROR(VALUE(RIGHT(G683,1))-VALUE(RIGHT(IFERROR(INDEX('Crafting recipes'!$H$6:$H$1005,MATCH(J683,'Crafting recipes'!$A$6:$A$1005,0)),"MISSING ID"),1)),0)=1,IF(B683=IFERROR(INDEX('Crafting recipes'!$H$6:$H$1005,MATCH(J683,'Crafting recipes'!$A$6:$A$1005,0)),"MISSING ID"),"Advances one material tier","Lower-tier ingredient; route advances one tier"),"Needs tier review"))))))</x:f>
        <x:v>Advances one material tier</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T1</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Not applicable</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prerequisite",IF(K684="Raw entry preparation","Entry-resource preparation",IF(G684="Not applicable",IF(IFERROR(INDEX('Items'!$AI$6:$AI$1005,MATCH(T684,'Items'!$A$6:$A$1005,0)),"MISSING ID")="Finished item","Finished endpoint",IF(IFERROR(INDEX('Items'!$AI$6:$AI$1005,MATCH(T684,'Items'!$A$6:$A$1005,0)),"MISSING ID")="Currency","Currency / no refinement tier","Recovered output / tier not applicable")),IF(OR(IFERROR(INDEX('Crafting recipes'!$H$6:$H$1005,MATCH(J684,'Crafting recipes'!$A$6:$A$1005,0)),"MISSING ID")="Unassigned",G684="Unassigned"),"Tier unresolved",IF(IFERROR(VALUE(RIGHT(G684,1))-VALUE(RIGHT(IFERROR(INDEX('Crafting recipes'!$H$6:$H$1005,MATCH(J684,'Crafting recipes'!$A$6:$A$1005,0)),"MISSING ID"),1)),0)=1,IF(B684=IFERROR(INDEX('Crafting recipes'!$H$6:$H$1005,MATCH(J684,'Crafting recipes'!$A$6:$A$1005,0)),"MISSING ID"),"Advances one material tier","Lower-tier ingredient; route advances one tier"),"Needs tier review"))))))</x:f>
        <x:v>Finished endpoint</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T1</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Not applicable</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prerequisite",IF(K685="Raw entry preparation","Entry-resource preparation",IF(G685="Not applicable",IF(IFERROR(INDEX('Items'!$AI$6:$AI$1005,MATCH(T685,'Items'!$A$6:$A$1005,0)),"MISSING ID")="Finished item","Finished endpoint",IF(IFERROR(INDEX('Items'!$AI$6:$AI$1005,MATCH(T685,'Items'!$A$6:$A$1005,0)),"MISSING ID")="Currency","Currency / no refinement tier","Recovered output / tier not applicable")),IF(OR(IFERROR(INDEX('Crafting recipes'!$H$6:$H$1005,MATCH(J685,'Crafting recipes'!$A$6:$A$1005,0)),"MISSING ID")="Unassigned",G685="Unassigned"),"Tier unresolved",IF(IFERROR(VALUE(RIGHT(G685,1))-VALUE(RIGHT(IFERROR(INDEX('Crafting recipes'!$H$6:$H$1005,MATCH(J685,'Crafting recipes'!$A$6:$A$1005,0)),"MISSING ID"),1)),0)=1,IF(B685=IFERROR(INDEX('Crafting recipes'!$H$6:$H$1005,MATCH(J685,'Crafting recipes'!$A$6:$A$1005,0)),"MISSING ID"),"Advances one material tier","Lower-tier ingredient; route advances one tier"),"Needs tier review"))))))</x:f>
        <x:v>Finished endpoint</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T1</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Not applicable</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prerequisite",IF(K688="Raw entry preparation","Entry-resource preparation",IF(G688="Not applicable",IF(IFERROR(INDEX('Items'!$AI$6:$AI$1005,MATCH(T688,'Items'!$A$6:$A$1005,0)),"MISSING ID")="Finished item","Finished endpoint",IF(IFERROR(INDEX('Items'!$AI$6:$AI$1005,MATCH(T688,'Items'!$A$6:$A$1005,0)),"MISSING ID")="Currency","Currency / no refinement tier","Recovered output / tier not applicable")),IF(OR(IFERROR(INDEX('Crafting recipes'!$H$6:$H$1005,MATCH(J688,'Crafting recipes'!$A$6:$A$1005,0)),"MISSING ID")="Unassigned",G688="Unassigned"),"Tier unresolved",IF(IFERROR(VALUE(RIGHT(G688,1))-VALUE(RIGHT(IFERROR(INDEX('Crafting recipes'!$H$6:$H$1005,MATCH(J688,'Crafting recipes'!$A$6:$A$1005,0)),"MISSING ID"),1)),0)=1,IF(B688=IFERROR(INDEX('Crafting recipes'!$H$6:$H$1005,MATCH(J688,'Crafting recipes'!$A$6:$A$1005,0)),"MISSING ID"),"Advances one material tier","Lower-tier ingredient; route advances one tier"),"Needs tier review"))))))</x:f>
        <x:v>Finished endpoint</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Not applicable</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prerequisite",IF(K689="Raw entry preparation","Entry-resource preparation",IF(G689="Not applicable",IF(IFERROR(INDEX('Items'!$AI$6:$AI$1005,MATCH(T689,'Items'!$A$6:$A$1005,0)),"MISSING ID")="Finished item","Finished endpoint",IF(IFERROR(INDEX('Items'!$AI$6:$AI$1005,MATCH(T689,'Items'!$A$6:$A$1005,0)),"MISSING ID")="Currency","Currency / no refinement tier","Recovered output / tier not applicable")),IF(OR(IFERROR(INDEX('Crafting recipes'!$H$6:$H$1005,MATCH(J689,'Crafting recipes'!$A$6:$A$1005,0)),"MISSING ID")="Unassigned",G689="Unassigned"),"Tier unresolved",IF(IFERROR(VALUE(RIGHT(G689,1))-VALUE(RIGHT(IFERROR(INDEX('Crafting recipes'!$H$6:$H$1005,MATCH(J689,'Crafting recipes'!$A$6:$A$1005,0)),"MISSING ID"),1)),0)=1,IF(B689=IFERROR(INDEX('Crafting recipes'!$H$6:$H$1005,MATCH(J689,'Crafting recipes'!$A$6:$A$1005,0)),"MISSING ID"),"Advances one material tier","Lower-tier ingredient; route advances one tier"),"Needs tier review"))))))</x:f>
        <x:v>Finished endpoint</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T1</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Not applicable</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prerequisite",IF(K691="Raw entry preparation","Entry-resource preparation",IF(G691="Not applicable",IF(IFERROR(INDEX('Items'!$AI$6:$AI$1005,MATCH(T691,'Items'!$A$6:$A$1005,0)),"MISSING ID")="Finished item","Finished endpoint",IF(IFERROR(INDEX('Items'!$AI$6:$AI$1005,MATCH(T691,'Items'!$A$6:$A$1005,0)),"MISSING ID")="Currency","Currency / no refinement tier","Recovered output / tier not applicable")),IF(OR(IFERROR(INDEX('Crafting recipes'!$H$6:$H$1005,MATCH(J691,'Crafting recipes'!$A$6:$A$1005,0)),"MISSING ID")="Unassigned",G691="Unassigned"),"Tier unresolved",IF(IFERROR(VALUE(RIGHT(G691,1))-VALUE(RIGHT(IFERROR(INDEX('Crafting recipes'!$H$6:$H$1005,MATCH(J691,'Crafting recipes'!$A$6:$A$1005,0)),"MISSING ID"),1)),0)=1,IF(B691=IFERROR(INDEX('Crafting recipes'!$H$6:$H$1005,MATCH(J691,'Crafting recipes'!$A$6:$A$1005,0)),"MISSING ID"),"Advances one material tier","Lower-tier ingredient; route advances one tier"),"Needs tier review"))))))</x:f>
        <x:v>Finished endpoint</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T1</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Not applicable</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prerequisite",IF(K692="Raw entry preparation","Entry-resource preparation",IF(G692="Not applicable",IF(IFERROR(INDEX('Items'!$AI$6:$AI$1005,MATCH(T692,'Items'!$A$6:$A$1005,0)),"MISSING ID")="Finished item","Finished endpoint",IF(IFERROR(INDEX('Items'!$AI$6:$AI$1005,MATCH(T692,'Items'!$A$6:$A$1005,0)),"MISSING ID")="Currency","Currency / no refinement tier","Recovered output / tier not applicable")),IF(OR(IFERROR(INDEX('Crafting recipes'!$H$6:$H$1005,MATCH(J692,'Crafting recipes'!$A$6:$A$1005,0)),"MISSING ID")="Unassigned",G692="Unassigned"),"Tier unresolved",IF(IFERROR(VALUE(RIGHT(G692,1))-VALUE(RIGHT(IFERROR(INDEX('Crafting recipes'!$H$6:$H$1005,MATCH(J692,'Crafting recipes'!$A$6:$A$1005,0)),"MISSING ID"),1)),0)=1,IF(B692=IFERROR(INDEX('Crafting recipes'!$H$6:$H$1005,MATCH(J692,'Crafting recipes'!$A$6:$A$1005,0)),"MISSING ID"),"Advances one material tier","Lower-tier ingredient; route advances one tier"),"Needs tier review"))))))</x:f>
        <x:v>Finished endpoint</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Food-grade mineral seasoning</x:v>
      </x:c>
      <x:c r="B695" s="4" t="str">
        <x:f>IFERROR(INDEX('Material routes'!$F$6:$F$2205,MATCH(U695,'Material routes'!$A$6:$A$2205,0)),"MISSING ID")</x:f>
        <x:v>T1</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Not applicable</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prerequisite",IF(K695="Raw entry preparation","Entry-resource preparation",IF(G695="Not applicable",IF(IFERROR(INDEX('Items'!$AI$6:$AI$1005,MATCH(T695,'Items'!$A$6:$A$1005,0)),"MISSING ID")="Finished item","Finished endpoint",IF(IFERROR(INDEX('Items'!$AI$6:$AI$1005,MATCH(T695,'Items'!$A$6:$A$1005,0)),"MISSING ID")="Currency","Currency / no refinement tier","Recovered output / tier not applicable")),IF(OR(IFERROR(INDEX('Crafting recipes'!$H$6:$H$1005,MATCH(J695,'Crafting recipes'!$A$6:$A$1005,0)),"MISSING ID")="Unassigned",G695="Unassigned"),"Tier unresolved",IF(IFERROR(VALUE(RIGHT(G695,1))-VALUE(RIGHT(IFERROR(INDEX('Crafting recipes'!$H$6:$H$1005,MATCH(J695,'Crafting recipes'!$A$6:$A$1005,0)),"MISSING ID"),1)),0)=1,IF(B695=IFERROR(INDEX('Crafting recipes'!$H$6:$H$1005,MATCH(J695,'Crafting recipes'!$A$6:$A$1005,0)),"MISSING ID"),"Advances one material tier","Lower-tier ingredient; route advances one tier"),"Needs tier review"))))))</x:f>
        <x:v>Finished endpoint</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T1</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Not applicable</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prerequisite",IF(K696="Raw entry preparation","Entry-resource preparation",IF(G696="Not applicable",IF(IFERROR(INDEX('Items'!$AI$6:$AI$1005,MATCH(T696,'Items'!$A$6:$A$1005,0)),"MISSING ID")="Finished item","Finished endpoint",IF(IFERROR(INDEX('Items'!$AI$6:$AI$1005,MATCH(T696,'Items'!$A$6:$A$1005,0)),"MISSING ID")="Currency","Currency / no refinement tier","Recovered output / tier not applicable")),IF(OR(IFERROR(INDEX('Crafting recipes'!$H$6:$H$1005,MATCH(J696,'Crafting recipes'!$A$6:$A$1005,0)),"MISSING ID")="Unassigned",G696="Unassigned"),"Tier unresolved",IF(IFERROR(VALUE(RIGHT(G696,1))-VALUE(RIGHT(IFERROR(INDEX('Crafting recipes'!$H$6:$H$1005,MATCH(J696,'Crafting recipes'!$A$6:$A$1005,0)),"MISSING ID"),1)),0)=1,IF(B696=IFERROR(INDEX('Crafting recipes'!$H$6:$H$1005,MATCH(J696,'Crafting recipes'!$A$6:$A$1005,0)),"MISSING ID"),"Advances one material tier","Lower-tier ingredient; route advances one tier"),"Needs tier review"))))))</x:f>
        <x:v>Finished endpoint</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T1</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Not applicable</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prerequisite",IF(K705="Raw entry preparation","Entry-resource preparation",IF(G705="Not applicable",IF(IFERROR(INDEX('Items'!$AI$6:$AI$1005,MATCH(T705,'Items'!$A$6:$A$1005,0)),"MISSING ID")="Finished item","Finished endpoint",IF(IFERROR(INDEX('Items'!$AI$6:$AI$1005,MATCH(T705,'Items'!$A$6:$A$1005,0)),"MISSING ID")="Currency","Currency / no refinement tier","Recovered output / tier not applicable")),IF(OR(IFERROR(INDEX('Crafting recipes'!$H$6:$H$1005,MATCH(J705,'Crafting recipes'!$A$6:$A$1005,0)),"MISSING ID")="Unassigned",G705="Unassigned"),"Tier unresolved",IF(IFERROR(VALUE(RIGHT(G705,1))-VALUE(RIGHT(IFERROR(INDEX('Crafting recipes'!$H$6:$H$1005,MATCH(J705,'Crafting recipes'!$A$6:$A$1005,0)),"MISSING ID"),1)),0)=1,IF(B705=IFERROR(INDEX('Crafting recipes'!$H$6:$H$1005,MATCH(J705,'Crafting recipes'!$A$6:$A$1005,0)),"MISSING ID"),"Advances one material tier","Lower-tier ingredient; route advances one tier"),"Needs tier review"))))))</x:f>
        <x:v>Finished endpoint</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T1</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Not applicable</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prerequisite",IF(K706="Raw entry preparation","Entry-resource preparation",IF(G706="Not applicable",IF(IFERROR(INDEX('Items'!$AI$6:$AI$1005,MATCH(T706,'Items'!$A$6:$A$1005,0)),"MISSING ID")="Finished item","Finished endpoint",IF(IFERROR(INDEX('Items'!$AI$6:$AI$1005,MATCH(T706,'Items'!$A$6:$A$1005,0)),"MISSING ID")="Currency","Currency / no refinement tier","Recovered output / tier not applicable")),IF(OR(IFERROR(INDEX('Crafting recipes'!$H$6:$H$1005,MATCH(J706,'Crafting recipes'!$A$6:$A$1005,0)),"MISSING ID")="Unassigned",G706="Unassigned"),"Tier unresolved",IF(IFERROR(VALUE(RIGHT(G706,1))-VALUE(RIGHT(IFERROR(INDEX('Crafting recipes'!$H$6:$H$1005,MATCH(J706,'Crafting recipes'!$A$6:$A$1005,0)),"MISSING ID"),1)),0)=1,IF(B706=IFERROR(INDEX('Crafting recipes'!$H$6:$H$1005,MATCH(J706,'Crafting recipes'!$A$6:$A$1005,0)),"MISSING ID"),"Advances one material tier","Lower-tier ingredient; route advances one tier"),"Needs tier review"))))))</x:f>
        <x:v>Finished endpoint</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T1</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Not applicable</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prerequisite",IF(K707="Raw entry preparation","Entry-resource preparation",IF(G707="Not applicable",IF(IFERROR(INDEX('Items'!$AI$6:$AI$1005,MATCH(T707,'Items'!$A$6:$A$1005,0)),"MISSING ID")="Finished item","Finished endpoint",IF(IFERROR(INDEX('Items'!$AI$6:$AI$1005,MATCH(T707,'Items'!$A$6:$A$1005,0)),"MISSING ID")="Currency","Currency / no refinement tier","Recovered output / tier not applicable")),IF(OR(IFERROR(INDEX('Crafting recipes'!$H$6:$H$1005,MATCH(J707,'Crafting recipes'!$A$6:$A$1005,0)),"MISSING ID")="Unassigned",G707="Unassigned"),"Tier unresolved",IF(IFERROR(VALUE(RIGHT(G707,1))-VALUE(RIGHT(IFERROR(INDEX('Crafting recipes'!$H$6:$H$1005,MATCH(J707,'Crafting recipes'!$A$6:$A$1005,0)),"MISSING ID"),1)),0)=1,IF(B707=IFERROR(INDEX('Crafting recipes'!$H$6:$H$1005,MATCH(J707,'Crafting recipes'!$A$6:$A$1005,0)),"MISSING ID"),"Advances one material tier","Lower-tier ingredient; route advances one tier"),"Needs tier review"))))))</x:f>
        <x:v>Finished endpoint</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Not applicable</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prerequisite",IF(K708="Raw entry preparation","Entry-resource preparation",IF(G708="Not applicable",IF(IFERROR(INDEX('Items'!$AI$6:$AI$1005,MATCH(T708,'Items'!$A$6:$A$1005,0)),"MISSING ID")="Finished item","Finished endpoint",IF(IFERROR(INDEX('Items'!$AI$6:$AI$1005,MATCH(T708,'Items'!$A$6:$A$1005,0)),"MISSING ID")="Currency","Currency / no refinement tier","Recovered output / tier not applicable")),IF(OR(IFERROR(INDEX('Crafting recipes'!$H$6:$H$1005,MATCH(J708,'Crafting recipes'!$A$6:$A$1005,0)),"MISSING ID")="Unassigned",G708="Unassigned"),"Tier unresolved",IF(IFERROR(VALUE(RIGHT(G708,1))-VALUE(RIGHT(IFERROR(INDEX('Crafting recipes'!$H$6:$H$1005,MATCH(J708,'Crafting recipes'!$A$6:$A$1005,0)),"MISSING ID"),1)),0)=1,IF(B708=IFERROR(INDEX('Crafting recipes'!$H$6:$H$1005,MATCH(J708,'Crafting recipes'!$A$6:$A$1005,0)),"MISSING ID"),"Advances one material tier","Lower-tier ingredient; route advances one tier"),"Needs tier review"))))))</x:f>
        <x:v>Finished endpoint</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T1</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Not applicable</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prerequisite",IF(K709="Raw entry preparation","Entry-resource preparation",IF(G709="Not applicable",IF(IFERROR(INDEX('Items'!$AI$6:$AI$1005,MATCH(T709,'Items'!$A$6:$A$1005,0)),"MISSING ID")="Finished item","Finished endpoint",IF(IFERROR(INDEX('Items'!$AI$6:$AI$1005,MATCH(T709,'Items'!$A$6:$A$1005,0)),"MISSING ID")="Currency","Currency / no refinement tier","Recovered output / tier not applicable")),IF(OR(IFERROR(INDEX('Crafting recipes'!$H$6:$H$1005,MATCH(J709,'Crafting recipes'!$A$6:$A$1005,0)),"MISSING ID")="Unassigned",G709="Unassigned"),"Tier unresolved",IF(IFERROR(VALUE(RIGHT(G709,1))-VALUE(RIGHT(IFERROR(INDEX('Crafting recipes'!$H$6:$H$1005,MATCH(J709,'Crafting recipes'!$A$6:$A$1005,0)),"MISSING ID"),1)),0)=1,IF(B709=IFERROR(INDEX('Crafting recipes'!$H$6:$H$1005,MATCH(J709,'Crafting recipes'!$A$6:$A$1005,0)),"MISSING ID"),"Advances one material tier","Lower-tier ingredient; route advances one tier"),"Needs tier review"))))))</x:f>
        <x:v>Finished endpoint</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T1</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Not applicable</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prerequisite",IF(K712="Raw entry preparation","Entry-resource preparation",IF(G712="Not applicable",IF(IFERROR(INDEX('Items'!$AI$6:$AI$1005,MATCH(T712,'Items'!$A$6:$A$1005,0)),"MISSING ID")="Finished item","Finished endpoint",IF(IFERROR(INDEX('Items'!$AI$6:$AI$1005,MATCH(T712,'Items'!$A$6:$A$1005,0)),"MISSING ID")="Currency","Currency / no refinement tier","Recovered output / tier not applicable")),IF(OR(IFERROR(INDEX('Crafting recipes'!$H$6:$H$1005,MATCH(J712,'Crafting recipes'!$A$6:$A$1005,0)),"MISSING ID")="Unassigned",G712="Unassigned"),"Tier unresolved",IF(IFERROR(VALUE(RIGHT(G712,1))-VALUE(RIGHT(IFERROR(INDEX('Crafting recipes'!$H$6:$H$1005,MATCH(J712,'Crafting recipes'!$A$6:$A$1005,0)),"MISSING ID"),1)),0)=1,IF(B712=IFERROR(INDEX('Crafting recipes'!$H$6:$H$1005,MATCH(J712,'Crafting recipes'!$A$6:$A$1005,0)),"MISSING ID"),"Advances one material tier","Lower-tier ingredient; route advances one tier"),"Needs tier review"))))))</x:f>
        <x:v>Finished endpoint</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T1</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Not applicable</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prerequisite",IF(K713="Raw entry preparation","Entry-resource preparation",IF(G713="Not applicable",IF(IFERROR(INDEX('Items'!$AI$6:$AI$1005,MATCH(T713,'Items'!$A$6:$A$1005,0)),"MISSING ID")="Finished item","Finished endpoint",IF(IFERROR(INDEX('Items'!$AI$6:$AI$1005,MATCH(T713,'Items'!$A$6:$A$1005,0)),"MISSING ID")="Currency","Currency / no refinement tier","Recovered output / tier not applicable")),IF(OR(IFERROR(INDEX('Crafting recipes'!$H$6:$H$1005,MATCH(J713,'Crafting recipes'!$A$6:$A$1005,0)),"MISSING ID")="Unassigned",G713="Unassigned"),"Tier unresolved",IF(IFERROR(VALUE(RIGHT(G713,1))-VALUE(RIGHT(IFERROR(INDEX('Crafting recipes'!$H$6:$H$1005,MATCH(J713,'Crafting recipes'!$A$6:$A$1005,0)),"MISSING ID"),1)),0)=1,IF(B713=IFERROR(INDEX('Crafting recipes'!$H$6:$H$1005,MATCH(J713,'Crafting recipes'!$A$6:$A$1005,0)),"MISSING ID"),"Advances one material tier","Lower-tier ingredient; route advances one tier"),"Needs tier review"))))))</x:f>
        <x:v>Finished endpoint</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T1</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Not applicable</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prerequisite",IF(K714="Raw entry preparation","Entry-resource preparation",IF(G714="Not applicable",IF(IFERROR(INDEX('Items'!$AI$6:$AI$1005,MATCH(T714,'Items'!$A$6:$A$1005,0)),"MISSING ID")="Finished item","Finished endpoint",IF(IFERROR(INDEX('Items'!$AI$6:$AI$1005,MATCH(T714,'Items'!$A$6:$A$1005,0)),"MISSING ID")="Currency","Currency / no refinement tier","Recovered output / tier not applicable")),IF(OR(IFERROR(INDEX('Crafting recipes'!$H$6:$H$1005,MATCH(J714,'Crafting recipes'!$A$6:$A$1005,0)),"MISSING ID")="Unassigned",G714="Unassigned"),"Tier unresolved",IF(IFERROR(VALUE(RIGHT(G714,1))-VALUE(RIGHT(IFERROR(INDEX('Crafting recipes'!$H$6:$H$1005,MATCH(J714,'Crafting recipes'!$A$6:$A$1005,0)),"MISSING ID"),1)),0)=1,IF(B714=IFERROR(INDEX('Crafting recipes'!$H$6:$H$1005,MATCH(J714,'Crafting recipes'!$A$6:$A$1005,0)),"MISSING ID"),"Advances one material tier","Lower-tier ingredient; route advances one tier"),"Needs tier review"))))))</x:f>
        <x:v>Finished endpoint</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T1</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Not applicable</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prerequisite",IF(K715="Raw entry preparation","Entry-resource preparation",IF(G715="Not applicable",IF(IFERROR(INDEX('Items'!$AI$6:$AI$1005,MATCH(T715,'Items'!$A$6:$A$1005,0)),"MISSING ID")="Finished item","Finished endpoint",IF(IFERROR(INDEX('Items'!$AI$6:$AI$1005,MATCH(T715,'Items'!$A$6:$A$1005,0)),"MISSING ID")="Currency","Currency / no refinement tier","Recovered output / tier not applicable")),IF(OR(IFERROR(INDEX('Crafting recipes'!$H$6:$H$1005,MATCH(J715,'Crafting recipes'!$A$6:$A$1005,0)),"MISSING ID")="Unassigned",G715="Unassigned"),"Tier unresolved",IF(IFERROR(VALUE(RIGHT(G715,1))-VALUE(RIGHT(IFERROR(INDEX('Crafting recipes'!$H$6:$H$1005,MATCH(J715,'Crafting recipes'!$A$6:$A$1005,0)),"MISSING ID"),1)),0)=1,IF(B715=IFERROR(INDEX('Crafting recipes'!$H$6:$H$1005,MATCH(J715,'Crafting recipes'!$A$6:$A$1005,0)),"MISSING ID"),"Advances one material tier","Lower-tier ingredient; route advances one tier"),"Needs tier review"))))))</x:f>
        <x:v>Finished endpoint</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T1</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Not applicable</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prerequisite",IF(K716="Raw entry preparation","Entry-resource preparation",IF(G716="Not applicable",IF(IFERROR(INDEX('Items'!$AI$6:$AI$1005,MATCH(T716,'Items'!$A$6:$A$1005,0)),"MISSING ID")="Finished item","Finished endpoint",IF(IFERROR(INDEX('Items'!$AI$6:$AI$1005,MATCH(T716,'Items'!$A$6:$A$1005,0)),"MISSING ID")="Currency","Currency / no refinement tier","Recovered output / tier not applicable")),IF(OR(IFERROR(INDEX('Crafting recipes'!$H$6:$H$1005,MATCH(J716,'Crafting recipes'!$A$6:$A$1005,0)),"MISSING ID")="Unassigned",G716="Unassigned"),"Tier unresolved",IF(IFERROR(VALUE(RIGHT(G716,1))-VALUE(RIGHT(IFERROR(INDEX('Crafting recipes'!$H$6:$H$1005,MATCH(J716,'Crafting recipes'!$A$6:$A$1005,0)),"MISSING ID"),1)),0)=1,IF(B716=IFERROR(INDEX('Crafting recipes'!$H$6:$H$1005,MATCH(J716,'Crafting recipes'!$A$6:$A$1005,0)),"MISSING ID"),"Advances one material tier","Lower-tier ingredient; route advances one tier"),"Needs tier review"))))))</x:f>
        <x:v>Finished endpoint</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T1</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Not applicable</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prerequisite",IF(K717="Raw entry preparation","Entry-resource preparation",IF(G717="Not applicable",IF(IFERROR(INDEX('Items'!$AI$6:$AI$1005,MATCH(T717,'Items'!$A$6:$A$1005,0)),"MISSING ID")="Finished item","Finished endpoint",IF(IFERROR(INDEX('Items'!$AI$6:$AI$1005,MATCH(T717,'Items'!$A$6:$A$1005,0)),"MISSING ID")="Currency","Currency / no refinement tier","Recovered output / tier not applicable")),IF(OR(IFERROR(INDEX('Crafting recipes'!$H$6:$H$1005,MATCH(J717,'Crafting recipes'!$A$6:$A$1005,0)),"MISSING ID")="Unassigned",G717="Unassigned"),"Tier unresolved",IF(IFERROR(VALUE(RIGHT(G717,1))-VALUE(RIGHT(IFERROR(INDEX('Crafting recipes'!$H$6:$H$1005,MATCH(J717,'Crafting recipes'!$A$6:$A$1005,0)),"MISSING ID"),1)),0)=1,IF(B717=IFERROR(INDEX('Crafting recipes'!$H$6:$H$1005,MATCH(J717,'Crafting recipes'!$A$6:$A$1005,0)),"MISSING ID"),"Advances one material tier","Lower-tier ingredient; route advances one tier"),"Needs tier review"))))))</x:f>
        <x:v>Finished endpoint</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t="str">
        <x:f>IFERROR(INDEX('Material routes'!$E$6:$E$2205,MATCH(U720,'Material routes'!$A$6:$A$2205,0)),"MISSING ID")</x:f>
        <x:v>Controlled-sour Phagia base</x:v>
      </x:c>
      <x:c r="B720" s="4" t="str">
        <x:f>IFERROR(INDEX('Material routes'!$F$6:$F$2205,MATCH(U720,'Material routes'!$A$6:$A$2205,0)),"MISSING ID")</x:f>
        <x:v>T1</x:v>
      </x:c>
      <x:c r="C720" s="4" t="str">
        <x:f>IFERROR(INDEX('Material routes'!$H$6:$H$2205,MATCH(U720,'Material routes'!$A$6:$A$2205,0)),"MISSING ID")</x:f>
        <x:v>Food material</x:v>
      </x:c>
      <x:c r="D720" s="4" t="str">
        <x:f>IFERROR(INDEX('Material routes'!$G$6:$G$2205,MATCH(U720,'Material routes'!$A$6:$A$2205,0)),"MISSING ID")</x:f>
        <x:v>Cooking ingredients</x:v>
      </x:c>
      <x:c r="E720" s="4" t="str">
        <x:f>IFERROR(INDEX('Material routes'!$C$6:$C$2205,MATCH(U720,'Material routes'!$A$6:$A$2205,0)),"MISSING ID")</x:f>
        <x:v>Ingredient candidate</x:v>
      </x:c>
      <x:c r="F720" s="4" t="str">
        <x:f>IFERROR(INDEX('Material routes'!$E$6:$E$2205,MATCH(V720,'Material routes'!$A$6:$A$2205,0)),"MISSING ID")</x:f>
        <x:v>Sour-savory Phagia blend</x:v>
      </x:c>
      <x:c r="G720" s="4" t="str">
        <x:f>IFERROR(INDEX('Material routes'!$F$6:$F$2205,MATCH(V720,'Material routes'!$A$6:$A$2205,0)),"MISSING ID")</x:f>
        <x:v>Not applicable</x:v>
      </x:c>
      <x:c r="H720" s="4" t="str">
        <x:f>IFERROR(INDEX('Material routes'!$H$6:$H$2205,MATCH(V720,'Material routes'!$A$6:$A$2205,0)),"MISSING ID")</x:f>
        <x:v>Drink consumable</x:v>
      </x:c>
      <x:c r="I720" s="4" t="str">
        <x:f>IFERROR(INDEX('Material routes'!$G$6:$G$2205,MATCH(V720,'Material routes'!$A$6:$A$2205,0)),"MISSING ID")</x:f>
        <x:v>Consumables</x:v>
      </x:c>
      <x:c r="J720" s="4" t="str">
        <x:f>IFERROR(INDEX('Material routes'!$B$6:$B$2205,MATCH(U720,'Material routes'!$A$6:$A$2205,0)),"MISSING ID")</x:f>
        <x:v>design.collection.sour_savory_phagia_blend</x:v>
      </x:c>
      <x:c r="K720" s="4" t="str">
        <x:f>IFERROR(INDEX('Crafting recipes'!$C$6:$C$1005,MATCH(J720,'Crafting recipes'!$A$6:$A$1005,0)),"MISSING ID")</x:f>
        <x:v>Finished-item crafting</x:v>
      </x:c>
      <x:c r="L720" s="4" t="str">
        <x:f>IFERROR(INDEX('Material routes'!$K$6:$K$2205,MATCH(U720,'Material routes'!$A$6:$A$2205,0)),"MISSING ID")</x:f>
        <x:v>Proposal</x:v>
      </x:c>
      <x:c r="M720" s="4" t="str">
        <x:f>IFERROR(INDEX('Material routes'!$M$6:$M$2205,MATCH(U720,'Material routes'!$A$6:$A$2205,0)),"MISSING ID")</x:f>
        <x:v>Partial proposal</x:v>
      </x:c>
      <x:c r="N720" s="4"/>
      <x:c r="O720" s="4" t="str">
        <x:f>IFERROR(INDEX('Material routes'!$J$6:$J$2205,MATCH(U720,'Material routes'!$A$6:$A$2205,0)),"MISSING ID")</x:f>
        <x:v>Unspecified</x:v>
      </x:c>
      <x:c r="P720" s="4"/>
      <x:c r="Q720" s="4" t="str">
        <x:f>IFERROR(INDEX('Material routes'!$J$6:$J$2205,MATCH(V720,'Material routes'!$A$6:$A$2205,0)),"MISSING ID")</x:f>
        <x:v>Unspecified</x:v>
      </x:c>
      <x:c r="R720" s="4" t="str">
        <x:f>IF(L720="Withheld","Withheld premise",IF(E720="Tool candidate","Reusable prerequisite",IF(K720="Raw entry preparation","Entry-resource preparation",IF(G720="Not applicable",IF(IFERROR(INDEX('Items'!$AI$6:$AI$1005,MATCH(T720,'Items'!$A$6:$A$1005,0)),"MISSING ID")="Finished item","Finished endpoint",IF(IFERROR(INDEX('Items'!$AI$6:$AI$1005,MATCH(T720,'Items'!$A$6:$A$1005,0)),"MISSING ID")="Currency","Currency / no refinement tier","Recovered output / tier not applicable")),IF(OR(IFERROR(INDEX('Crafting recipes'!$H$6:$H$1005,MATCH(J720,'Crafting recipes'!$A$6:$A$1005,0)),"MISSING ID")="Unassigned",G720="Unassigned"),"Tier unresolved",IF(IFERROR(VALUE(RIGHT(G720,1))-VALUE(RIGHT(IFERROR(INDEX('Crafting recipes'!$H$6:$H$1005,MATCH(J720,'Crafting recipes'!$A$6:$A$1005,0)),"MISSING ID"),1)),0)=1,IF(B720=IFERROR(INDEX('Crafting recipes'!$H$6:$H$1005,MATCH(J720,'Crafting recipes'!$A$6:$A$1005,0)),"MISSING ID"),"Advances one material tier","Lower-tier ingredient; route advances one tier"),"Needs tier review"))))))</x:f>
        <x:v>Finished endpoint</x:v>
      </x:c>
      <x:c r="S720" s="4" t="str">
        <x:f>IFERROR(INDEX('Material routes'!$D$6:$D$2205,MATCH(U720,'Material routes'!$A$6:$A$2205,0)),"MISSING ID")</x:f>
        <x:v>proposal.collection.controlled_sour_phagia_base</x:v>
      </x:c>
      <x:c r="T720" s="4" t="str">
        <x:f>IFERROR(INDEX('Material routes'!$D$6:$D$2205,MATCH(V720,'Material routes'!$A$6:$A$2205,0)),"MISSING ID")</x:f>
        <x:v>proposal.collection.sour_savory_phagia_blend</x:v>
      </x:c>
      <x:c r="U720" s="4" t="str">
        <x:v>design.collection.sour_savory_phagia_blend.in.1</x:v>
      </x:c>
      <x:c r="V720" s="4" t="str">
        <x:v>design.collection.sour_savory_phagia_blend.out</x:v>
      </x:c>
    </x:row>
    <x:row r="721" ht="64" customHeight="1">
      <x:c r="A721" s="4" t="str">
        <x:f>IFERROR(INDEX('Material routes'!$E$6:$E$2205,MATCH(U721,'Material routes'!$A$6:$A$2205,0)),"MISSING ID")</x:f>
        <x:v>Strained edible-fauna broth base</x:v>
      </x:c>
      <x:c r="B721" s="4" t="str">
        <x:f>IFERROR(INDEX('Material routes'!$F$6:$F$2205,MATCH(U721,'Material routes'!$A$6:$A$2205,0)),"MISSING ID")</x:f>
        <x:v>T2</x:v>
      </x:c>
      <x:c r="C721" s="4" t="str">
        <x:f>IFERROR(INDEX('Material routes'!$H$6:$H$2205,MATCH(U721,'Material routes'!$A$6:$A$2205,0)),"MISSING ID")</x:f>
        <x:v>Food material</x:v>
      </x:c>
      <x:c r="D721" s="4" t="str">
        <x:f>IFERROR(INDEX('Material routes'!$G$6:$G$2205,MATCH(U721,'Material routes'!$A$6:$A$2205,0)),"MISSING ID")</x:f>
        <x:v>Cooking ingredients</x:v>
      </x:c>
      <x:c r="E721" s="4" t="str">
        <x:f>IFERROR(INDEX('Material routes'!$C$6:$C$2205,MATCH(U721,'Material routes'!$A$6:$A$2205,0)),"MISSING ID")</x:f>
        <x:v>Ingredient candidate</x:v>
      </x:c>
      <x:c r="F721" s="4" t="str">
        <x:f>IFERROR(INDEX('Material routes'!$E$6:$E$2205,MATCH(V721,'Material routes'!$A$6:$A$2205,0)),"MISSING ID")</x:f>
        <x:v>Sour-savory Phagia blend</x:v>
      </x:c>
      <x:c r="G721" s="4" t="str">
        <x:f>IFERROR(INDEX('Material routes'!$F$6:$F$2205,MATCH(V721,'Material routes'!$A$6:$A$2205,0)),"MISSING ID")</x:f>
        <x:v>Not applicable</x:v>
      </x:c>
      <x:c r="H721" s="4" t="str">
        <x:f>IFERROR(INDEX('Material routes'!$H$6:$H$2205,MATCH(V721,'Material routes'!$A$6:$A$2205,0)),"MISSING ID")</x:f>
        <x:v>Drink consumable</x:v>
      </x:c>
      <x:c r="I721" s="4" t="str">
        <x:f>IFERROR(INDEX('Material routes'!$G$6:$G$2205,MATCH(V721,'Material routes'!$A$6:$A$2205,0)),"MISSING ID")</x:f>
        <x:v>Consumables</x:v>
      </x:c>
      <x:c r="J721" s="4" t="str">
        <x:f>IFERROR(INDEX('Material routes'!$B$6:$B$2205,MATCH(U721,'Material routes'!$A$6:$A$2205,0)),"MISSING ID")</x:f>
        <x:v>design.collection.sour_savory_phagia_blend</x:v>
      </x:c>
      <x:c r="K721" s="4" t="str">
        <x:f>IFERROR(INDEX('Crafting recipes'!$C$6:$C$1005,MATCH(J721,'Crafting recipes'!$A$6:$A$1005,0)),"MISSING ID")</x:f>
        <x:v>Finished-item crafting</x:v>
      </x:c>
      <x:c r="L721" s="4" t="str">
        <x:f>IFERROR(INDEX('Material routes'!$K$6:$K$2205,MATCH(U721,'Material routes'!$A$6:$A$2205,0)),"MISSING ID")</x:f>
        <x:v>Proposal</x:v>
      </x:c>
      <x:c r="M721" s="4" t="str">
        <x:f>IFERROR(INDEX('Material routes'!$M$6:$M$2205,MATCH(U721,'Material routes'!$A$6:$A$2205,0)),"MISSING ID")</x:f>
        <x:v>Partial proposal</x:v>
      </x:c>
      <x:c r="N721" s="4"/>
      <x:c r="O721" s="4" t="str">
        <x:f>IFERROR(INDEX('Material routes'!$J$6:$J$2205,MATCH(U721,'Material routes'!$A$6:$A$2205,0)),"MISSING ID")</x:f>
        <x:v>Unspecified</x:v>
      </x:c>
      <x:c r="P721" s="4"/>
      <x:c r="Q721" s="4" t="str">
        <x:f>IFERROR(INDEX('Material routes'!$J$6:$J$2205,MATCH(V721,'Material routes'!$A$6:$A$2205,0)),"MISSING ID")</x:f>
        <x:v>Unspecified</x:v>
      </x:c>
      <x:c r="R721" s="4" t="str">
        <x:f>IF(L721="Withheld","Withheld premise",IF(E721="Tool candidate","Reusable prerequisite",IF(K721="Raw entry preparation","Entry-resource preparation",IF(G721="Not applicable",IF(IFERROR(INDEX('Items'!$AI$6:$AI$1005,MATCH(T721,'Items'!$A$6:$A$1005,0)),"MISSING ID")="Finished item","Finished endpoint",IF(IFERROR(INDEX('Items'!$AI$6:$AI$1005,MATCH(T721,'Items'!$A$6:$A$1005,0)),"MISSING ID")="Currency","Currency / no refinement tier","Recovered output / tier not applicable")),IF(OR(IFERROR(INDEX('Crafting recipes'!$H$6:$H$1005,MATCH(J721,'Crafting recipes'!$A$6:$A$1005,0)),"MISSING ID")="Unassigned",G721="Unassigned"),"Tier unresolved",IF(IFERROR(VALUE(RIGHT(G721,1))-VALUE(RIGHT(IFERROR(INDEX('Crafting recipes'!$H$6:$H$1005,MATCH(J721,'Crafting recipes'!$A$6:$A$1005,0)),"MISSING ID"),1)),0)=1,IF(B721=IFERROR(INDEX('Crafting recipes'!$H$6:$H$1005,MATCH(J721,'Crafting recipes'!$A$6:$A$1005,0)),"MISSING ID"),"Advances one material tier","Lower-tier ingredient; route advances one tier"),"Needs tier review"))))))</x:f>
        <x:v>Finished endpoint</x:v>
      </x:c>
      <x:c r="S721" s="4" t="str">
        <x:f>IFERROR(INDEX('Material routes'!$D$6:$D$2205,MATCH(U721,'Material routes'!$A$6:$A$2205,0)),"MISSING ID")</x:f>
        <x:v>proposal.collection.strained_edible_fauna_broth_base</x:v>
      </x:c>
      <x:c r="T721" s="4" t="str">
        <x:f>IFERROR(INDEX('Material routes'!$D$6:$D$2205,MATCH(V721,'Material routes'!$A$6:$A$2205,0)),"MISSING ID")</x:f>
        <x:v>proposal.collection.sour_savory_phagia_blend</x:v>
      </x:c>
      <x:c r="U721" s="4" t="str">
        <x:v>design.collection.sour_savory_phagia_blend.in.2</x:v>
      </x:c>
      <x:c r="V721" s="4" t="str">
        <x:v>design.collection.sour_savory_phagia_blend.out</x:v>
      </x:c>
    </x:row>
    <x:row r="722" ht="64" customHeight="1">
      <x:c r="A722" s="4" t="str">
        <x:f>IFERROR(INDEX('Material routes'!$E$6:$E$2205,MATCH(U722,'Material routes'!$A$6:$A$2205,0)),"MISSING ID")</x:f>
        <x:v>Reduced culinary Phagia concentrate</x:v>
      </x:c>
      <x:c r="B722" s="4" t="str">
        <x:f>IFERROR(INDEX('Material routes'!$F$6:$F$2205,MATCH(U722,'Material routes'!$A$6:$A$2205,0)),"MISSING ID")</x:f>
        <x:v>T2</x:v>
      </x:c>
      <x:c r="C722" s="4" t="str">
        <x:f>IFERROR(INDEX('Material routes'!$H$6:$H$2205,MATCH(U722,'Material routes'!$A$6:$A$2205,0)),"MISSING ID")</x:f>
        <x:v>Food material</x:v>
      </x:c>
      <x:c r="D722" s="4" t="str">
        <x:f>IFERROR(INDEX('Material routes'!$G$6:$G$2205,MATCH(U722,'Material routes'!$A$6:$A$2205,0)),"MISSING ID")</x:f>
        <x:v>Cooking ingredients</x:v>
      </x:c>
      <x:c r="E722" s="4" t="str">
        <x:f>IFERROR(INDEX('Material routes'!$C$6:$C$2205,MATCH(U722,'Material routes'!$A$6:$A$2205,0)),"MISSING ID")</x:f>
        <x:v>Ingredient candidate</x:v>
      </x:c>
      <x:c r="F722" s="4" t="str">
        <x:f>IFERROR(INDEX('Material routes'!$E$6:$E$2205,MATCH(V722,'Material routes'!$A$6:$A$2205,0)),"MISSING ID")</x:f>
        <x:v>Phagia concentrate tasting flight</x:v>
      </x:c>
      <x:c r="G722" s="4" t="str">
        <x:f>IFERROR(INDEX('Material routes'!$F$6:$F$2205,MATCH(V722,'Material routes'!$A$6:$A$2205,0)),"MISSING ID")</x:f>
        <x:v>Not applicable</x:v>
      </x:c>
      <x:c r="H722" s="4" t="str">
        <x:f>IFERROR(INDEX('Material routes'!$H$6:$H$2205,MATCH(V722,'Material routes'!$A$6:$A$2205,0)),"MISSING ID")</x:f>
        <x:v>Drink consumable</x:v>
      </x:c>
      <x:c r="I722" s="4" t="str">
        <x:f>IFERROR(INDEX('Material routes'!$G$6:$G$2205,MATCH(V722,'Material routes'!$A$6:$A$2205,0)),"MISSING ID")</x:f>
        <x:v>Consumables</x:v>
      </x:c>
      <x:c r="J722" s="4" t="str">
        <x:f>IFERROR(INDEX('Material routes'!$B$6:$B$2205,MATCH(U722,'Material routes'!$A$6:$A$2205,0)),"MISSING ID")</x:f>
        <x:v>design.collection.phagia_concentrate_tasting_flight</x:v>
      </x:c>
      <x:c r="K722" s="4" t="str">
        <x:f>IFERROR(INDEX('Crafting recipes'!$C$6:$C$1005,MATCH(J722,'Crafting recipes'!$A$6:$A$1005,0)),"MISSING ID")</x:f>
        <x:v>Finished-item crafting</x:v>
      </x:c>
      <x:c r="L722" s="4" t="str">
        <x:f>IFERROR(INDEX('Material routes'!$K$6:$K$2205,MATCH(U722,'Material routes'!$A$6:$A$2205,0)),"MISSING ID")</x:f>
        <x:v>Proposal</x:v>
      </x:c>
      <x:c r="M722" s="4" t="str">
        <x:f>IFERROR(INDEX('Material routes'!$M$6:$M$2205,MATCH(U722,'Material routes'!$A$6:$A$2205,0)),"MISSING ID")</x:f>
        <x:v>Partial proposal</x:v>
      </x:c>
      <x:c r="N722" s="4"/>
      <x:c r="O722" s="4" t="str">
        <x:f>IFERROR(INDEX('Material routes'!$J$6:$J$2205,MATCH(U722,'Material routes'!$A$6:$A$2205,0)),"MISSING ID")</x:f>
        <x:v>Unspecified</x:v>
      </x:c>
      <x:c r="P722" s="4"/>
      <x:c r="Q722" s="4" t="str">
        <x:f>IFERROR(INDEX('Material routes'!$J$6:$J$2205,MATCH(V722,'Material routes'!$A$6:$A$2205,0)),"MISSING ID")</x:f>
        <x:v>Unspecified</x:v>
      </x:c>
      <x:c r="R722" s="4" t="str">
        <x:f>IF(L722="Withheld","Withheld premise",IF(E722="Tool candidate","Reusable prerequisite",IF(K722="Raw entry preparation","Entry-resource preparation",IF(G722="Not applicable",IF(IFERROR(INDEX('Items'!$AI$6:$AI$1005,MATCH(T722,'Items'!$A$6:$A$1005,0)),"MISSING ID")="Finished item","Finished endpoint",IF(IFERROR(INDEX('Items'!$AI$6:$AI$1005,MATCH(T722,'Items'!$A$6:$A$1005,0)),"MISSING ID")="Currency","Currency / no refinement tier","Recovered output / tier not applicable")),IF(OR(IFERROR(INDEX('Crafting recipes'!$H$6:$H$1005,MATCH(J722,'Crafting recipes'!$A$6:$A$1005,0)),"MISSING ID")="Unassigned",G722="Unassigned"),"Tier unresolved",IF(IFERROR(VALUE(RIGHT(G722,1))-VALUE(RIGHT(IFERROR(INDEX('Crafting recipes'!$H$6:$H$1005,MATCH(J722,'Crafting recipes'!$A$6:$A$1005,0)),"MISSING ID"),1)),0)=1,IF(B722=IFERROR(INDEX('Crafting recipes'!$H$6:$H$1005,MATCH(J722,'Crafting recipes'!$A$6:$A$1005,0)),"MISSING ID"),"Advances one material tier","Lower-tier ingredient; route advances one tier"),"Needs tier review"))))))</x:f>
        <x:v>Finished endpoint</x:v>
      </x:c>
      <x:c r="S722" s="4" t="str">
        <x:f>IFERROR(INDEX('Material routes'!$D$6:$D$2205,MATCH(U722,'Material routes'!$A$6:$A$2205,0)),"MISSING ID")</x:f>
        <x:v>proposal.collection.reduced_culinary_phagia_concentrate</x:v>
      </x:c>
      <x:c r="T722" s="4" t="str">
        <x:f>IFERROR(INDEX('Material routes'!$D$6:$D$2205,MATCH(V722,'Material routes'!$A$6:$A$2205,0)),"MISSING ID")</x:f>
        <x:v>proposal.collection.phagia_concentrate_tasting_flight</x:v>
      </x:c>
      <x:c r="U722" s="4" t="str">
        <x:v>design.collection.phagia_concentrate_tasting_flight.in.1</x:v>
      </x:c>
      <x:c r="V722" s="4" t="str">
        <x:v>design.collection.phagia_concentrate_tasting_flight.out</x:v>
      </x:c>
    </x:row>
    <x:row r="723" ht="64" customHeight="1">
      <x:c r="A723" s="4" t="str">
        <x:f>IFERROR(INDEX('Material routes'!$E$6:$E$2205,MATCH(U723,'Material routes'!$A$6:$A$2205,0)),"MISSING ID")</x:f>
        <x:v>Controlled-sour Phagia base</x:v>
      </x:c>
      <x:c r="B723" s="4" t="str">
        <x:f>IFERROR(INDEX('Material routes'!$F$6:$F$2205,MATCH(U723,'Material routes'!$A$6:$A$2205,0)),"MISSING ID")</x:f>
        <x:v>T1</x:v>
      </x:c>
      <x:c r="C723" s="4" t="str">
        <x:f>IFERROR(INDEX('Material routes'!$H$6:$H$2205,MATCH(U723,'Material routes'!$A$6:$A$2205,0)),"MISSING ID")</x:f>
        <x:v>Food material</x:v>
      </x:c>
      <x:c r="D723" s="4" t="str">
        <x:f>IFERROR(INDEX('Material routes'!$G$6:$G$2205,MATCH(U723,'Material routes'!$A$6:$A$2205,0)),"MISSING ID")</x:f>
        <x:v>Cooking ingredients</x:v>
      </x:c>
      <x:c r="E723" s="4" t="str">
        <x:f>IFERROR(INDEX('Material routes'!$C$6:$C$2205,MATCH(U723,'Material routes'!$A$6:$A$2205,0)),"MISSING ID")</x:f>
        <x:v>Ingredient candidate</x:v>
      </x:c>
      <x:c r="F723" s="4" t="str">
        <x:f>IFERROR(INDEX('Material routes'!$E$6:$E$2205,MATCH(V723,'Material routes'!$A$6:$A$2205,0)),"MISSING ID")</x:f>
        <x:v>Phagia concentrate tasting flight</x:v>
      </x:c>
      <x:c r="G723" s="4" t="str">
        <x:f>IFERROR(INDEX('Material routes'!$F$6:$F$2205,MATCH(V723,'Material routes'!$A$6:$A$2205,0)),"MISSING ID")</x:f>
        <x:v>Not applicable</x:v>
      </x:c>
      <x:c r="H723" s="4" t="str">
        <x:f>IFERROR(INDEX('Material routes'!$H$6:$H$2205,MATCH(V723,'Material routes'!$A$6:$A$2205,0)),"MISSING ID")</x:f>
        <x:v>Drink consumable</x:v>
      </x:c>
      <x:c r="I723" s="4" t="str">
        <x:f>IFERROR(INDEX('Material routes'!$G$6:$G$2205,MATCH(V723,'Material routes'!$A$6:$A$2205,0)),"MISSING ID")</x:f>
        <x:v>Consumables</x:v>
      </x:c>
      <x:c r="J723" s="4" t="str">
        <x:f>IFERROR(INDEX('Material routes'!$B$6:$B$2205,MATCH(U723,'Material routes'!$A$6:$A$2205,0)),"MISSING ID")</x:f>
        <x:v>design.collection.phagia_concentrate_tasting_flight</x:v>
      </x:c>
      <x:c r="K723" s="4" t="str">
        <x:f>IFERROR(INDEX('Crafting recipes'!$C$6:$C$1005,MATCH(J723,'Crafting recipes'!$A$6:$A$1005,0)),"MISSING ID")</x:f>
        <x:v>Finished-item crafting</x:v>
      </x:c>
      <x:c r="L723" s="4" t="str">
        <x:f>IFERROR(INDEX('Material routes'!$K$6:$K$2205,MATCH(U723,'Material routes'!$A$6:$A$2205,0)),"MISSING ID")</x:f>
        <x:v>Proposal</x:v>
      </x:c>
      <x:c r="M723" s="4" t="str">
        <x:f>IFERROR(INDEX('Material routes'!$M$6:$M$2205,MATCH(U723,'Material routes'!$A$6:$A$2205,0)),"MISSING ID")</x:f>
        <x:v>Partial proposal</x:v>
      </x:c>
      <x:c r="N723" s="4"/>
      <x:c r="O723" s="4" t="str">
        <x:f>IFERROR(INDEX('Material routes'!$J$6:$J$2205,MATCH(U723,'Material routes'!$A$6:$A$2205,0)),"MISSING ID")</x:f>
        <x:v>Unspecified</x:v>
      </x:c>
      <x:c r="P723" s="4"/>
      <x:c r="Q723" s="4" t="str">
        <x:f>IFERROR(INDEX('Material routes'!$J$6:$J$2205,MATCH(V723,'Material routes'!$A$6:$A$2205,0)),"MISSING ID")</x:f>
        <x:v>Unspecified</x:v>
      </x:c>
      <x:c r="R723" s="4" t="str">
        <x:f>IF(L723="Withheld","Withheld premise",IF(E723="Tool candidate","Reusable prerequisite",IF(K723="Raw entry preparation","Entry-resource preparation",IF(G723="Not applicable",IF(IFERROR(INDEX('Items'!$AI$6:$AI$1005,MATCH(T723,'Items'!$A$6:$A$1005,0)),"MISSING ID")="Finished item","Finished endpoint",IF(IFERROR(INDEX('Items'!$AI$6:$AI$1005,MATCH(T723,'Items'!$A$6:$A$1005,0)),"MISSING ID")="Currency","Currency / no refinement tier","Recovered output / tier not applicable")),IF(OR(IFERROR(INDEX('Crafting recipes'!$H$6:$H$1005,MATCH(J723,'Crafting recipes'!$A$6:$A$1005,0)),"MISSING ID")="Unassigned",G723="Unassigned"),"Tier unresolved",IF(IFERROR(VALUE(RIGHT(G723,1))-VALUE(RIGHT(IFERROR(INDEX('Crafting recipes'!$H$6:$H$1005,MATCH(J723,'Crafting recipes'!$A$6:$A$1005,0)),"MISSING ID"),1)),0)=1,IF(B723=IFERROR(INDEX('Crafting recipes'!$H$6:$H$1005,MATCH(J723,'Crafting recipes'!$A$6:$A$1005,0)),"MISSING ID"),"Advances one material tier","Lower-tier ingredient; route advances one tier"),"Needs tier review"))))))</x:f>
        <x:v>Finished endpoint</x:v>
      </x:c>
      <x:c r="S723" s="4" t="str">
        <x:f>IFERROR(INDEX('Material routes'!$D$6:$D$2205,MATCH(U723,'Material routes'!$A$6:$A$2205,0)),"MISSING ID")</x:f>
        <x:v>proposal.collection.controlled_sour_phagia_base</x:v>
      </x:c>
      <x:c r="T723" s="4" t="str">
        <x:f>IFERROR(INDEX('Material routes'!$D$6:$D$2205,MATCH(V723,'Material routes'!$A$6:$A$2205,0)),"MISSING ID")</x:f>
        <x:v>proposal.collection.phagia_concentrate_tasting_flight</x:v>
      </x:c>
      <x:c r="U723" s="4" t="str">
        <x:v>design.collection.phagia_concentrate_tasting_flight.in.2</x:v>
      </x:c>
      <x:c r="V723" s="4" t="str">
        <x:v>design.collection.phagia_concentrate_tasting_flight.out</x:v>
      </x:c>
    </x:row>
    <x:row r="724" ht="64" customHeight="1">
      <x:c r="A724" s="4" t="str">
        <x:f>IFERROR(INDEX('Material routes'!$E$6:$E$2205,MATCH(U724,'Material routes'!$A$6:$A$2205,0)),"MISSING ID")</x:f>
        <x:v>Flywheel rim segment</x:v>
      </x:c>
      <x:c r="B724" s="4" t="str">
        <x:f>IFERROR(INDEX('Material routes'!$F$6:$F$2205,MATCH(U724,'Material routes'!$A$6:$A$2205,0)),"MISSING ID")</x:f>
        <x:v>T3</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Not applicable</x:v>
      </x:c>
      <x:c r="H724" s="4" t="str">
        <x:f>IFERROR(INDEX('Material routes'!$H$6:$H$2205,MATCH(V724,'Material routes'!$A$6:$A$2205,0)),"MISSING ID")</x:f>
        <x:v>Energy storage</x:v>
      </x:c>
      <x:c r="I724" s="4" t="str">
        <x:f>IFERROR(INDEX('Material routes'!$G$6:$G$2205,MATCH(V724,'Material routes'!$A$6:$A$2205,0)),"MISSING ID")</x:f>
        <x:v>Field supplies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prerequisite",IF(K724="Raw entry preparation","Entry-resource preparation",IF(G724="Not applicable",IF(IFERROR(INDEX('Items'!$AI$6:$AI$1005,MATCH(T724,'Items'!$A$6:$A$1005,0)),"MISSING ID")="Finished item","Finished endpoint",IF(IFERROR(INDEX('Items'!$AI$6:$AI$1005,MATCH(T724,'Items'!$A$6:$A$1005,0)),"MISSING ID")="Currency","Currency / no refinement tier","Recovered output / tier not applicable")),IF(OR(IFERROR(INDEX('Crafting recipes'!$H$6:$H$1005,MATCH(J724,'Crafting recipes'!$A$6:$A$1005,0)),"MISSING ID")="Unassigned",G724="Unassigned"),"Tier unresolved",IF(IFERROR(VALUE(RIGHT(G724,1))-VALUE(RIGHT(IFERROR(INDEX('Crafting recipes'!$H$6:$H$1005,MATCH(J724,'Crafting recipes'!$A$6:$A$1005,0)),"MISSING ID"),1)),0)=1,IF(B724=IFERROR(INDEX('Crafting recipes'!$H$6:$H$1005,MATCH(J724,'Crafting recipes'!$A$6:$A$1005,0)),"MISSING ID"),"Advances one material tier","Lower-tier ingredient; route advances one tier"),"Needs tier review"))))))</x:f>
        <x:v>Finished endpoint</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T3</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Not applicable</x:v>
      </x:c>
      <x:c r="H725" s="4" t="str">
        <x:f>IFERROR(INDEX('Material routes'!$H$6:$H$2205,MATCH(V725,'Material routes'!$A$6:$A$2205,0)),"MISSING ID")</x:f>
        <x:v>Energy storage</x:v>
      </x:c>
      <x:c r="I725" s="4" t="str">
        <x:f>IFERROR(INDEX('Material routes'!$G$6:$G$2205,MATCH(V725,'Material routes'!$A$6:$A$2205,0)),"MISSING ID")</x:f>
        <x:v>Field supplies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prerequisite",IF(K725="Raw entry preparation","Entry-resource preparation",IF(G725="Not applicable",IF(IFERROR(INDEX('Items'!$AI$6:$AI$1005,MATCH(T725,'Items'!$A$6:$A$1005,0)),"MISSING ID")="Finished item","Finished endpoint",IF(IFERROR(INDEX('Items'!$AI$6:$AI$1005,MATCH(T725,'Items'!$A$6:$A$1005,0)),"MISSING ID")="Currency","Currency / no refinement tier","Recovered output / tier not applicable")),IF(OR(IFERROR(INDEX('Crafting recipes'!$H$6:$H$1005,MATCH(J725,'Crafting recipes'!$A$6:$A$1005,0)),"MISSING ID")="Unassigned",G725="Unassigned"),"Tier unresolved",IF(IFERROR(VALUE(RIGHT(G725,1))-VALUE(RIGHT(IFERROR(INDEX('Crafting recipes'!$H$6:$H$1005,MATCH(J725,'Crafting recipes'!$A$6:$A$1005,0)),"MISSING ID"),1)),0)=1,IF(B725=IFERROR(INDEX('Crafting recipes'!$H$6:$H$1005,MATCH(J725,'Crafting recipes'!$A$6:$A$1005,0)),"MISSING ID"),"Advances one material tier","Lower-tier ingredient; route advances one tier"),"Needs tier review"))))))</x:f>
        <x:v>Finished endpoint</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T4</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Not applicable</x:v>
      </x:c>
      <x:c r="H726" s="4" t="str">
        <x:f>IFERROR(INDEX('Material routes'!$H$6:$H$2205,MATCH(V726,'Material routes'!$A$6:$A$2205,0)),"MISSING ID")</x:f>
        <x:v>Energy storage</x:v>
      </x:c>
      <x:c r="I726" s="4" t="str">
        <x:f>IFERROR(INDEX('Material routes'!$G$6:$G$2205,MATCH(V726,'Material routes'!$A$6:$A$2205,0)),"MISSING ID")</x:f>
        <x:v>Field supplies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prerequisite",IF(K726="Raw entry preparation","Entry-resource preparation",IF(G726="Not applicable",IF(IFERROR(INDEX('Items'!$AI$6:$AI$1005,MATCH(T726,'Items'!$A$6:$A$1005,0)),"MISSING ID")="Finished item","Finished endpoint",IF(IFERROR(INDEX('Items'!$AI$6:$AI$1005,MATCH(T726,'Items'!$A$6:$A$1005,0)),"MISSING ID")="Currency","Currency / no refinement tier","Recovered output / tier not applicable")),IF(OR(IFERROR(INDEX('Crafting recipes'!$H$6:$H$1005,MATCH(J726,'Crafting recipes'!$A$6:$A$1005,0)),"MISSING ID")="Unassigned",G726="Unassigned"),"Tier unresolved",IF(IFERROR(VALUE(RIGHT(G726,1))-VALUE(RIGHT(IFERROR(INDEX('Crafting recipes'!$H$6:$H$1005,MATCH(J726,'Crafting recipes'!$A$6:$A$1005,0)),"MISSING ID"),1)),0)=1,IF(B726=IFERROR(INDEX('Crafting recipes'!$H$6:$H$1005,MATCH(J726,'Crafting recipes'!$A$6:$A$1005,0)),"MISSING ID"),"Advances one material tier","Lower-tier ingredient; route advances one tier"),"Needs tier review"))))))</x:f>
        <x:v>Finished endpoint</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T4</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Wound clock-spring pack</x:v>
      </x:c>
      <x:c r="G727" s="4" t="str">
        <x:f>IFERROR(INDEX('Material routes'!$F$6:$F$2205,MATCH(V727,'Material routes'!$A$6:$A$2205,0)),"MISSING ID")</x:f>
        <x:v>Not applicable</x:v>
      </x:c>
      <x:c r="H727" s="4" t="str">
        <x:f>IFERROR(INDEX('Material routes'!$H$6:$H$2205,MATCH(V727,'Material routes'!$A$6:$A$2205,0)),"MISSING ID")</x:f>
        <x:v>Energy storage</x:v>
      </x:c>
      <x:c r="I727" s="4" t="str">
        <x:f>IFERROR(INDEX('Material routes'!$G$6:$G$2205,MATCH(V727,'Material routes'!$A$6:$A$2205,0)),"MISSING ID")</x:f>
        <x:v>Field supplies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prerequisite",IF(K727="Raw entry preparation","Entry-resource preparation",IF(G727="Not applicable",IF(IFERROR(INDEX('Items'!$AI$6:$AI$1005,MATCH(T727,'Items'!$A$6:$A$1005,0)),"MISSING ID")="Finished item","Finished endpoint",IF(IFERROR(INDEX('Items'!$AI$6:$AI$1005,MATCH(T727,'Items'!$A$6:$A$1005,0)),"MISSING ID")="Currency","Currency / no refinement tier","Recovered output / tier not applicable")),IF(OR(IFERROR(INDEX('Crafting recipes'!$H$6:$H$1005,MATCH(J727,'Crafting recipes'!$A$6:$A$1005,0)),"MISSING ID")="Unassigned",G727="Unassigned"),"Tier unresolved",IF(IFERROR(VALUE(RIGHT(G727,1))-VALUE(RIGHT(IFERROR(INDEX('Crafting recipes'!$H$6:$H$1005,MATCH(J727,'Crafting recipes'!$A$6:$A$1005,0)),"MISSING ID"),1)),0)=1,IF(B727=IFERROR(INDEX('Crafting recipes'!$H$6:$H$1005,MATCH(J727,'Crafting recipes'!$A$6:$A$1005,0)),"MISSING ID"),"Advances one material tier","Lower-tier ingredient; route advances one tier"),"Needs tier review"))))))</x:f>
        <x:v>Finished endpoint</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Wound clock-spring pack</x:v>
      </x:c>
      <x:c r="G728" s="4" t="str">
        <x:f>IFERROR(INDEX('Material routes'!$F$6:$F$2205,MATCH(V728,'Material routes'!$A$6:$A$2205,0)),"MISSING ID")</x:f>
        <x:v>Not applicable</x:v>
      </x:c>
      <x:c r="H728" s="4" t="str">
        <x:f>IFERROR(INDEX('Material routes'!$H$6:$H$2205,MATCH(V728,'Material routes'!$A$6:$A$2205,0)),"MISSING ID")</x:f>
        <x:v>Energy storage</x:v>
      </x:c>
      <x:c r="I728" s="4" t="str">
        <x:f>IFERROR(INDEX('Material routes'!$G$6:$G$2205,MATCH(V728,'Material routes'!$A$6:$A$2205,0)),"MISSING ID")</x:f>
        <x:v>Field supplies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prerequisite",IF(K728="Raw entry preparation","Entry-resource preparation",IF(G728="Not applicable",IF(IFERROR(INDEX('Items'!$AI$6:$AI$1005,MATCH(T728,'Items'!$A$6:$A$1005,0)),"MISSING ID")="Finished item","Finished endpoint",IF(IFERROR(INDEX('Items'!$AI$6:$AI$1005,MATCH(T728,'Items'!$A$6:$A$1005,0)),"MISSING ID")="Currency","Currency / no refinement tier","Recovered output / tier not applicable")),IF(OR(IFERROR(INDEX('Crafting recipes'!$H$6:$H$1005,MATCH(J728,'Crafting recipes'!$A$6:$A$1005,0)),"MISSING ID")="Unassigned",G728="Unassigned"),"Tier unresolved",IF(IFERROR(VALUE(RIGHT(G728,1))-VALUE(RIGHT(IFERROR(INDEX('Crafting recipes'!$H$6:$H$1005,MATCH(J728,'Crafting recipes'!$A$6:$A$1005,0)),"MISSING ID"),1)),0)=1,IF(B728=IFERROR(INDEX('Crafting recipes'!$H$6:$H$1005,MATCH(J728,'Crafting recipes'!$A$6:$A$1005,0)),"MISSING ID"),"Advances one material tier","Lower-tier ingredient; route advances one tier"),"Needs tier review"))))))</x:f>
        <x:v>Finished endpoint</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T4</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Not applicable</x:v>
      </x:c>
      <x:c r="H729" s="4" t="str">
        <x:f>IFERROR(INDEX('Material routes'!$H$6:$H$2205,MATCH(V729,'Material routes'!$A$6:$A$2205,0)),"MISSING ID")</x:f>
        <x:v>Energy storage</x:v>
      </x:c>
      <x:c r="I729" s="4" t="str">
        <x:f>IFERROR(INDEX('Material routes'!$G$6:$G$2205,MATCH(V729,'Material routes'!$A$6:$A$2205,0)),"MISSING ID")</x:f>
        <x:v>Field supplies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prerequisite",IF(K729="Raw entry preparation","Entry-resource preparation",IF(G729="Not applicable",IF(IFERROR(INDEX('Items'!$AI$6:$AI$1005,MATCH(T729,'Items'!$A$6:$A$1005,0)),"MISSING ID")="Finished item","Finished endpoint",IF(IFERROR(INDEX('Items'!$AI$6:$AI$1005,MATCH(T729,'Items'!$A$6:$A$1005,0)),"MISSING ID")="Currency","Currency / no refinement tier","Recovered output / tier not applicable")),IF(OR(IFERROR(INDEX('Crafting recipes'!$H$6:$H$1005,MATCH(J729,'Crafting recipes'!$A$6:$A$1005,0)),"MISSING ID")="Unassigned",G729="Unassigned"),"Tier unresolved",IF(IFERROR(VALUE(RIGHT(G729,1))-VALUE(RIGHT(IFERROR(INDEX('Crafting recipes'!$H$6:$H$1005,MATCH(J729,'Crafting recipes'!$A$6:$A$1005,0)),"MISSING ID"),1)),0)=1,IF(B729=IFERROR(INDEX('Crafting recipes'!$H$6:$H$1005,MATCH(J729,'Crafting recipes'!$A$6:$A$1005,0)),"MISSING ID"),"Advances one material tier","Lower-tier ingredient; route advances one tier"),"Needs tier review"))))))</x:f>
        <x:v>Finished endpoint</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Not applicable</x:v>
      </x:c>
      <x:c r="H730" s="4" t="str">
        <x:f>IFERROR(INDEX('Material routes'!$H$6:$H$2205,MATCH(V730,'Material routes'!$A$6:$A$2205,0)),"MISSING ID")</x:f>
        <x:v>Energy storage</x:v>
      </x:c>
      <x:c r="I730" s="4" t="str">
        <x:f>IFERROR(INDEX('Material routes'!$G$6:$G$2205,MATCH(V730,'Material routes'!$A$6:$A$2205,0)),"MISSING ID")</x:f>
        <x:v>Field supplies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prerequisite",IF(K730="Raw entry preparation","Entry-resource preparation",IF(G730="Not applicable",IF(IFERROR(INDEX('Items'!$AI$6:$AI$1005,MATCH(T730,'Items'!$A$6:$A$1005,0)),"MISSING ID")="Finished item","Finished endpoint",IF(IFERROR(INDEX('Items'!$AI$6:$AI$1005,MATCH(T730,'Items'!$A$6:$A$1005,0)),"MISSING ID")="Currency","Currency / no refinement tier","Recovered output / tier not applicable")),IF(OR(IFERROR(INDEX('Crafting recipes'!$H$6:$H$1005,MATCH(J730,'Crafting recipes'!$A$6:$A$1005,0)),"MISSING ID")="Unassigned",G730="Unassigned"),"Tier unresolved",IF(IFERROR(VALUE(RIGHT(G730,1))-VALUE(RIGHT(IFERROR(INDEX('Crafting recipes'!$H$6:$H$1005,MATCH(J730,'Crafting recipes'!$A$6:$A$1005,0)),"MISSING ID"),1)),0)=1,IF(B730=IFERROR(INDEX('Crafting recipes'!$H$6:$H$1005,MATCH(J730,'Crafting recipes'!$A$6:$A$1005,0)),"MISSING ID"),"Advances one material tier","Lower-tier ingredient; route advances one tier"),"Needs tier review"))))))</x:f>
        <x:v>Finished endpoint</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Worked iron stock</x:v>
      </x:c>
      <x:c r="B731" s="4" t="str">
        <x:f>IFERROR(INDEX('Material routes'!$F$6:$F$2205,MATCH(U731,'Material routes'!$A$6:$A$2205,0)),"MISSING ID")</x:f>
        <x:v>T2</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Lifted counterweight module</x:v>
      </x:c>
      <x:c r="G731" s="4" t="str">
        <x:f>IFERROR(INDEX('Material routes'!$F$6:$F$2205,MATCH(V731,'Material routes'!$A$6:$A$2205,0)),"MISSING ID")</x:f>
        <x:v>Not applicable</x:v>
      </x:c>
      <x:c r="H731" s="4" t="str">
        <x:f>IFERROR(INDEX('Material routes'!$H$6:$H$2205,MATCH(V731,'Material routes'!$A$6:$A$2205,0)),"MISSING ID")</x:f>
        <x:v>Energy storage</x:v>
      </x:c>
      <x:c r="I731" s="4" t="str">
        <x:f>IFERROR(INDEX('Material routes'!$G$6:$G$2205,MATCH(V731,'Material routes'!$A$6:$A$2205,0)),"MISSING ID")</x:f>
        <x:v>Field supplies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prerequisite",IF(K731="Raw entry preparation","Entry-resource preparation",IF(G731="Not applicable",IF(IFERROR(INDEX('Items'!$AI$6:$AI$1005,MATCH(T731,'Items'!$A$6:$A$1005,0)),"MISSING ID")="Finished item","Finished endpoint",IF(IFERROR(INDEX('Items'!$AI$6:$AI$1005,MATCH(T731,'Items'!$A$6:$A$1005,0)),"MISSING ID")="Currency","Currency / no refinement tier","Recovered output / tier not applicable")),IF(OR(IFERROR(INDEX('Crafting recipes'!$H$6:$H$1005,MATCH(J731,'Crafting recipes'!$A$6:$A$1005,0)),"MISSING ID")="Unassigned",G731="Unassigned"),"Tier unresolved",IF(IFERROR(VALUE(RIGHT(G731,1))-VALUE(RIGHT(IFERROR(INDEX('Crafting recipes'!$H$6:$H$1005,MATCH(J731,'Crafting recipes'!$A$6:$A$1005,0)),"MISSING ID"),1)),0)=1,IF(B731=IFERROR(INDEX('Crafting recipes'!$H$6:$H$1005,MATCH(J731,'Crafting recipes'!$A$6:$A$1005,0)),"MISSING ID"),"Advances one material tier","Lower-tier ingredient; route advances one tier"),"Needs tier review"))))))</x:f>
        <x:v>Finished endpoint</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T3</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Lifted counterweight module</x:v>
      </x:c>
      <x:c r="G732" s="4" t="str">
        <x:f>IFERROR(INDEX('Material routes'!$F$6:$F$2205,MATCH(V732,'Material routes'!$A$6:$A$2205,0)),"MISSING ID")</x:f>
        <x:v>Not applicable</x:v>
      </x:c>
      <x:c r="H732" s="4" t="str">
        <x:f>IFERROR(INDEX('Material routes'!$H$6:$H$2205,MATCH(V732,'Material routes'!$A$6:$A$2205,0)),"MISSING ID")</x:f>
        <x:v>Energy storage</x:v>
      </x:c>
      <x:c r="I732" s="4" t="str">
        <x:f>IFERROR(INDEX('Material routes'!$G$6:$G$2205,MATCH(V732,'Material routes'!$A$6:$A$2205,0)),"MISSING ID")</x:f>
        <x:v>Field supplies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prerequisite",IF(K732="Raw entry preparation","Entry-resource preparation",IF(G732="Not applicable",IF(IFERROR(INDEX('Items'!$AI$6:$AI$1005,MATCH(T732,'Items'!$A$6:$A$1005,0)),"MISSING ID")="Finished item","Finished endpoint",IF(IFERROR(INDEX('Items'!$AI$6:$AI$1005,MATCH(T732,'Items'!$A$6:$A$1005,0)),"MISSING ID")="Currency","Currency / no refinement tier","Recovered output / tier not applicable")),IF(OR(IFERROR(INDEX('Crafting recipes'!$H$6:$H$1005,MATCH(J732,'Crafting recipes'!$A$6:$A$1005,0)),"MISSING ID")="Unassigned",G732="Unassigned"),"Tier unresolved",IF(IFERROR(VALUE(RIGHT(G732,1))-VALUE(RIGHT(IFERROR(INDEX('Crafting recipes'!$H$6:$H$1005,MATCH(J732,'Crafting recipes'!$A$6:$A$1005,0)),"MISSING ID"),1)),0)=1,IF(B732=IFERROR(INDEX('Crafting recipes'!$H$6:$H$1005,MATCH(J732,'Crafting recipes'!$A$6:$A$1005,0)),"MISSING ID"),"Advances one material tier","Lower-tier ingredient; route advances one tier"),"Needs tier review"))))))</x:f>
        <x:v>Finished endpoint</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T3</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Lifted counterweight module</x:v>
      </x:c>
      <x:c r="G733" s="4" t="str">
        <x:f>IFERROR(INDEX('Material routes'!$F$6:$F$2205,MATCH(V733,'Material routes'!$A$6:$A$2205,0)),"MISSING ID")</x:f>
        <x:v>Not applicable</x:v>
      </x:c>
      <x:c r="H733" s="4" t="str">
        <x:f>IFERROR(INDEX('Material routes'!$H$6:$H$2205,MATCH(V733,'Material routes'!$A$6:$A$2205,0)),"MISSING ID")</x:f>
        <x:v>Energy storage</x:v>
      </x:c>
      <x:c r="I733" s="4" t="str">
        <x:f>IFERROR(INDEX('Material routes'!$G$6:$G$2205,MATCH(V733,'Material routes'!$A$6:$A$2205,0)),"MISSING ID")</x:f>
        <x:v>Field supplies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prerequisite",IF(K733="Raw entry preparation","Entry-resource preparation",IF(G733="Not applicable",IF(IFERROR(INDEX('Items'!$AI$6:$AI$1005,MATCH(T733,'Items'!$A$6:$A$1005,0)),"MISSING ID")="Finished item","Finished endpoint",IF(IFERROR(INDEX('Items'!$AI$6:$AI$1005,MATCH(T733,'Items'!$A$6:$A$1005,0)),"MISSING ID")="Currency","Currency / no refinement tier","Recovered output / tier not applicable")),IF(OR(IFERROR(INDEX('Crafting recipes'!$H$6:$H$1005,MATCH(J733,'Crafting recipes'!$A$6:$A$1005,0)),"MISSING ID")="Unassigned",G733="Unassigned"),"Tier unresolved",IF(IFERROR(VALUE(RIGHT(G733,1))-VALUE(RIGHT(IFERROR(INDEX('Crafting recipes'!$H$6:$H$1005,MATCH(J733,'Crafting recipes'!$A$6:$A$1005,0)),"MISSING ID"),1)),0)=1,IF(B733=IFERROR(INDEX('Crafting recipes'!$H$6:$H$1005,MATCH(J733,'Crafting recipes'!$A$6:$A$1005,0)),"MISSING ID"),"Advances one material tier","Lower-tier ingredient; route advances one tier"),"Needs tier review"))))))</x:f>
        <x:v>Finished endpoint</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Not applicable</x:v>
      </x:c>
      <x:c r="H734" s="4" t="str">
        <x:f>IFERROR(INDEX('Material routes'!$H$6:$H$2205,MATCH(V734,'Material routes'!$A$6:$A$2205,0)),"MISSING ID")</x:f>
        <x:v>Energy storage</x:v>
      </x:c>
      <x:c r="I734" s="4" t="str">
        <x:f>IFERROR(INDEX('Material routes'!$G$6:$G$2205,MATCH(V734,'Material routes'!$A$6:$A$2205,0)),"MISSING ID")</x:f>
        <x:v>Field supplies</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Finished endpoint</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Not applicable</x:v>
      </x:c>
      <x:c r="H735" s="4" t="str">
        <x:f>IFERROR(INDEX('Material routes'!$H$6:$H$2205,MATCH(V735,'Material routes'!$A$6:$A$2205,0)),"MISSING ID")</x:f>
        <x:v>Energy storage</x:v>
      </x:c>
      <x:c r="I735" s="4" t="str">
        <x:f>IFERROR(INDEX('Material routes'!$G$6:$G$2205,MATCH(V735,'Material routes'!$A$6:$A$2205,0)),"MISSING ID")</x:f>
        <x:v>Field supplies</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Finished endpoint</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Not applicable</x:v>
      </x:c>
      <x:c r="H736" s="4" t="str">
        <x:f>IFERROR(INDEX('Material routes'!$H$6:$H$2205,MATCH(V736,'Material routes'!$A$6:$A$2205,0)),"MISSING ID")</x:f>
        <x:v>Energy storage</x:v>
      </x:c>
      <x:c r="I736" s="4" t="str">
        <x:f>IFERROR(INDEX('Material routes'!$G$6:$G$2205,MATCH(V736,'Material routes'!$A$6:$A$2205,0)),"MISSING ID")</x:f>
        <x:v>Field supplies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prerequisite",IF(K736="Raw entry preparation","Entry-resource preparation",IF(G736="Not applicable",IF(IFERROR(INDEX('Items'!$AI$6:$AI$1005,MATCH(T736,'Items'!$A$6:$A$1005,0)),"MISSING ID")="Finished item","Finished endpoint",IF(IFERROR(INDEX('Items'!$AI$6:$AI$1005,MATCH(T736,'Items'!$A$6:$A$1005,0)),"MISSING ID")="Currency","Currency / no refinement tier","Recovered output / tier not applicable")),IF(OR(IFERROR(INDEX('Crafting recipes'!$H$6:$H$1005,MATCH(J736,'Crafting recipes'!$A$6:$A$1005,0)),"MISSING ID")="Unassigned",G736="Unassigned"),"Tier unresolved",IF(IFERROR(VALUE(RIGHT(G736,1))-VALUE(RIGHT(IFERROR(INDEX('Crafting recipes'!$H$6:$H$1005,MATCH(J736,'Crafting recipes'!$A$6:$A$1005,0)),"MISSING ID"),1)),0)=1,IF(B736=IFERROR(INDEX('Crafting recipes'!$H$6:$H$1005,MATCH(J736,'Crafting recipes'!$A$6:$A$1005,0)),"MISSING ID"),"Advances one material tier","Lower-tier ingredient; route advances one tier"),"Needs tier review"))))))</x:f>
        <x:v>Finished endpoint</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T4</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Not applicable</x:v>
      </x:c>
      <x:c r="H737" s="4" t="str">
        <x:f>IFERROR(INDEX('Material routes'!$H$6:$H$2205,MATCH(V737,'Material routes'!$A$6:$A$2205,0)),"MISSING ID")</x:f>
        <x:v>Energy storage</x:v>
      </x:c>
      <x:c r="I737" s="4" t="str">
        <x:f>IFERROR(INDEX('Material routes'!$G$6:$G$2205,MATCH(V737,'Material routes'!$A$6:$A$2205,0)),"MISSING ID")</x:f>
        <x:v>Field supplies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prerequisite",IF(K737="Raw entry preparation","Entry-resource preparation",IF(G737="Not applicable",IF(IFERROR(INDEX('Items'!$AI$6:$AI$1005,MATCH(T737,'Items'!$A$6:$A$1005,0)),"MISSING ID")="Finished item","Finished endpoint",IF(IFERROR(INDEX('Items'!$AI$6:$AI$1005,MATCH(T737,'Items'!$A$6:$A$1005,0)),"MISSING ID")="Currency","Currency / no refinement tier","Recovered output / tier not applicable")),IF(OR(IFERROR(INDEX('Crafting recipes'!$H$6:$H$1005,MATCH(J737,'Crafting recipes'!$A$6:$A$1005,0)),"MISSING ID")="Unassigned",G737="Unassigned"),"Tier unresolved",IF(IFERROR(VALUE(RIGHT(G737,1))-VALUE(RIGHT(IFERROR(INDEX('Crafting recipes'!$H$6:$H$1005,MATCH(J737,'Crafting recipes'!$A$6:$A$1005,0)),"MISSING ID"),1)),0)=1,IF(B737=IFERROR(INDEX('Crafting recipes'!$H$6:$H$1005,MATCH(J737,'Crafting recipes'!$A$6:$A$1005,0)),"MISSING ID"),"Advances one material tier","Lower-tier ingredient; route advances one tier"),"Needs tier review"))))))</x:f>
        <x:v>Finished endpoint</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Mineral resources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Not applicable</x:v>
      </x:c>
      <x:c r="H738" s="4" t="str">
        <x:f>IFERROR(INDEX('Material routes'!$H$6:$H$2205,MATCH(V738,'Material routes'!$A$6:$A$2205,0)),"MISSING ID")</x:f>
        <x:v>Energy storage</x:v>
      </x:c>
      <x:c r="I738" s="4" t="str">
        <x:f>IFERROR(INDEX('Material routes'!$G$6:$G$2205,MATCH(V738,'Material routes'!$A$6:$A$2205,0)),"MISSING ID")</x:f>
        <x:v>Field supplies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prerequisite",IF(K738="Raw entry preparation","Entry-resource preparation",IF(G738="Not applicable",IF(IFERROR(INDEX('Items'!$AI$6:$AI$1005,MATCH(T738,'Items'!$A$6:$A$1005,0)),"MISSING ID")="Finished item","Finished endpoint",IF(IFERROR(INDEX('Items'!$AI$6:$AI$1005,MATCH(T738,'Items'!$A$6:$A$1005,0)),"MISSING ID")="Currency","Currency / no refinement tier","Recovered output / tier not applicable")),IF(OR(IFERROR(INDEX('Crafting recipes'!$H$6:$H$1005,MATCH(J738,'Crafting recipes'!$A$6:$A$1005,0)),"MISSING ID")="Unassigned",G738="Unassigned"),"Tier unresolved",IF(IFERROR(VALUE(RIGHT(G738,1))-VALUE(RIGHT(IFERROR(INDEX('Crafting recipes'!$H$6:$H$1005,MATCH(J738,'Crafting recipes'!$A$6:$A$1005,0)),"MISSING ID"),1)),0)=1,IF(B738=IFERROR(INDEX('Crafting recipes'!$H$6:$H$1005,MATCH(J738,'Crafting recipes'!$A$6:$A$1005,0)),"MISSING ID"),"Advances one material tier","Lower-tier ingredient; route advances one tier"),"Needs tier review"))))))</x:f>
        <x:v>Finished endpoint</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Refractory ceramic stock</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Not applicable</x:v>
      </x:c>
      <x:c r="H739" s="4" t="str">
        <x:f>IFERROR(INDEX('Material routes'!$H$6:$H$2205,MATCH(V739,'Material routes'!$A$6:$A$2205,0)),"MISSING ID")</x:f>
        <x:v>Energy storage</x:v>
      </x:c>
      <x:c r="I739" s="4" t="str">
        <x:f>IFERROR(INDEX('Material routes'!$G$6:$G$2205,MATCH(V739,'Material routes'!$A$6:$A$2205,0)),"MISSING ID")</x:f>
        <x:v>Field supplies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prerequisite",IF(K739="Raw entry preparation","Entry-resource preparation",IF(G739="Not applicable",IF(IFERROR(INDEX('Items'!$AI$6:$AI$1005,MATCH(T739,'Items'!$A$6:$A$1005,0)),"MISSING ID")="Finished item","Finished endpoint",IF(IFERROR(INDEX('Items'!$AI$6:$AI$1005,MATCH(T739,'Items'!$A$6:$A$1005,0)),"MISSING ID")="Currency","Currency / no refinement tier","Recovered output / tier not applicable")),IF(OR(IFERROR(INDEX('Crafting recipes'!$H$6:$H$1005,MATCH(J739,'Crafting recipes'!$A$6:$A$1005,0)),"MISSING ID")="Unassigned",G739="Unassigned"),"Tier unresolved",IF(IFERROR(VALUE(RIGHT(G739,1))-VALUE(RIGHT(IFERROR(INDEX('Crafting recipes'!$H$6:$H$1005,MATCH(J739,'Crafting recipes'!$A$6:$A$1005,0)),"MISSING ID"),1)),0)=1,IF(B739=IFERROR(INDEX('Crafting recipes'!$H$6:$H$1005,MATCH(J739,'Crafting recipes'!$A$6:$A$1005,0)),"MISSING ID"),"Advances one material tier","Lower-tier ingredient; route advances one tier"),"Needs tier review"))))))</x:f>
        <x:v>Finished endpoint</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process salts</x:v>
      </x:c>
      <x:c r="B740" s="4" t="str">
        <x:f>IFERROR(INDEX('Material routes'!$F$6:$F$2205,MATCH(U740,'Material routes'!$A$6:$A$2205,0)),"MISSING ID")</x:f>
        <x:v>T1</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Not applicable</x:v>
      </x:c>
      <x:c r="H740" s="4" t="str">
        <x:f>IFERROR(INDEX('Material routes'!$H$6:$H$2205,MATCH(V740,'Material routes'!$A$6:$A$2205,0)),"MISSING ID")</x:f>
        <x:v>Energy storage</x:v>
      </x:c>
      <x:c r="I740" s="4" t="str">
        <x:f>IFERROR(INDEX('Material routes'!$G$6:$G$2205,MATCH(V740,'Material routes'!$A$6:$A$2205,0)),"MISSING ID")</x:f>
        <x:v>Field supplies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prerequisite",IF(K740="Raw entry preparation","Entry-resource preparation",IF(G740="Not applicable",IF(IFERROR(INDEX('Items'!$AI$6:$AI$1005,MATCH(T740,'Items'!$A$6:$A$1005,0)),"MISSING ID")="Finished item","Finished endpoint",IF(IFERROR(INDEX('Items'!$AI$6:$AI$1005,MATCH(T740,'Items'!$A$6:$A$1005,0)),"MISSING ID")="Currency","Currency / no refinement tier","Recovered output / tier not applicable")),IF(OR(IFERROR(INDEX('Crafting recipes'!$H$6:$H$1005,MATCH(J740,'Crafting recipes'!$A$6:$A$1005,0)),"MISSING ID")="Unassigned",G740="Unassigned"),"Tier unresolved",IF(IFERROR(VALUE(RIGHT(G740,1))-VALUE(RIGHT(IFERROR(INDEX('Crafting recipes'!$H$6:$H$1005,MATCH(J740,'Crafting recipes'!$A$6:$A$1005,0)),"MISSING ID"),1)),0)=1,IF(B740=IFERROR(INDEX('Crafting recipes'!$H$6:$H$1005,MATCH(J740,'Crafting recipes'!$A$6:$A$1005,0)),"MISSING ID"),"Advances one material tier","Lower-tier ingredient; route advances one tier"),"Needs tier review"))))))</x:f>
        <x:v>Finished endpoint</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Refractory ceramic stock</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Not applicable</x:v>
      </x:c>
      <x:c r="H741" s="4" t="str">
        <x:f>IFERROR(INDEX('Material routes'!$H$6:$H$2205,MATCH(V741,'Material routes'!$A$6:$A$2205,0)),"MISSING ID")</x:f>
        <x:v>Energy storage</x:v>
      </x:c>
      <x:c r="I741" s="4" t="str">
        <x:f>IFERROR(INDEX('Material routes'!$G$6:$G$2205,MATCH(V741,'Material routes'!$A$6:$A$2205,0)),"MISSING ID")</x:f>
        <x:v>Field supplies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prerequisite",IF(K741="Raw entry preparation","Entry-resource preparation",IF(G741="Not applicable",IF(IFERROR(INDEX('Items'!$AI$6:$AI$1005,MATCH(T741,'Items'!$A$6:$A$1005,0)),"MISSING ID")="Finished item","Finished endpoint",IF(IFERROR(INDEX('Items'!$AI$6:$AI$1005,MATCH(T741,'Items'!$A$6:$A$1005,0)),"MISSING ID")="Currency","Currency / no refinement tier","Recovered output / tier not applicable")),IF(OR(IFERROR(INDEX('Crafting recipes'!$H$6:$H$1005,MATCH(J741,'Crafting recipes'!$A$6:$A$1005,0)),"MISSING ID")="Unassigned",G741="Unassigned"),"Tier unresolved",IF(IFERROR(VALUE(RIGHT(G741,1))-VALUE(RIGHT(IFERROR(INDEX('Crafting recipes'!$H$6:$H$1005,MATCH(J741,'Crafting recipes'!$A$6:$A$1005,0)),"MISSING ID"),1)),0)=1,IF(B741=IFERROR(INDEX('Crafting recipes'!$H$6:$H$1005,MATCH(J741,'Crafting recipes'!$A$6:$A$1005,0)),"MISSING ID"),"Advances one material tier","Lower-tier ingredient; route advances one tier"),"Needs tier review"))))))</x:f>
        <x:v>Finished endpoint</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Refractory ceramic stock</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Not applicable</x:v>
      </x:c>
      <x:c r="H742" s="4" t="str">
        <x:f>IFERROR(INDEX('Material routes'!$H$6:$H$2205,MATCH(V742,'Material routes'!$A$6:$A$2205,0)),"MISSING ID")</x:f>
        <x:v>Energy storage</x:v>
      </x:c>
      <x:c r="I742" s="4" t="str">
        <x:f>IFERROR(INDEX('Material routes'!$G$6:$G$2205,MATCH(V742,'Material routes'!$A$6:$A$2205,0)),"MISSING ID")</x:f>
        <x:v>Field supplies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prerequisite",IF(K742="Raw entry preparation","Entry-resource preparation",IF(G742="Not applicable",IF(IFERROR(INDEX('Items'!$AI$6:$AI$1005,MATCH(T742,'Items'!$A$6:$A$1005,0)),"MISSING ID")="Finished item","Finished endpoint",IF(IFERROR(INDEX('Items'!$AI$6:$AI$1005,MATCH(T742,'Items'!$A$6:$A$1005,0)),"MISSING ID")="Currency","Currency / no refinement tier","Recovered output / tier not applicable")),IF(OR(IFERROR(INDEX('Crafting recipes'!$H$6:$H$1005,MATCH(J742,'Crafting recipes'!$A$6:$A$1005,0)),"MISSING ID")="Unassigned",G742="Unassigned"),"Tier unresolved",IF(IFERROR(VALUE(RIGHT(G742,1))-VALUE(RIGHT(IFERROR(INDEX('Crafting recipes'!$H$6:$H$1005,MATCH(J742,'Crafting recipes'!$A$6:$A$1005,0)),"MISSING ID"),1)),0)=1,IF(B742=IFERROR(INDEX('Crafting recipes'!$H$6:$H$1005,MATCH(J742,'Crafting recipes'!$A$6:$A$1005,0)),"MISSING ID"),"Advances one material tier","Lower-tier ingredient; route advances one tier"),"Needs tier review"))))))</x:f>
        <x:v>Finished endpoint</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Worked iron stock</x:v>
      </x:c>
      <x:c r="B743" s="4" t="str">
        <x:f>IFERROR(INDEX('Material routes'!$F$6:$F$2205,MATCH(U743,'Material routes'!$A$6:$A$2205,0)),"MISSING ID")</x:f>
        <x:v>T2</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Not applicable</x:v>
      </x:c>
      <x:c r="H743" s="4" t="str">
        <x:f>IFERROR(INDEX('Material routes'!$H$6:$H$2205,MATCH(V743,'Material routes'!$A$6:$A$2205,0)),"MISSING ID")</x:f>
        <x:v>Energy storage</x:v>
      </x:c>
      <x:c r="I743" s="4" t="str">
        <x:f>IFERROR(INDEX('Material routes'!$G$6:$G$2205,MATCH(V743,'Material routes'!$A$6:$A$2205,0)),"MISSING ID")</x:f>
        <x:v>Field supplies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prerequisite",IF(K743="Raw entry preparation","Entry-resource preparation",IF(G743="Not applicable",IF(IFERROR(INDEX('Items'!$AI$6:$AI$1005,MATCH(T743,'Items'!$A$6:$A$1005,0)),"MISSING ID")="Finished item","Finished endpoint",IF(IFERROR(INDEX('Items'!$AI$6:$AI$1005,MATCH(T743,'Items'!$A$6:$A$1005,0)),"MISSING ID")="Currency","Currency / no refinement tier","Recovered output / tier not applicable")),IF(OR(IFERROR(INDEX('Crafting recipes'!$H$6:$H$1005,MATCH(J743,'Crafting recipes'!$A$6:$A$1005,0)),"MISSING ID")="Unassigned",G743="Unassigned"),"Tier unresolved",IF(IFERROR(VALUE(RIGHT(G743,1))-VALUE(RIGHT(IFERROR(INDEX('Crafting recipes'!$H$6:$H$1005,MATCH(J743,'Crafting recipes'!$A$6:$A$1005,0)),"MISSING ID"),1)),0)=1,IF(B743=IFERROR(INDEX('Crafting recipes'!$H$6:$H$1005,MATCH(J743,'Crafting recipes'!$A$6:$A$1005,0)),"MISSING ID"),"Advances one material tier","Lower-tier ingredient; route advances one tier"),"Needs tier review"))))))</x:f>
        <x:v>Finished endpoint</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process salts</x:v>
      </x:c>
      <x:c r="B744" s="4" t="str">
        <x:f>IFERROR(INDEX('Material routes'!$F$6:$F$2205,MATCH(U744,'Material routes'!$A$6:$A$2205,0)),"MISSING ID")</x:f>
        <x:v>T1</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Not applicable</x:v>
      </x:c>
      <x:c r="H744" s="4" t="str">
        <x:f>IFERROR(INDEX('Material routes'!$H$6:$H$2205,MATCH(V744,'Material routes'!$A$6:$A$2205,0)),"MISSING ID")</x:f>
        <x:v>Energy storage</x:v>
      </x:c>
      <x:c r="I744" s="4" t="str">
        <x:f>IFERROR(INDEX('Material routes'!$G$6:$G$2205,MATCH(V744,'Material routes'!$A$6:$A$2205,0)),"MISSING ID")</x:f>
        <x:v>Field supplies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prerequisite",IF(K744="Raw entry preparation","Entry-resource preparation",IF(G744="Not applicable",IF(IFERROR(INDEX('Items'!$AI$6:$AI$1005,MATCH(T744,'Items'!$A$6:$A$1005,0)),"MISSING ID")="Finished item","Finished endpoint",IF(IFERROR(INDEX('Items'!$AI$6:$AI$1005,MATCH(T744,'Items'!$A$6:$A$1005,0)),"MISSING ID")="Currency","Currency / no refinement tier","Recovered output / tier not applicable")),IF(OR(IFERROR(INDEX('Crafting recipes'!$H$6:$H$1005,MATCH(J744,'Crafting recipes'!$A$6:$A$1005,0)),"MISSING ID")="Unassigned",G744="Unassigned"),"Tier unresolved",IF(IFERROR(VALUE(RIGHT(G744,1))-VALUE(RIGHT(IFERROR(INDEX('Crafting recipes'!$H$6:$H$1005,MATCH(J744,'Crafting recipes'!$A$6:$A$1005,0)),"MISSING ID"),1)),0)=1,IF(B744=IFERROR(INDEX('Crafting recipes'!$H$6:$H$1005,MATCH(J744,'Crafting recipes'!$A$6:$A$1005,0)),"MISSING ID"),"Advances one material tier","Lower-tier ingredient; route advances one tier"),"Needs tier review"))))))</x:f>
        <x:v>Finished endpoint</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Not applicable</x:v>
      </x:c>
      <x:c r="C745" s="4" t="str">
        <x:f>IFERROR(INDEX('Material routes'!$H$6:$H$2205,MATCH(U745,'Material routes'!$A$6:$A$2205,0)),"MISSING ID")</x:f>
        <x:v>Container</x:v>
      </x:c>
      <x:c r="D745" s="4" t="str">
        <x:f>IFERROR(INDEX('Material routes'!$G$6:$G$2205,MATCH(U745,'Material routes'!$A$6:$A$2205,0)),"MISSING ID")</x:f>
        <x:v>Containers</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Not applicable</x:v>
      </x:c>
      <x:c r="H745" s="4" t="str">
        <x:f>IFERROR(INDEX('Material routes'!$H$6:$H$2205,MATCH(V745,'Material routes'!$A$6:$A$2205,0)),"MISSING ID")</x:f>
        <x:v>Energy storage</x:v>
      </x:c>
      <x:c r="I745" s="4" t="str">
        <x:f>IFERROR(INDEX('Material routes'!$G$6:$G$2205,MATCH(V745,'Material routes'!$A$6:$A$2205,0)),"MISSING ID")</x:f>
        <x:v>Field supplies</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Finished endpoint</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Not applicable</x:v>
      </x:c>
      <x:c r="H746" s="4" t="str">
        <x:f>IFERROR(INDEX('Material routes'!$H$6:$H$2205,MATCH(V746,'Material routes'!$A$6:$A$2205,0)),"MISSING ID")</x:f>
        <x:v>Energy storage</x:v>
      </x:c>
      <x:c r="I746" s="4" t="str">
        <x:f>IFERROR(INDEX('Material routes'!$G$6:$G$2205,MATCH(V746,'Material routes'!$A$6:$A$2205,0)),"MISSING ID")</x:f>
        <x:v>Field supplies</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Finished endpoint</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Not applicable</x:v>
      </x:c>
      <x:c r="H747" s="4" t="str">
        <x:f>IFERROR(INDEX('Material routes'!$H$6:$H$2205,MATCH(V747,'Material routes'!$A$6:$A$2205,0)),"MISSING ID")</x:f>
        <x:v>Energy storage</x:v>
      </x:c>
      <x:c r="I747" s="4" t="str">
        <x:f>IFERROR(INDEX('Material routes'!$G$6:$G$2205,MATCH(V747,'Material routes'!$A$6:$A$2205,0)),"MISSING ID")</x:f>
        <x:v>Field supplies</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Finished endpoint</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Prepared electrical insulation stock</x:v>
      </x:c>
      <x:c r="B748" s="4" t="str">
        <x:f>IFERROR(INDEX('Material routes'!$F$6:$F$2205,MATCH(U748,'Material routes'!$A$6:$A$2205,0)),"MISSING ID")</x:f>
        <x:v>T3</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Not applicable</x:v>
      </x:c>
      <x:c r="H748" s="4" t="str">
        <x:f>IFERROR(INDEX('Material routes'!$H$6:$H$2205,MATCH(V748,'Material routes'!$A$6:$A$2205,0)),"MISSING ID")</x:f>
        <x:v>Energy storage</x:v>
      </x:c>
      <x:c r="I748" s="4" t="str">
        <x:f>IFERROR(INDEX('Material routes'!$G$6:$G$2205,MATCH(V748,'Material routes'!$A$6:$A$2205,0)),"MISSING ID")</x:f>
        <x:v>Field supplies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prerequisite",IF(K748="Raw entry preparation","Entry-resource preparation",IF(G748="Not applicable",IF(IFERROR(INDEX('Items'!$AI$6:$AI$1005,MATCH(T748,'Items'!$A$6:$A$1005,0)),"MISSING ID")="Finished item","Finished endpoint",IF(IFERROR(INDEX('Items'!$AI$6:$AI$1005,MATCH(T748,'Items'!$A$6:$A$1005,0)),"MISSING ID")="Currency","Currency / no refinement tier","Recovered output / tier not applicable")),IF(OR(IFERROR(INDEX('Crafting recipes'!$H$6:$H$1005,MATCH(J748,'Crafting recipes'!$A$6:$A$1005,0)),"MISSING ID")="Unassigned",G748="Unassigned"),"Tier unresolved",IF(IFERROR(VALUE(RIGHT(G748,1))-VALUE(RIGHT(IFERROR(INDEX('Crafting recipes'!$H$6:$H$1005,MATCH(J748,'Crafting recipes'!$A$6:$A$1005,0)),"MISSING ID"),1)),0)=1,IF(B748=IFERROR(INDEX('Crafting recipes'!$H$6:$H$1005,MATCH(J748,'Crafting recipes'!$A$6:$A$1005,0)),"MISSING ID"),"Advances one material tier","Lower-tier ingredient; route advances one tier"),"Needs tier review"))))))</x:f>
        <x:v>Finished endpoint</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T3</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Not applicable</x:v>
      </x:c>
      <x:c r="H749" s="4" t="str">
        <x:f>IFERROR(INDEX('Material routes'!$H$6:$H$2205,MATCH(V749,'Material routes'!$A$6:$A$2205,0)),"MISSING ID")</x:f>
        <x:v>Energy storage</x:v>
      </x:c>
      <x:c r="I749" s="4" t="str">
        <x:f>IFERROR(INDEX('Material routes'!$G$6:$G$2205,MATCH(V749,'Material routes'!$A$6:$A$2205,0)),"MISSING ID")</x:f>
        <x:v>Field supplies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prerequisite",IF(K749="Raw entry preparation","Entry-resource preparation",IF(G749="Not applicable",IF(IFERROR(INDEX('Items'!$AI$6:$AI$1005,MATCH(T749,'Items'!$A$6:$A$1005,0)),"MISSING ID")="Finished item","Finished endpoint",IF(IFERROR(INDEX('Items'!$AI$6:$AI$1005,MATCH(T749,'Items'!$A$6:$A$1005,0)),"MISSING ID")="Currency","Currency / no refinement tier","Recovered output / tier not applicable")),IF(OR(IFERROR(INDEX('Crafting recipes'!$H$6:$H$1005,MATCH(J749,'Crafting recipes'!$A$6:$A$1005,0)),"MISSING ID")="Unassigned",G749="Unassigned"),"Tier unresolved",IF(IFERROR(VALUE(RIGHT(G749,1))-VALUE(RIGHT(IFERROR(INDEX('Crafting recipes'!$H$6:$H$1005,MATCH(J749,'Crafting recipes'!$A$6:$A$1005,0)),"MISSING ID"),1)),0)=1,IF(B749=IFERROR(INDEX('Crafting recipes'!$H$6:$H$1005,MATCH(J749,'Crafting recipes'!$A$6:$A$1005,0)),"MISSING ID"),"Advances one material tier","Lower-tier ingredient; route advances one tier"),"Needs tier review"))))))</x:f>
        <x:v>Finished endpoint</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x:v>
      </x:c>
      <x:c r="B750" s="4" t="str">
        <x:f>IFERROR(INDEX('Material routes'!$F$6:$F$2205,MATCH(U750,'Material routes'!$A$6:$A$2205,0)),"MISSING ID")</x:f>
        <x:v>T1</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Not applicable</x:v>
      </x:c>
      <x:c r="H750" s="4" t="str">
        <x:f>IFERROR(INDEX('Material routes'!$H$6:$H$2205,MATCH(V750,'Material routes'!$A$6:$A$2205,0)),"MISSING ID")</x:f>
        <x:v>Energy storage</x:v>
      </x:c>
      <x:c r="I750" s="4" t="str">
        <x:f>IFERROR(INDEX('Material routes'!$G$6:$G$2205,MATCH(V750,'Material routes'!$A$6:$A$2205,0)),"MISSING ID")</x:f>
        <x:v>Field supplies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prerequisite",IF(K750="Raw entry preparation","Entry-resource preparation",IF(G750="Not applicable",IF(IFERROR(INDEX('Items'!$AI$6:$AI$1005,MATCH(T750,'Items'!$A$6:$A$1005,0)),"MISSING ID")="Finished item","Finished endpoint",IF(IFERROR(INDEX('Items'!$AI$6:$AI$1005,MATCH(T750,'Items'!$A$6:$A$1005,0)),"MISSING ID")="Currency","Currency / no refinement tier","Recovered output / tier not applicable")),IF(OR(IFERROR(INDEX('Crafting recipes'!$H$6:$H$1005,MATCH(J750,'Crafting recipes'!$A$6:$A$1005,0)),"MISSING ID")="Unassigned",G750="Unassigned"),"Tier unresolved",IF(IFERROR(VALUE(RIGHT(G750,1))-VALUE(RIGHT(IFERROR(INDEX('Crafting recipes'!$H$6:$H$1005,MATCH(J750,'Crafting recipes'!$A$6:$A$1005,0)),"MISSING ID"),1)),0)=1,IF(B750=IFERROR(INDEX('Crafting recipes'!$H$6:$H$1005,MATCH(J750,'Crafting recipes'!$A$6:$A$1005,0)),"MISSING ID"),"Advances one material tier","Lower-tier ingredient; route advances one tier"),"Needs tier review"))))))</x:f>
        <x:v>Finished endpoint</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T3</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Not applicable</x:v>
      </x:c>
      <x:c r="H751" s="4" t="str">
        <x:f>IFERROR(INDEX('Material routes'!$H$6:$H$2205,MATCH(V751,'Material routes'!$A$6:$A$2205,0)),"MISSING ID")</x:f>
        <x:v>Energy storage</x:v>
      </x:c>
      <x:c r="I751" s="4" t="str">
        <x:f>IFERROR(INDEX('Material routes'!$G$6:$G$2205,MATCH(V751,'Material routes'!$A$6:$A$2205,0)),"MISSING ID")</x:f>
        <x:v>Field supplies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prerequisite",IF(K751="Raw entry preparation","Entry-resource preparation",IF(G751="Not applicable",IF(IFERROR(INDEX('Items'!$AI$6:$AI$1005,MATCH(T751,'Items'!$A$6:$A$1005,0)),"MISSING ID")="Finished item","Finished endpoint",IF(IFERROR(INDEX('Items'!$AI$6:$AI$1005,MATCH(T751,'Items'!$A$6:$A$1005,0)),"MISSING ID")="Currency","Currency / no refinement tier","Recovered output / tier not applicable")),IF(OR(IFERROR(INDEX('Crafting recipes'!$H$6:$H$1005,MATCH(J751,'Crafting recipes'!$A$6:$A$1005,0)),"MISSING ID")="Unassigned",G751="Unassigned"),"Tier unresolved",IF(IFERROR(VALUE(RIGHT(G751,1))-VALUE(RIGHT(IFERROR(INDEX('Crafting recipes'!$H$6:$H$1005,MATCH(J751,'Crafting recipes'!$A$6:$A$1005,0)),"MISSING ID"),1)),0)=1,IF(B751=IFERROR(INDEX('Crafting recipes'!$H$6:$H$1005,MATCH(J751,'Crafting recipes'!$A$6:$A$1005,0)),"MISSING ID"),"Advances one material tier","Lower-tier ingredient; route advances one tier"),"Needs tier review"))))))</x:f>
        <x:v>Finished endpoint</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clear-glass blank</x:v>
      </x:c>
      <x:c r="B752" s="4" t="str">
        <x:f>IFERROR(INDEX('Material routes'!$F$6:$F$2205,MATCH(U752,'Material routes'!$A$6:$A$2205,0)),"MISSING ID")</x:f>
        <x:v>T1</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Not applicable</x:v>
      </x:c>
      <x:c r="H752" s="4" t="str">
        <x:f>IFERROR(INDEX('Material routes'!$H$6:$H$2205,MATCH(V752,'Material routes'!$A$6:$A$2205,0)),"MISSING ID")</x:f>
        <x:v>Energy storage</x:v>
      </x:c>
      <x:c r="I752" s="4" t="str">
        <x:f>IFERROR(INDEX('Material routes'!$G$6:$G$2205,MATCH(V752,'Material routes'!$A$6:$A$2205,0)),"MISSING ID")</x:f>
        <x:v>Field supplies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prerequisite",IF(K752="Raw entry preparation","Entry-resource preparation",IF(G752="Not applicable",IF(IFERROR(INDEX('Items'!$AI$6:$AI$1005,MATCH(T752,'Items'!$A$6:$A$1005,0)),"MISSING ID")="Finished item","Finished endpoint",IF(IFERROR(INDEX('Items'!$AI$6:$AI$1005,MATCH(T752,'Items'!$A$6:$A$1005,0)),"MISSING ID")="Currency","Currency / no refinement tier","Recovered output / tier not applicable")),IF(OR(IFERROR(INDEX('Crafting recipes'!$H$6:$H$1005,MATCH(J752,'Crafting recipes'!$A$6:$A$1005,0)),"MISSING ID")="Unassigned",G752="Unassigned"),"Tier unresolved",IF(IFERROR(VALUE(RIGHT(G752,1))-VALUE(RIGHT(IFERROR(INDEX('Crafting recipes'!$H$6:$H$1005,MATCH(J752,'Crafting recipes'!$A$6:$A$1005,0)),"MISSING ID"),1)),0)=1,IF(B752=IFERROR(INDEX('Crafting recipes'!$H$6:$H$1005,MATCH(J752,'Crafting recipes'!$A$6:$A$1005,0)),"MISSING ID"),"Advances one material tier","Lower-tier ingredient; route advances one tier"),"Needs tier review"))))))</x:f>
        <x:v>Finished endpoint</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T3</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Not applicable</x:v>
      </x:c>
      <x:c r="H753" s="4" t="str">
        <x:f>IFERROR(INDEX('Material routes'!$H$6:$H$2205,MATCH(V753,'Material routes'!$A$6:$A$2205,0)),"MISSING ID")</x:f>
        <x:v>Energy storage</x:v>
      </x:c>
      <x:c r="I753" s="4" t="str">
        <x:f>IFERROR(INDEX('Material routes'!$G$6:$G$2205,MATCH(V753,'Material routes'!$A$6:$A$2205,0)),"MISSING ID")</x:f>
        <x:v>Field supplies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prerequisite",IF(K753="Raw entry preparation","Entry-resource preparation",IF(G753="Not applicable",IF(IFERROR(INDEX('Items'!$AI$6:$AI$1005,MATCH(T753,'Items'!$A$6:$A$1005,0)),"MISSING ID")="Finished item","Finished endpoint",IF(IFERROR(INDEX('Items'!$AI$6:$AI$1005,MATCH(T753,'Items'!$A$6:$A$1005,0)),"MISSING ID")="Currency","Currency / no refinement tier","Recovered output / tier not applicable")),IF(OR(IFERROR(INDEX('Crafting recipes'!$H$6:$H$1005,MATCH(J753,'Crafting recipes'!$A$6:$A$1005,0)),"MISSING ID")="Unassigned",G753="Unassigned"),"Tier unresolved",IF(IFERROR(VALUE(RIGHT(G753,1))-VALUE(RIGHT(IFERROR(INDEX('Crafting recipes'!$H$6:$H$1005,MATCH(J753,'Crafting recipes'!$A$6:$A$1005,0)),"MISSING ID"),1)),0)=1,IF(B753=IFERROR(INDEX('Crafting recipes'!$H$6:$H$1005,MATCH(J753,'Crafting recipes'!$A$6:$A$1005,0)),"MISSING ID"),"Advances one material tier","Lower-tier ingredient; route advances one tier"),"Needs tier review"))))))</x:f>
        <x:v>Finished endpoint</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Refractory ceramic stock</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Not applicable</x:v>
      </x:c>
      <x:c r="H754" s="4" t="str">
        <x:f>IFERROR(INDEX('Material routes'!$H$6:$H$2205,MATCH(V754,'Material routes'!$A$6:$A$2205,0)),"MISSING ID")</x:f>
        <x:v>Energy storage</x:v>
      </x:c>
      <x:c r="I754" s="4" t="str">
        <x:f>IFERROR(INDEX('Material routes'!$G$6:$G$2205,MATCH(V754,'Material routes'!$A$6:$A$2205,0)),"MISSING ID")</x:f>
        <x:v>Field supplies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prerequisite",IF(K754="Raw entry preparation","Entry-resource preparation",IF(G754="Not applicable",IF(IFERROR(INDEX('Items'!$AI$6:$AI$1005,MATCH(T754,'Items'!$A$6:$A$1005,0)),"MISSING ID")="Finished item","Finished endpoint",IF(IFERROR(INDEX('Items'!$AI$6:$AI$1005,MATCH(T754,'Items'!$A$6:$A$1005,0)),"MISSING ID")="Currency","Currency / no refinement tier","Recovered output / tier not applicable")),IF(OR(IFERROR(INDEX('Crafting recipes'!$H$6:$H$1005,MATCH(J754,'Crafting recipes'!$A$6:$A$1005,0)),"MISSING ID")="Unassigned",G754="Unassigned"),"Tier unresolved",IF(IFERROR(VALUE(RIGHT(G754,1))-VALUE(RIGHT(IFERROR(INDEX('Crafting recipes'!$H$6:$H$1005,MATCH(J754,'Crafting recipes'!$A$6:$A$1005,0)),"MISSING ID"),1)),0)=1,IF(B754=IFERROR(INDEX('Crafting recipes'!$H$6:$H$1005,MATCH(J754,'Crafting recipes'!$A$6:$A$1005,0)),"MISSING ID"),"Advances one material tier","Lower-tier ingredient; route advances one tier"),"Needs tier review"))))))</x:f>
        <x:v>Finished endpoint</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T1</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Not applicable</x:v>
      </x:c>
      <x:c r="H755" s="4" t="str">
        <x:f>IFERROR(INDEX('Material routes'!$H$6:$H$2205,MATCH(V755,'Material routes'!$A$6:$A$2205,0)),"MISSING ID")</x:f>
        <x:v>Energy storage</x:v>
      </x:c>
      <x:c r="I755" s="4" t="str">
        <x:f>IFERROR(INDEX('Material routes'!$G$6:$G$2205,MATCH(V755,'Material routes'!$A$6:$A$2205,0)),"MISSING ID")</x:f>
        <x:v>Field supplies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prerequisite",IF(K755="Raw entry preparation","Entry-resource preparation",IF(G755="Not applicable",IF(IFERROR(INDEX('Items'!$AI$6:$AI$1005,MATCH(T755,'Items'!$A$6:$A$1005,0)),"MISSING ID")="Finished item","Finished endpoint",IF(IFERROR(INDEX('Items'!$AI$6:$AI$1005,MATCH(T755,'Items'!$A$6:$A$1005,0)),"MISSING ID")="Currency","Currency / no refinement tier","Recovered output / tier not applicable")),IF(OR(IFERROR(INDEX('Crafting recipes'!$H$6:$H$1005,MATCH(J755,'Crafting recipes'!$A$6:$A$1005,0)),"MISSING ID")="Unassigned",G755="Unassigned"),"Tier unresolved",IF(IFERROR(VALUE(RIGHT(G755,1))-VALUE(RIGHT(IFERROR(INDEX('Crafting recipes'!$H$6:$H$1005,MATCH(J755,'Crafting recipes'!$A$6:$A$1005,0)),"MISSING ID"),1)),0)=1,IF(B755=IFERROR(INDEX('Crafting recipes'!$H$6:$H$1005,MATCH(J755,'Crafting recipes'!$A$6:$A$1005,0)),"MISSING ID"),"Advances one material tier","Lower-tier ingredient; route advances one tier"),"Needs tier review"))))))</x:f>
        <x:v>Finished endpoint</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Processing agents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Not applicable</x:v>
      </x:c>
      <x:c r="H756" s="4" t="str">
        <x:f>IFERROR(INDEX('Material routes'!$H$6:$H$2205,MATCH(V756,'Material routes'!$A$6:$A$2205,0)),"MISSING ID")</x:f>
        <x:v>Service kit</x:v>
      </x:c>
      <x:c r="I756" s="4" t="str">
        <x:f>IFERROR(INDEX('Material routes'!$G$6:$G$2205,MATCH(V756,'Material routes'!$A$6:$A$2205,0)),"MISSING ID")</x:f>
        <x:v>Field supplies</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Finished endpoint</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Not applicable</x:v>
      </x:c>
      <x:c r="H757" s="4" t="str">
        <x:f>IFERROR(INDEX('Material routes'!$H$6:$H$2205,MATCH(V757,'Material routes'!$A$6:$A$2205,0)),"MISSING ID")</x:f>
        <x:v>Service kit</x:v>
      </x:c>
      <x:c r="I757" s="4" t="str">
        <x:f>IFERROR(INDEX('Material routes'!$G$6:$G$2205,MATCH(V757,'Material routes'!$A$6:$A$2205,0)),"MISSING ID")</x:f>
        <x:v>Field supplies</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Finished endpoint</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Not applicable</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Not applicable</x:v>
      </x:c>
      <x:c r="H758" s="4" t="str">
        <x:f>IFERROR(INDEX('Material routes'!$H$6:$H$2205,MATCH(V758,'Material routes'!$A$6:$A$2205,0)),"MISSING ID")</x:f>
        <x:v>Service kit</x:v>
      </x:c>
      <x:c r="I758" s="4" t="str">
        <x:f>IFERROR(INDEX('Material routes'!$G$6:$G$2205,MATCH(V758,'Material routes'!$A$6:$A$2205,0)),"MISSING ID")</x:f>
        <x:v>Field supplies</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Finished endpoint</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t="str">
        <x:f>IFERROR(INDEX('Material routes'!$E$6:$E$2205,MATCH(U759,'Material routes'!$A$6:$A$2205,0)),"MISSING ID")</x:f>
        <x:v>Bonded wing-seam reinforcement strips</x:v>
      </x:c>
      <x:c r="B759" s="4" t="str">
        <x:f>IFERROR(INDEX('Material routes'!$F$6:$F$2205,MATCH(U759,'Material routes'!$A$6:$A$2205,0)),"MISSING ID")</x:f>
        <x:v>T3</x:v>
      </x:c>
      <x:c r="C759" s="4" t="str">
        <x:f>IFERROR(INDEX('Material routes'!$H$6:$H$2205,MATCH(U759,'Material routes'!$A$6:$A$2205,0)),"MISSING ID")</x:f>
        <x:v>Processed material</x:v>
      </x:c>
      <x:c r="D759" s="4" t="str">
        <x:f>IFERROR(INDEX('Material routes'!$G$6:$G$2205,MATCH(U759,'Material routes'!$A$6:$A$2205,0)),"MISSING ID")</x:f>
        <x:v>Manufactured stock</x:v>
      </x:c>
      <x:c r="E759" s="4" t="str">
        <x:f>IFERROR(INDEX('Material routes'!$C$6:$C$2205,MATCH(U759,'Material routes'!$A$6:$A$2205,0)),"MISSING ID")</x:f>
        <x:v>Ingredient candidate</x:v>
      </x:c>
      <x:c r="F759" s="4" t="str">
        <x:f>IFERROR(INDEX('Material routes'!$E$6:$E$2205,MATCH(V759,'Material routes'!$A$6:$A$2205,0)),"MISSING ID")</x:f>
        <x:v>Sail seam repair kit</x:v>
      </x:c>
      <x:c r="G759" s="4" t="str">
        <x:f>IFERROR(INDEX('Material routes'!$F$6:$F$2205,MATCH(V759,'Material routes'!$A$6:$A$2205,0)),"MISSING ID")</x:f>
        <x:v>Not applicable</x:v>
      </x:c>
      <x:c r="H759" s="4" t="str">
        <x:f>IFERROR(INDEX('Material routes'!$H$6:$H$2205,MATCH(V759,'Material routes'!$A$6:$A$2205,0)),"MISSING ID")</x:f>
        <x:v>Service kit</x:v>
      </x:c>
      <x:c r="I759" s="4" t="str">
        <x:f>IFERROR(INDEX('Material routes'!$G$6:$G$2205,MATCH(V759,'Material routes'!$A$6:$A$2205,0)),"MISSING ID")</x:f>
        <x:v>Field supplies</x:v>
      </x:c>
      <x:c r="J759" s="4" t="str">
        <x:f>IFERROR(INDEX('Material routes'!$B$6:$B$2205,MATCH(U759,'Material routes'!$A$6:$A$2205,0)),"MISSING ID")</x:f>
        <x:v>design.collection.sail_seam_repair_kit</x:v>
      </x:c>
      <x:c r="K759" s="4" t="str">
        <x:f>IFERROR(INDEX('Crafting recipes'!$C$6:$C$1005,MATCH(J759,'Crafting recipes'!$A$6:$A$1005,0)),"MISSING ID")</x:f>
        <x:v>Finished-item crafting</x:v>
      </x:c>
      <x:c r="L759" s="4" t="str">
        <x:f>IFERROR(INDEX('Material routes'!$K$6:$K$2205,MATCH(U759,'Material routes'!$A$6:$A$2205,0)),"MISSING ID")</x:f>
        <x:v>Proposal</x:v>
      </x:c>
      <x:c r="M759" s="4" t="str">
        <x:f>IFERROR(INDEX('Material routes'!$M$6:$M$2205,MATCH(U759,'Material routes'!$A$6:$A$2205,0)),"MISSING ID")</x:f>
        <x:v>Partial proposal</x:v>
      </x:c>
      <x:c r="N759" s="4"/>
      <x:c r="O759" s="4" t="str">
        <x:f>IFERROR(INDEX('Material routes'!$J$6:$J$2205,MATCH(U759,'Material routes'!$A$6:$A$2205,0)),"MISSING ID")</x:f>
        <x:v>Unspecified</x:v>
      </x:c>
      <x:c r="P759" s="4"/>
      <x:c r="Q759" s="4" t="str">
        <x:f>IFERROR(INDEX('Material routes'!$J$6:$J$2205,MATCH(V759,'Material routes'!$A$6:$A$2205,0)),"MISSING ID")</x:f>
        <x:v>Unspecified</x:v>
      </x:c>
      <x:c r="R759" s="4" t="str">
        <x:f>IF(L759="Withheld","Withheld premise",IF(E759="Tool candidate","Reusable prerequisite",IF(K759="Raw entry preparation","Entry-resource preparation",IF(G759="Not applicable",IF(IFERROR(INDEX('Items'!$AI$6:$AI$1005,MATCH(T759,'Items'!$A$6:$A$1005,0)),"MISSING ID")="Finished item","Finished endpoint",IF(IFERROR(INDEX('Items'!$AI$6:$AI$1005,MATCH(T759,'Items'!$A$6:$A$1005,0)),"MISSING ID")="Currency","Currency / no refinement tier","Recovered output / tier not applicable")),IF(OR(IFERROR(INDEX('Crafting recipes'!$H$6:$H$1005,MATCH(J759,'Crafting recipes'!$A$6:$A$1005,0)),"MISSING ID")="Unassigned",G759="Unassigned"),"Tier unresolved",IF(IFERROR(VALUE(RIGHT(G759,1))-VALUE(RIGHT(IFERROR(INDEX('Crafting recipes'!$H$6:$H$1005,MATCH(J759,'Crafting recipes'!$A$6:$A$1005,0)),"MISSING ID"),1)),0)=1,IF(B759=IFERROR(INDEX('Crafting recipes'!$H$6:$H$1005,MATCH(J759,'Crafting recipes'!$A$6:$A$1005,0)),"MISSING ID"),"Advances one material tier","Lower-tier ingredient; route advances one tier"),"Needs tier review"))))))</x:f>
        <x:v>Finished endpoint</x:v>
      </x:c>
      <x:c r="S759" s="4" t="str">
        <x:f>IFERROR(INDEX('Material routes'!$D$6:$D$2205,MATCH(U759,'Material routes'!$A$6:$A$2205,0)),"MISSING ID")</x:f>
        <x:v>proposal.t3.wing_seam</x:v>
      </x:c>
      <x:c r="T759" s="4" t="str">
        <x:f>IFERROR(INDEX('Material routes'!$D$6:$D$2205,MATCH(V759,'Material routes'!$A$6:$A$2205,0)),"MISSING ID")</x:f>
        <x:v>proposal.collection.sail_seam_repair_kit</x:v>
      </x:c>
      <x:c r="U759" s="4" t="str">
        <x:v>design.collection.sail_seam_repair_kit.in.1</x:v>
      </x:c>
      <x:c r="V759" s="4" t="str">
        <x:v>design.collection.sail_seam_repair_kit.out</x:v>
      </x:c>
    </x:row>
    <x:row r="760" ht="64" customHeight="1">
      <x:c r="A760" s="4" t="str">
        <x:f>IFERROR(INDEX('Material routes'!$E$6:$E$2205,MATCH(U760,'Material routes'!$A$6:$A$2205,0)),"MISSING ID")</x:f>
        <x:v>Matched metal fastener set</x:v>
      </x:c>
      <x:c r="B760" s="4" t="str">
        <x:f>IFERROR(INDEX('Material routes'!$F$6:$F$2205,MATCH(U760,'Material routes'!$A$6:$A$2205,0)),"MISSING ID")</x:f>
        <x:v>T3</x:v>
      </x:c>
      <x:c r="C760" s="4" t="str">
        <x:f>IFERROR(INDEX('Material routes'!$H$6:$H$2205,MATCH(U760,'Material routes'!$A$6:$A$2205,0)),"MISSING ID")</x:f>
        <x:v>Crafting component</x:v>
      </x:c>
      <x:c r="D760" s="4" t="str">
        <x:f>IFERROR(INDEX('Material routes'!$G$6:$G$2205,MATCH(U760,'Material routes'!$A$6:$A$2205,0)),"MISSING ID")</x:f>
        <x:v>Crafting components</x:v>
      </x:c>
      <x:c r="E760" s="4" t="str">
        <x:f>IFERROR(INDEX('Material routes'!$C$6:$C$2205,MATCH(U760,'Material routes'!$A$6:$A$2205,0)),"MISSING ID")</x:f>
        <x:v>Ingredient candidate</x:v>
      </x:c>
      <x:c r="F760" s="4" t="str">
        <x:f>IFERROR(INDEX('Material routes'!$E$6:$E$2205,MATCH(V760,'Material routes'!$A$6:$A$2205,0)),"MISSING ID")</x:f>
        <x:v>Sail seam repair kit</x:v>
      </x:c>
      <x:c r="G760" s="4" t="str">
        <x:f>IFERROR(INDEX('Material routes'!$F$6:$F$2205,MATCH(V760,'Material routes'!$A$6:$A$2205,0)),"MISSING ID")</x:f>
        <x:v>Not applicable</x:v>
      </x:c>
      <x:c r="H760" s="4" t="str">
        <x:f>IFERROR(INDEX('Material routes'!$H$6:$H$2205,MATCH(V760,'Material routes'!$A$6:$A$2205,0)),"MISSING ID")</x:f>
        <x:v>Service kit</x:v>
      </x:c>
      <x:c r="I760" s="4" t="str">
        <x:f>IFERROR(INDEX('Material routes'!$G$6:$G$2205,MATCH(V760,'Material routes'!$A$6:$A$2205,0)),"MISSING ID")</x:f>
        <x:v>Field supplies</x:v>
      </x:c>
      <x:c r="J760" s="4" t="str">
        <x:f>IFERROR(INDEX('Material routes'!$B$6:$B$2205,MATCH(U760,'Material routes'!$A$6:$A$2205,0)),"MISSING ID")</x:f>
        <x:v>design.collection.sail_seam_repair_kit</x:v>
      </x:c>
      <x:c r="K760" s="4" t="str">
        <x:f>IFERROR(INDEX('Crafting recipes'!$C$6:$C$1005,MATCH(J760,'Crafting recipes'!$A$6:$A$1005,0)),"MISSING ID")</x:f>
        <x:v>Finished-item crafting</x:v>
      </x:c>
      <x:c r="L760" s="4" t="str">
        <x:f>IFERROR(INDEX('Material routes'!$K$6:$K$2205,MATCH(U760,'Material routes'!$A$6:$A$2205,0)),"MISSING ID")</x:f>
        <x:v>Proposal</x:v>
      </x:c>
      <x:c r="M760" s="4" t="str">
        <x:f>IFERROR(INDEX('Material routes'!$M$6:$M$2205,MATCH(U760,'Material routes'!$A$6:$A$2205,0)),"MISSING ID")</x:f>
        <x:v>Partial proposal</x:v>
      </x:c>
      <x:c r="N760" s="4"/>
      <x:c r="O760" s="4" t="str">
        <x:f>IFERROR(INDEX('Material routes'!$J$6:$J$2205,MATCH(U760,'Material routes'!$A$6:$A$2205,0)),"MISSING ID")</x:f>
        <x:v>Unspecified</x:v>
      </x:c>
      <x:c r="P760" s="4"/>
      <x:c r="Q760" s="4" t="str">
        <x:f>IFERROR(INDEX('Material routes'!$J$6:$J$2205,MATCH(V760,'Material routes'!$A$6:$A$2205,0)),"MISSING ID")</x:f>
        <x:v>Unspecified</x:v>
      </x:c>
      <x:c r="R760" s="4" t="str">
        <x:f>IF(L760="Withheld","Withheld premise",IF(E760="Tool candidate","Reusable prerequisite",IF(K760="Raw entry preparation","Entry-resource preparation",IF(G760="Not applicable",IF(IFERROR(INDEX('Items'!$AI$6:$AI$1005,MATCH(T760,'Items'!$A$6:$A$1005,0)),"MISSING ID")="Finished item","Finished endpoint",IF(IFERROR(INDEX('Items'!$AI$6:$AI$1005,MATCH(T760,'Items'!$A$6:$A$1005,0)),"MISSING ID")="Currency","Currency / no refinement tier","Recovered output / tier not applicable")),IF(OR(IFERROR(INDEX('Crafting recipes'!$H$6:$H$1005,MATCH(J760,'Crafting recipes'!$A$6:$A$1005,0)),"MISSING ID")="Unassigned",G760="Unassigned"),"Tier unresolved",IF(IFERROR(VALUE(RIGHT(G760,1))-VALUE(RIGHT(IFERROR(INDEX('Crafting recipes'!$H$6:$H$1005,MATCH(J760,'Crafting recipes'!$A$6:$A$1005,0)),"MISSING ID"),1)),0)=1,IF(B760=IFERROR(INDEX('Crafting recipes'!$H$6:$H$1005,MATCH(J760,'Crafting recipes'!$A$6:$A$1005,0)),"MISSING ID"),"Advances one material tier","Lower-tier ingredient; route advances one tier"),"Needs tier review"))))))</x:f>
        <x:v>Finished endpoint</x:v>
      </x:c>
      <x:c r="S760" s="4" t="str">
        <x:f>IFERROR(INDEX('Material routes'!$D$6:$D$2205,MATCH(U760,'Material routes'!$A$6:$A$2205,0)),"MISSING ID")</x:f>
        <x:v>proposal.lore.fastener_set</x:v>
      </x:c>
      <x:c r="T760" s="4" t="str">
        <x:f>IFERROR(INDEX('Material routes'!$D$6:$D$2205,MATCH(V760,'Material routes'!$A$6:$A$2205,0)),"MISSING ID")</x:f>
        <x:v>proposal.collection.sail_seam_repair_kit</x:v>
      </x:c>
      <x:c r="U760" s="4" t="str">
        <x:v>design.collection.sail_seam_repair_kit.in.2</x:v>
      </x:c>
      <x:c r="V760" s="4" t="str">
        <x:v>design.collection.sail_seam_repair_kit.out</x:v>
      </x:c>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Not applicable</x:v>
      </x:c>
      <x:c r="H761" s="4" t="str">
        <x:f>IFERROR(INDEX('Material routes'!$H$6:$H$2205,MATCH(V761,'Material routes'!$A$6:$A$2205,0)),"MISSING ID")</x:f>
        <x:v>Service kit</x:v>
      </x:c>
      <x:c r="I761" s="4" t="str">
        <x:f>IFERROR(INDEX('Material routes'!$G$6:$G$2205,MATCH(V761,'Material routes'!$A$6:$A$2205,0)),"MISSING ID")</x:f>
        <x:v>Tools</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Finished endpoint</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Not applicable</x:v>
      </x:c>
      <x:c r="H762" s="4" t="str">
        <x:f>IFERROR(INDEX('Material routes'!$H$6:$H$2205,MATCH(V762,'Material routes'!$A$6:$A$2205,0)),"MISSING ID")</x:f>
        <x:v>Service kit</x:v>
      </x:c>
      <x:c r="I762" s="4" t="str">
        <x:f>IFERROR(INDEX('Material routes'!$G$6:$G$2205,MATCH(V762,'Material routes'!$A$6:$A$2205,0)),"MISSING ID")</x:f>
        <x:v>Tools</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Finished endpoint</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Processing agents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Not applicable</x:v>
      </x:c>
      <x:c r="H763" s="4" t="str">
        <x:f>IFERROR(INDEX('Material routes'!$H$6:$H$2205,MATCH(V763,'Material routes'!$A$6:$A$2205,0)),"MISSING ID")</x:f>
        <x:v>Service kit</x:v>
      </x:c>
      <x:c r="I763" s="4" t="str">
        <x:f>IFERROR(INDEX('Material routes'!$G$6:$G$2205,MATCH(V763,'Material routes'!$A$6:$A$2205,0)),"MISSING ID")</x:f>
        <x:v>Tools</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Finished endpoint</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t="str">
        <x:f>IFERROR(INDEX('Material routes'!$E$6:$E$2205,MATCH(U770,'Material routes'!$A$6:$A$2205,0)),"MISSING ID")</x:f>
        <x:v>Steel-faced shell composite</x:v>
      </x:c>
      <x:c r="B770" s="4" t="str">
        <x:f>IFERROR(INDEX('Material routes'!$F$6:$F$2205,MATCH(U770,'Material routes'!$A$6:$A$2205,0)),"MISSING ID")</x:f>
        <x:v>T3</x:v>
      </x:c>
      <x:c r="C770" s="4" t="str">
        <x:f>IFERROR(INDEX('Material routes'!$H$6:$H$2205,MATCH(U770,'Material routes'!$A$6:$A$2205,0)),"MISSING ID")</x:f>
        <x:v>Processed material</x:v>
      </x:c>
      <x:c r="D770" s="4" t="str">
        <x:f>IFERROR(INDEX('Material routes'!$G$6:$G$2205,MATCH(U770,'Material routes'!$A$6:$A$2205,0)),"MISSING ID")</x:f>
        <x:v>Manufactured stock</x:v>
      </x:c>
      <x:c r="E770" s="4" t="str">
        <x:f>IFERROR(INDEX('Material routes'!$C$6:$C$2205,MATCH(U770,'Material routes'!$A$6:$A$2205,0)),"MISSING ID")</x:f>
        <x:v>Ingredient candidate</x:v>
      </x:c>
      <x:c r="F770" s="4" t="str">
        <x:f>IFERROR(INDEX('Material routes'!$E$6:$E$2205,MATCH(V770,'Material routes'!$A$6:$A$2205,0)),"MISSING ID")</x:f>
        <x:v>Shell-runner cargo sled</x:v>
      </x:c>
      <x:c r="G770" s="4" t="str">
        <x:f>IFERROR(INDEX('Material routes'!$F$6:$F$2205,MATCH(V770,'Material routes'!$A$6:$A$2205,0)),"MISSING ID")</x:f>
        <x:v>Not applicable</x:v>
      </x:c>
      <x:c r="H770" s="4" t="str">
        <x:f>IFERROR(INDEX('Material routes'!$H$6:$H$2205,MATCH(V770,'Material routes'!$A$6:$A$2205,0)),"MISSING ID")</x:f>
        <x:v>Traversal device</x:v>
      </x:c>
      <x:c r="I770" s="4" t="str">
        <x:f>IFERROR(INDEX('Material routes'!$G$6:$G$2205,MATCH(V770,'Material routes'!$A$6:$A$2205,0)),"MISSING ID")</x:f>
        <x:v>Tools</x:v>
      </x:c>
      <x:c r="J770" s="4" t="str">
        <x:f>IFERROR(INDEX('Material routes'!$B$6:$B$2205,MATCH(U770,'Material routes'!$A$6:$A$2205,0)),"MISSING ID")</x:f>
        <x:v>design.collection.shell_runner_cargo_sled</x:v>
      </x:c>
      <x:c r="K770" s="4" t="str">
        <x:f>IFERROR(INDEX('Crafting recipes'!$C$6:$C$1005,MATCH(J770,'Crafting recipes'!$A$6:$A$1005,0)),"MISSING ID")</x:f>
        <x:v>Finished-item crafting</x:v>
      </x:c>
      <x:c r="L770" s="4" t="str">
        <x:f>IFERROR(INDEX('Material routes'!$K$6:$K$2205,MATCH(U770,'Material routes'!$A$6:$A$2205,0)),"MISSING ID")</x:f>
        <x:v>Proposal</x:v>
      </x:c>
      <x:c r="M770" s="4" t="str">
        <x:f>IFERROR(INDEX('Material routes'!$M$6:$M$2205,MATCH(U770,'Material routes'!$A$6:$A$2205,0)),"MISSING ID")</x:f>
        <x:v>Partial proposal</x:v>
      </x:c>
      <x:c r="N770" s="4"/>
      <x:c r="O770" s="4" t="str">
        <x:f>IFERROR(INDEX('Material routes'!$J$6:$J$2205,MATCH(U770,'Material routes'!$A$6:$A$2205,0)),"MISSING ID")</x:f>
        <x:v>Unspecified</x:v>
      </x:c>
      <x:c r="P770" s="4"/>
      <x:c r="Q770" s="4" t="str">
        <x:f>IFERROR(INDEX('Material routes'!$J$6:$J$2205,MATCH(V770,'Material routes'!$A$6:$A$2205,0)),"MISSING ID")</x:f>
        <x:v>Unspecified</x:v>
      </x:c>
      <x:c r="R770" s="4" t="str">
        <x:f>IF(L770="Withheld","Withheld premise",IF(E770="Tool candidate","Reusable prerequisite",IF(K770="Raw entry preparation","Entry-resource preparation",IF(G770="Not applicable",IF(IFERROR(INDEX('Items'!$AI$6:$AI$1005,MATCH(T770,'Items'!$A$6:$A$1005,0)),"MISSING ID")="Finished item","Finished endpoint",IF(IFERROR(INDEX('Items'!$AI$6:$AI$1005,MATCH(T770,'Items'!$A$6:$A$1005,0)),"MISSING ID")="Currency","Currency / no refinement tier","Recovered output / tier not applicable")),IF(OR(IFERROR(INDEX('Crafting recipes'!$H$6:$H$1005,MATCH(J770,'Crafting recipes'!$A$6:$A$1005,0)),"MISSING ID")="Unassigned",G770="Unassigned"),"Tier unresolved",IF(IFERROR(VALUE(RIGHT(G770,1))-VALUE(RIGHT(IFERROR(INDEX('Crafting recipes'!$H$6:$H$1005,MATCH(J770,'Crafting recipes'!$A$6:$A$1005,0)),"MISSING ID"),1)),0)=1,IF(B770=IFERROR(INDEX('Crafting recipes'!$H$6:$H$1005,MATCH(J770,'Crafting recipes'!$A$6:$A$1005,0)),"MISSING ID"),"Advances one material tier","Lower-tier ingredient; route advances one tier"),"Needs tier review"))))))</x:f>
        <x:v>Finished endpoint</x:v>
      </x:c>
      <x:c r="S770" s="4" t="str">
        <x:f>IFERROR(INDEX('Material routes'!$D$6:$D$2205,MATCH(U770,'Material routes'!$A$6:$A$2205,0)),"MISSING ID")</x:f>
        <x:v>proposal.branch.steel_shell</x:v>
      </x:c>
      <x:c r="T770" s="4" t="str">
        <x:f>IFERROR(INDEX('Material routes'!$D$6:$D$2205,MATCH(V770,'Material routes'!$A$6:$A$2205,0)),"MISSING ID")</x:f>
        <x:v>proposal.collection.shell_runner_cargo_sled</x:v>
      </x:c>
      <x:c r="U770" s="4" t="str">
        <x:v>design.collection.shell_runner_cargo_sled.in.1</x:v>
      </x:c>
      <x:c r="V770" s="4" t="str">
        <x:v>design.collection.shell_runner_cargo_sled.out</x:v>
      </x:c>
    </x:row>
    <x:row r="771" ht="64" customHeight="1">
      <x:c r="A771" s="4" t="str">
        <x:f>IFERROR(INDEX('Material routes'!$E$6:$E$2205,MATCH(U771,'Material routes'!$A$6:$A$2205,0)),"MISSING ID")</x:f>
        <x:v>Tendon cord</x:v>
      </x:c>
      <x:c r="B771" s="4" t="str">
        <x:f>IFERROR(INDEX('Material routes'!$F$6:$F$2205,MATCH(U771,'Material routes'!$A$6:$A$2205,0)),"MISSING ID")</x:f>
        <x:v>T1</x:v>
      </x:c>
      <x:c r="C771" s="4" t="str">
        <x:f>IFERROR(INDEX('Material routes'!$H$6:$H$2205,MATCH(U771,'Material routes'!$A$6:$A$2205,0)),"MISSING ID")</x:f>
        <x:v>Crafting component</x:v>
      </x:c>
      <x:c r="D771" s="4" t="str">
        <x:f>IFERROR(INDEX('Material routes'!$G$6:$G$2205,MATCH(U771,'Material routes'!$A$6:$A$2205,0)),"MISSING ID")</x:f>
        <x:v>Crafting components</x:v>
      </x:c>
      <x:c r="E771" s="4" t="str">
        <x:f>IFERROR(INDEX('Material routes'!$C$6:$C$2205,MATCH(U771,'Material routes'!$A$6:$A$2205,0)),"MISSING ID")</x:f>
        <x:v>Ingredient candidate</x:v>
      </x:c>
      <x:c r="F771" s="4" t="str">
        <x:f>IFERROR(INDEX('Material routes'!$E$6:$E$2205,MATCH(V771,'Material routes'!$A$6:$A$2205,0)),"MISSING ID")</x:f>
        <x:v>Shell-runner cargo sled</x:v>
      </x:c>
      <x:c r="G771" s="4" t="str">
        <x:f>IFERROR(INDEX('Material routes'!$F$6:$F$2205,MATCH(V771,'Material routes'!$A$6:$A$2205,0)),"MISSING ID")</x:f>
        <x:v>Not applicable</x:v>
      </x:c>
      <x:c r="H771" s="4" t="str">
        <x:f>IFERROR(INDEX('Material routes'!$H$6:$H$2205,MATCH(V771,'Material routes'!$A$6:$A$2205,0)),"MISSING ID")</x:f>
        <x:v>Traversal device</x:v>
      </x:c>
      <x:c r="I771" s="4" t="str">
        <x:f>IFERROR(INDEX('Material routes'!$G$6:$G$2205,MATCH(V771,'Material routes'!$A$6:$A$2205,0)),"MISSING ID")</x:f>
        <x:v>Tools</x:v>
      </x:c>
      <x:c r="J771" s="4" t="str">
        <x:f>IFERROR(INDEX('Material routes'!$B$6:$B$2205,MATCH(U771,'Material routes'!$A$6:$A$2205,0)),"MISSING ID")</x:f>
        <x:v>design.collection.shell_runner_cargo_sled</x:v>
      </x:c>
      <x:c r="K771" s="4" t="str">
        <x:f>IFERROR(INDEX('Crafting recipes'!$C$6:$C$1005,MATCH(J771,'Crafting recipes'!$A$6:$A$1005,0)),"MISSING ID")</x:f>
        <x:v>Finished-item crafting</x:v>
      </x:c>
      <x:c r="L771" s="4" t="str">
        <x:f>IFERROR(INDEX('Material routes'!$K$6:$K$2205,MATCH(U771,'Material routes'!$A$6:$A$2205,0)),"MISSING ID")</x:f>
        <x:v>Proposal</x:v>
      </x:c>
      <x:c r="M771" s="4" t="str">
        <x:f>IFERROR(INDEX('Material routes'!$M$6:$M$2205,MATCH(U771,'Material routes'!$A$6:$A$2205,0)),"MISSING ID")</x:f>
        <x:v>Partial proposal</x:v>
      </x:c>
      <x:c r="N771" s="4"/>
      <x:c r="O771" s="4" t="str">
        <x:f>IFERROR(INDEX('Material routes'!$J$6:$J$2205,MATCH(U771,'Material routes'!$A$6:$A$2205,0)),"MISSING ID")</x:f>
        <x:v>Unspecified</x:v>
      </x:c>
      <x:c r="P771" s="4"/>
      <x:c r="Q771" s="4" t="str">
        <x:f>IFERROR(INDEX('Material routes'!$J$6:$J$2205,MATCH(V771,'Material routes'!$A$6:$A$2205,0)),"MISSING ID")</x:f>
        <x:v>Unspecified</x:v>
      </x:c>
      <x:c r="R771" s="4" t="str">
        <x:f>IF(L771="Withheld","Withheld premise",IF(E771="Tool candidate","Reusable prerequisite",IF(K771="Raw entry preparation","Entry-resource preparation",IF(G771="Not applicable",IF(IFERROR(INDEX('Items'!$AI$6:$AI$1005,MATCH(T771,'Items'!$A$6:$A$1005,0)),"MISSING ID")="Finished item","Finished endpoint",IF(IFERROR(INDEX('Items'!$AI$6:$AI$1005,MATCH(T771,'Items'!$A$6:$A$1005,0)),"MISSING ID")="Currency","Currency / no refinement tier","Recovered output / tier not applicable")),IF(OR(IFERROR(INDEX('Crafting recipes'!$H$6:$H$1005,MATCH(J771,'Crafting recipes'!$A$6:$A$1005,0)),"MISSING ID")="Unassigned",G771="Unassigned"),"Tier unresolved",IF(IFERROR(VALUE(RIGHT(G771,1))-VALUE(RIGHT(IFERROR(INDEX('Crafting recipes'!$H$6:$H$1005,MATCH(J771,'Crafting recipes'!$A$6:$A$1005,0)),"MISSING ID"),1)),0)=1,IF(B771=IFERROR(INDEX('Crafting recipes'!$H$6:$H$1005,MATCH(J771,'Crafting recipes'!$A$6:$A$1005,0)),"MISSING ID"),"Advances one material tier","Lower-tier ingredient; route advances one tier"),"Needs tier review"))))))</x:f>
        <x:v>Finished endpoint</x:v>
      </x:c>
      <x:c r="S771" s="4" t="str">
        <x:f>IFERROR(INDEX('Material routes'!$D$6:$D$2205,MATCH(U771,'Material routes'!$A$6:$A$2205,0)),"MISSING ID")</x:f>
        <x:v>proposal.bio.cord</x:v>
      </x:c>
      <x:c r="T771" s="4" t="str">
        <x:f>IFERROR(INDEX('Material routes'!$D$6:$D$2205,MATCH(V771,'Material routes'!$A$6:$A$2205,0)),"MISSING ID")</x:f>
        <x:v>proposal.collection.shell_runner_cargo_sled</x:v>
      </x:c>
      <x:c r="U771" s="4" t="str">
        <x:v>design.collection.shell_runner_cargo_sled.in.2</x:v>
      </x:c>
      <x:c r="V771" s="4" t="str">
        <x:v>design.collection.shell_runner_cargo_sled.out</x:v>
      </x:c>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Not applicable</x:v>
      </x:c>
      <x:c r="H772" s="4" t="str">
        <x:f>IFERROR(INDEX('Material routes'!$H$6:$H$2205,MATCH(V772,'Material routes'!$A$6:$A$2205,0)),"MISSING ID")</x:f>
        <x:v>Musical instrument</x:v>
      </x:c>
      <x:c r="I772" s="4" t="str">
        <x:f>IFERROR(INDEX('Material routes'!$G$6:$G$2205,MATCH(V772,'Material routes'!$A$6:$A$2205,0)),"MISSING ID")</x:f>
        <x:v>Cultural objects</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Finished endpoint</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stock</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Not applicable</x:v>
      </x:c>
      <x:c r="H773" s="4" t="str">
        <x:f>IFERROR(INDEX('Material routes'!$H$6:$H$2205,MATCH(V773,'Material routes'!$A$6:$A$2205,0)),"MISSING ID")</x:f>
        <x:v>Musical instrument</x:v>
      </x:c>
      <x:c r="I773" s="4" t="str">
        <x:f>IFERROR(INDEX('Material routes'!$G$6:$G$2205,MATCH(V773,'Material routes'!$A$6:$A$2205,0)),"MISSING ID")</x:f>
        <x:v>Cultural objects</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Finished endpoint</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Not applicable</x:v>
      </x:c>
      <x:c r="H774" s="4" t="str">
        <x:f>IFERROR(INDEX('Material routes'!$H$6:$H$2205,MATCH(V774,'Material routes'!$A$6:$A$2205,0)),"MISSING ID")</x:f>
        <x:v>Musical instrument</x:v>
      </x:c>
      <x:c r="I774" s="4" t="str">
        <x:f>IFERROR(INDEX('Material routes'!$G$6:$G$2205,MATCH(V774,'Material routes'!$A$6:$A$2205,0)),"MISSING ID")</x:f>
        <x:v>Cultural objects</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Finished endpoint</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Not applicable</x:v>
      </x:c>
      <x:c r="H775" s="4" t="str">
        <x:f>IFERROR(INDEX('Material routes'!$H$6:$H$2205,MATCH(V775,'Material routes'!$A$6:$A$2205,0)),"MISSING ID")</x:f>
        <x:v>Musical instrument</x:v>
      </x:c>
      <x:c r="I775" s="4" t="str">
        <x:f>IFERROR(INDEX('Material routes'!$G$6:$G$2205,MATCH(V775,'Material routes'!$A$6:$A$2205,0)),"MISSING ID")</x:f>
        <x:v>Cultural objects</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Finished endpoint</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Not applicable</x:v>
      </x:c>
      <x:c r="H776" s="4" t="str">
        <x:f>IFERROR(INDEX('Material routes'!$H$6:$H$2205,MATCH(V776,'Material routes'!$A$6:$A$2205,0)),"MISSING ID")</x:f>
        <x:v>Musical instrument</x:v>
      </x:c>
      <x:c r="I776" s="4" t="str">
        <x:f>IFERROR(INDEX('Material routes'!$G$6:$G$2205,MATCH(V776,'Material routes'!$A$6:$A$2205,0)),"MISSING ID")</x:f>
        <x:v>Cultural objects</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Finished endpoint</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Not applicable</x:v>
      </x:c>
      <x:c r="H777" s="4" t="str">
        <x:f>IFERROR(INDEX('Material routes'!$H$6:$H$2205,MATCH(V777,'Material routes'!$A$6:$A$2205,0)),"MISSING ID")</x:f>
        <x:v>Musical instrument</x:v>
      </x:c>
      <x:c r="I777" s="4" t="str">
        <x:f>IFERROR(INDEX('Material routes'!$G$6:$G$2205,MATCH(V777,'Material routes'!$A$6:$A$2205,0)),"MISSING ID")</x:f>
        <x:v>Cultural objects</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Finished endpoint</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Not applicable</x:v>
      </x:c>
      <x:c r="H778" s="4" t="str">
        <x:f>IFERROR(INDEX('Material routes'!$H$6:$H$2205,MATCH(V778,'Material routes'!$A$6:$A$2205,0)),"MISSING ID")</x:f>
        <x:v>Musical instrument</x:v>
      </x:c>
      <x:c r="I778" s="4" t="str">
        <x:f>IFERROR(INDEX('Material routes'!$G$6:$G$2205,MATCH(V778,'Material routes'!$A$6:$A$2205,0)),"MISSING ID")</x:f>
        <x:v>Cultural objects</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Finished endpoint</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Worked iron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Not applicable</x:v>
      </x:c>
      <x:c r="H779" s="4" t="str">
        <x:f>IFERROR(INDEX('Material routes'!$H$6:$H$2205,MATCH(V779,'Material routes'!$A$6:$A$2205,0)),"MISSING ID")</x:f>
        <x:v>Musical instrument</x:v>
      </x:c>
      <x:c r="I779" s="4" t="str">
        <x:f>IFERROR(INDEX('Material routes'!$G$6:$G$2205,MATCH(V779,'Material routes'!$A$6:$A$2205,0)),"MISSING ID")</x:f>
        <x:v>Cultural objects</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Finished endpoint</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Not applicable</x:v>
      </x:c>
      <x:c r="H780" s="4" t="str">
        <x:f>IFERROR(INDEX('Material routes'!$H$6:$H$2205,MATCH(V780,'Material routes'!$A$6:$A$2205,0)),"MISSING ID")</x:f>
        <x:v>Musical instrument</x:v>
      </x:c>
      <x:c r="I780" s="4" t="str">
        <x:f>IFERROR(INDEX('Material routes'!$G$6:$G$2205,MATCH(V780,'Material routes'!$A$6:$A$2205,0)),"MISSING ID")</x:f>
        <x:v>Cultural objects</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Finished endpoint</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Not applicable</x:v>
      </x:c>
      <x:c r="H781" s="4" t="str">
        <x:f>IFERROR(INDEX('Material routes'!$H$6:$H$2205,MATCH(V781,'Material routes'!$A$6:$A$2205,0)),"MISSING ID")</x:f>
        <x:v>Musical instrument</x:v>
      </x:c>
      <x:c r="I781" s="4" t="str">
        <x:f>IFERROR(INDEX('Material routes'!$G$6:$G$2205,MATCH(V781,'Material routes'!$A$6:$A$2205,0)),"MISSING ID")</x:f>
        <x:v>Cultural objects</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Finished endpoint</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Worked iron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Not applicable</x:v>
      </x:c>
      <x:c r="H782" s="4" t="str">
        <x:f>IFERROR(INDEX('Material routes'!$H$6:$H$2205,MATCH(V782,'Material routes'!$A$6:$A$2205,0)),"MISSING ID")</x:f>
        <x:v>Musical instrument</x:v>
      </x:c>
      <x:c r="I782" s="4" t="str">
        <x:f>IFERROR(INDEX('Material routes'!$G$6:$G$2205,MATCH(V782,'Material routes'!$A$6:$A$2205,0)),"MISSING ID")</x:f>
        <x:v>Cultural objects</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Finished endpoint</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Not applicable</x:v>
      </x:c>
      <x:c r="H783" s="4" t="str">
        <x:f>IFERROR(INDEX('Material routes'!$H$6:$H$2205,MATCH(V783,'Material routes'!$A$6:$A$2205,0)),"MISSING ID")</x:f>
        <x:v>Musical instrument</x:v>
      </x:c>
      <x:c r="I783" s="4" t="str">
        <x:f>IFERROR(INDEX('Material routes'!$G$6:$G$2205,MATCH(V783,'Material routes'!$A$6:$A$2205,0)),"MISSING ID")</x:f>
        <x:v>Cultural objects</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Finished endpoint</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Not applicable</x:v>
      </x:c>
      <x:c r="H784" s="4" t="str">
        <x:f>IFERROR(INDEX('Material routes'!$H$6:$H$2205,MATCH(V784,'Material routes'!$A$6:$A$2205,0)),"MISSING ID")</x:f>
        <x:v>Musical instrument</x:v>
      </x:c>
      <x:c r="I784" s="4" t="str">
        <x:f>IFERROR(INDEX('Material routes'!$G$6:$G$2205,MATCH(V784,'Material routes'!$A$6:$A$2205,0)),"MISSING ID")</x:f>
        <x:v>Cultural objects</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Finished endpoint</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Tuned stone stock</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Not applicable</x:v>
      </x:c>
      <x:c r="H785" s="4" t="str">
        <x:f>IFERROR(INDEX('Material routes'!$H$6:$H$2205,MATCH(V785,'Material routes'!$A$6:$A$2205,0)),"MISSING ID")</x:f>
        <x:v>Musical instrument</x:v>
      </x:c>
      <x:c r="I785" s="4" t="str">
        <x:f>IFERROR(INDEX('Material routes'!$G$6:$G$2205,MATCH(V785,'Material routes'!$A$6:$A$2205,0)),"MISSING ID")</x:f>
        <x:v>Cultural objects</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Finished endpoint</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stock</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Not applicable</x:v>
      </x:c>
      <x:c r="H786" s="4" t="str">
        <x:f>IFERROR(INDEX('Material routes'!$H$6:$H$2205,MATCH(V786,'Material routes'!$A$6:$A$2205,0)),"MISSING ID")</x:f>
        <x:v>Musical instrument</x:v>
      </x:c>
      <x:c r="I786" s="4" t="str">
        <x:f>IFERROR(INDEX('Material routes'!$G$6:$G$2205,MATCH(V786,'Material routes'!$A$6:$A$2205,0)),"MISSING ID")</x:f>
        <x:v>Cultural objects</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Finished endpoint</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Not applicable</x:v>
      </x:c>
      <x:c r="H787" s="4" t="str">
        <x:f>IFERROR(INDEX('Material routes'!$H$6:$H$2205,MATCH(V787,'Material routes'!$A$6:$A$2205,0)),"MISSING ID")</x:f>
        <x:v>Musical instrument</x:v>
      </x:c>
      <x:c r="I787" s="4" t="str">
        <x:f>IFERROR(INDEX('Material routes'!$G$6:$G$2205,MATCH(V787,'Material routes'!$A$6:$A$2205,0)),"MISSING ID")</x:f>
        <x:v>Cultural objects</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Finished endpoint</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stock</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Not applicable</x:v>
      </x:c>
      <x:c r="H788" s="4" t="str">
        <x:f>IFERROR(INDEX('Material routes'!$H$6:$H$2205,MATCH(V788,'Material routes'!$A$6:$A$2205,0)),"MISSING ID")</x:f>
        <x:v>Musical instrument</x:v>
      </x:c>
      <x:c r="I788" s="4" t="str">
        <x:f>IFERROR(INDEX('Material routes'!$G$6:$G$2205,MATCH(V788,'Material routes'!$A$6:$A$2205,0)),"MISSING ID")</x:f>
        <x:v>Cultural objects</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Finished endpoint</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Prepared ceramic body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Not applicable</x:v>
      </x:c>
      <x:c r="H789" s="4" t="str">
        <x:f>IFERROR(INDEX('Material routes'!$H$6:$H$2205,MATCH(V789,'Material routes'!$A$6:$A$2205,0)),"MISSING ID")</x:f>
        <x:v>Musical instrument</x:v>
      </x:c>
      <x:c r="I789" s="4" t="str">
        <x:f>IFERROR(INDEX('Material routes'!$G$6:$G$2205,MATCH(V789,'Material routes'!$A$6:$A$2205,0)),"MISSING ID")</x:f>
        <x:v>Cultural objects</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Finished endpoint</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Not applicable</x:v>
      </x:c>
      <x:c r="H790" s="4" t="str">
        <x:f>IFERROR(INDEX('Material routes'!$H$6:$H$2205,MATCH(V790,'Material routes'!$A$6:$A$2205,0)),"MISSING ID")</x:f>
        <x:v>Musical instrument</x:v>
      </x:c>
      <x:c r="I790" s="4" t="str">
        <x:f>IFERROR(INDEX('Material routes'!$G$6:$G$2205,MATCH(V790,'Material routes'!$A$6:$A$2205,0)),"MISSING ID")</x:f>
        <x:v>Cultural objects</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Finished endpoint</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Not applicable</x:v>
      </x:c>
      <x:c r="H791" s="4" t="str">
        <x:f>IFERROR(INDEX('Material routes'!$H$6:$H$2205,MATCH(V791,'Material routes'!$A$6:$A$2205,0)),"MISSING ID")</x:f>
        <x:v>Musical instrument</x:v>
      </x:c>
      <x:c r="I791" s="4" t="str">
        <x:f>IFERROR(INDEX('Material routes'!$G$6:$G$2205,MATCH(V791,'Material routes'!$A$6:$A$2205,0)),"MISSING ID")</x:f>
        <x:v>Cultural objects</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Finished endpoint</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stock</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Not applicable</x:v>
      </x:c>
      <x:c r="H792" s="4" t="str">
        <x:f>IFERROR(INDEX('Material routes'!$H$6:$H$2205,MATCH(V792,'Material routes'!$A$6:$A$2205,0)),"MISSING ID")</x:f>
        <x:v>Musical instrument</x:v>
      </x:c>
      <x:c r="I792" s="4" t="str">
        <x:f>IFERROR(INDEX('Material routes'!$G$6:$G$2205,MATCH(V792,'Material routes'!$A$6:$A$2205,0)),"MISSING ID")</x:f>
        <x:v>Cultural objects</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Finished endpoint</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Not applicable</x:v>
      </x:c>
      <x:c r="H793" s="4" t="str">
        <x:f>IFERROR(INDEX('Material routes'!$H$6:$H$2205,MATCH(V793,'Material routes'!$A$6:$A$2205,0)),"MISSING ID")</x:f>
        <x:v>Musical instrument</x:v>
      </x:c>
      <x:c r="I793" s="4" t="str">
        <x:f>IFERROR(INDEX('Material routes'!$G$6:$G$2205,MATCH(V793,'Material routes'!$A$6:$A$2205,0)),"MISSING ID")</x:f>
        <x:v>Cultural objects</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Finished endpoint</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Drawn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Not applicable</x:v>
      </x:c>
      <x:c r="H794" s="4" t="str">
        <x:f>IFERROR(INDEX('Material routes'!$H$6:$H$2205,MATCH(V794,'Material routes'!$A$6:$A$2205,0)),"MISSING ID")</x:f>
        <x:v>Musical instrument</x:v>
      </x:c>
      <x:c r="I794" s="4" t="str">
        <x:f>IFERROR(INDEX('Material routes'!$G$6:$G$2205,MATCH(V794,'Material routes'!$A$6:$A$2205,0)),"MISSING ID")</x:f>
        <x:v>Cultural objects</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Finished endpoint</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stock</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Not applicable</x:v>
      </x:c>
      <x:c r="H795" s="4" t="str">
        <x:f>IFERROR(INDEX('Material routes'!$H$6:$H$2205,MATCH(V795,'Material routes'!$A$6:$A$2205,0)),"MISSING ID")</x:f>
        <x:v>Musical instrument</x:v>
      </x:c>
      <x:c r="I795" s="4" t="str">
        <x:f>IFERROR(INDEX('Material routes'!$G$6:$G$2205,MATCH(V795,'Material routes'!$A$6:$A$2205,0)),"MISSING ID")</x:f>
        <x:v>Cultural objects</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Finished endpoint</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Not applicable</x:v>
      </x:c>
      <x:c r="H796" s="4" t="str">
        <x:f>IFERROR(INDEX('Material routes'!$H$6:$H$2205,MATCH(V796,'Material routes'!$A$6:$A$2205,0)),"MISSING ID")</x:f>
        <x:v>Musical instrument</x:v>
      </x:c>
      <x:c r="I796" s="4" t="str">
        <x:f>IFERROR(INDEX('Material routes'!$G$6:$G$2205,MATCH(V796,'Material routes'!$A$6:$A$2205,0)),"MISSING ID")</x:f>
        <x:v>Cultural objects</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Finished endpoint</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t="str">
        <x:f>IFERROR(INDEX('Material routes'!$E$6:$E$2205,MATCH(U797,'Material routes'!$A$6:$A$2205,0)),"MISSING ID")</x:f>
        <x:v>Drawn steel music-wire stock</x:v>
      </x:c>
      <x:c r="B797" s="4" t="str">
        <x:f>IFERROR(INDEX('Material routes'!$F$6:$F$2205,MATCH(U797,'Material routes'!$A$6:$A$2205,0)),"MISSING ID")</x:f>
        <x:v>T4</x:v>
      </x:c>
      <x:c r="C797" s="4" t="str">
        <x:f>IFERROR(INDEX('Material routes'!$H$6:$H$2205,MATCH(U797,'Material routes'!$A$6:$A$2205,0)),"MISSING ID")</x:f>
        <x:v>Processed material</x:v>
      </x:c>
      <x:c r="D797" s="4" t="str">
        <x:f>IFERROR(INDEX('Material routes'!$G$6:$G$2205,MATCH(U797,'Material routes'!$A$6:$A$2205,0)),"MISSING ID")</x:f>
        <x:v>Manufactured stock</x:v>
      </x:c>
      <x:c r="E797" s="4" t="str">
        <x:f>IFERROR(INDEX('Material routes'!$C$6:$C$2205,MATCH(U797,'Material routes'!$A$6:$A$2205,0)),"MISSING ID")</x:f>
        <x:v>Ingredient candidate</x:v>
      </x:c>
      <x:c r="F797" s="4" t="str">
        <x:f>IFERROR(INDEX('Material routes'!$E$6:$E$2205,MATCH(V797,'Material routes'!$A$6:$A$2205,0)),"MISSING ID")</x:f>
        <x:v>Wire-strung shell lyre</x:v>
      </x:c>
      <x:c r="G797" s="4" t="str">
        <x:f>IFERROR(INDEX('Material routes'!$F$6:$F$2205,MATCH(V797,'Material routes'!$A$6:$A$2205,0)),"MISSING ID")</x:f>
        <x:v>Not applicable</x:v>
      </x:c>
      <x:c r="H797" s="4" t="str">
        <x:f>IFERROR(INDEX('Material routes'!$H$6:$H$2205,MATCH(V797,'Material routes'!$A$6:$A$2205,0)),"MISSING ID")</x:f>
        <x:v>Musical instrument</x:v>
      </x:c>
      <x:c r="I797" s="4" t="str">
        <x:f>IFERROR(INDEX('Material routes'!$G$6:$G$2205,MATCH(V797,'Material routes'!$A$6:$A$2205,0)),"MISSING ID")</x:f>
        <x:v>Cultural objects</x:v>
      </x:c>
      <x:c r="J797" s="4" t="str">
        <x:f>IFERROR(INDEX('Material routes'!$B$6:$B$2205,MATCH(U797,'Material routes'!$A$6:$A$2205,0)),"MISSING ID")</x:f>
        <x:v>design.collection.wire_strung_shell_lyre</x:v>
      </x:c>
      <x:c r="K797" s="4" t="str">
        <x:f>IFERROR(INDEX('Crafting recipes'!$C$6:$C$1005,MATCH(J797,'Crafting recipes'!$A$6:$A$1005,0)),"MISSING ID")</x:f>
        <x:v>Finished-item crafting</x:v>
      </x:c>
      <x:c r="L797" s="4" t="str">
        <x:f>IFERROR(INDEX('Material routes'!$K$6:$K$2205,MATCH(U797,'Material routes'!$A$6:$A$2205,0)),"MISSING ID")</x:f>
        <x:v>Proposal</x:v>
      </x:c>
      <x:c r="M797" s="4" t="str">
        <x:f>IFERROR(INDEX('Material routes'!$M$6:$M$2205,MATCH(U797,'Material routes'!$A$6:$A$2205,0)),"MISSING ID")</x:f>
        <x:v>Partial proposal</x:v>
      </x:c>
      <x:c r="N797" s="4"/>
      <x:c r="O797" s="4" t="str">
        <x:f>IFERROR(INDEX('Material routes'!$J$6:$J$2205,MATCH(U797,'Material routes'!$A$6:$A$2205,0)),"MISSING ID")</x:f>
        <x:v>Unspecified</x:v>
      </x:c>
      <x:c r="P797" s="4"/>
      <x:c r="Q797" s="4" t="str">
        <x:f>IFERROR(INDEX('Material routes'!$J$6:$J$2205,MATCH(V797,'Material routes'!$A$6:$A$2205,0)),"MISSING ID")</x:f>
        <x:v>Unspecified</x:v>
      </x:c>
      <x:c r="R797" s="4" t="str">
        <x:f>IF(L797="Withheld","Withheld premise",IF(E797="Tool candidate","Reusable prerequisite",IF(K797="Raw entry preparation","Entry-resource preparation",IF(G797="Not applicable",IF(IFERROR(INDEX('Items'!$AI$6:$AI$1005,MATCH(T797,'Items'!$A$6:$A$1005,0)),"MISSING ID")="Finished item","Finished endpoint",IF(IFERROR(INDEX('Items'!$AI$6:$AI$1005,MATCH(T797,'Items'!$A$6:$A$1005,0)),"MISSING ID")="Currency","Currency / no refinement tier","Recovered output / tier not applicable")),IF(OR(IFERROR(INDEX('Crafting recipes'!$H$6:$H$1005,MATCH(J797,'Crafting recipes'!$A$6:$A$1005,0)),"MISSING ID")="Unassigned",G797="Unassigned"),"Tier unresolved",IF(IFERROR(VALUE(RIGHT(G797,1))-VALUE(RIGHT(IFERROR(INDEX('Crafting recipes'!$H$6:$H$1005,MATCH(J797,'Crafting recipes'!$A$6:$A$1005,0)),"MISSING ID"),1)),0)=1,IF(B797=IFERROR(INDEX('Crafting recipes'!$H$6:$H$1005,MATCH(J797,'Crafting recipes'!$A$6:$A$1005,0)),"MISSING ID"),"Advances one material tier","Lower-tier ingredient; route advances one tier"),"Needs tier review"))))))</x:f>
        <x:v>Finished endpoint</x:v>
      </x:c>
      <x:c r="S797" s="4" t="str">
        <x:f>IFERROR(INDEX('Material routes'!$D$6:$D$2205,MATCH(U797,'Material routes'!$A$6:$A$2205,0)),"MISSING ID")</x:f>
        <x:v>proposal.audit.drawn_steel_music_wire_stock</x:v>
      </x:c>
      <x:c r="T797" s="4" t="str">
        <x:f>IFERROR(INDEX('Material routes'!$D$6:$D$2205,MATCH(V797,'Material routes'!$A$6:$A$2205,0)),"MISSING ID")</x:f>
        <x:v>proposal.collection.wire_strung_shell_lyre</x:v>
      </x:c>
      <x:c r="U797" s="4" t="str">
        <x:v>design.collection.wire_strung_shell_lyre.in.1</x:v>
      </x:c>
      <x:c r="V797" s="4" t="str">
        <x:v>design.collection.wire_strung_shell_lyre.out</x:v>
      </x:c>
    </x:row>
    <x:row r="798" ht="64" customHeight="1">
      <x:c r="A798" s="4" t="str">
        <x:f>IFERROR(INDEX('Material routes'!$E$6:$E$2205,MATCH(U798,'Material routes'!$A$6:$A$2205,0)),"MISSING ID")</x:f>
        <x:v>Separated shell lamina stock</x:v>
      </x:c>
      <x:c r="B798" s="4" t="str">
        <x:f>IFERROR(INDEX('Material routes'!$F$6:$F$2205,MATCH(U798,'Material routes'!$A$6:$A$2205,0)),"MISSING ID")</x:f>
        <x:v>T1</x:v>
      </x:c>
      <x:c r="C798" s="4" t="str">
        <x:f>IFERROR(INDEX('Material routes'!$H$6:$H$2205,MATCH(U798,'Material routes'!$A$6:$A$2205,0)),"MISSING ID")</x:f>
        <x:v>Processed material</x:v>
      </x:c>
      <x:c r="D798" s="4" t="str">
        <x:f>IFERROR(INDEX('Material routes'!$G$6:$G$2205,MATCH(U798,'Material routes'!$A$6:$A$2205,0)),"MISSING ID")</x:f>
        <x:v>Manufactured stock</x:v>
      </x:c>
      <x:c r="E798" s="4" t="str">
        <x:f>IFERROR(INDEX('Material routes'!$C$6:$C$2205,MATCH(U798,'Material routes'!$A$6:$A$2205,0)),"MISSING ID")</x:f>
        <x:v>Ingredient candidate</x:v>
      </x:c>
      <x:c r="F798" s="4" t="str">
        <x:f>IFERROR(INDEX('Material routes'!$E$6:$E$2205,MATCH(V798,'Material routes'!$A$6:$A$2205,0)),"MISSING ID")</x:f>
        <x:v>Wire-strung shell lyre</x:v>
      </x:c>
      <x:c r="G798" s="4" t="str">
        <x:f>IFERROR(INDEX('Material routes'!$F$6:$F$2205,MATCH(V798,'Material routes'!$A$6:$A$2205,0)),"MISSING ID")</x:f>
        <x:v>Not applicable</x:v>
      </x:c>
      <x:c r="H798" s="4" t="str">
        <x:f>IFERROR(INDEX('Material routes'!$H$6:$H$2205,MATCH(V798,'Material routes'!$A$6:$A$2205,0)),"MISSING ID")</x:f>
        <x:v>Musical instrument</x:v>
      </x:c>
      <x:c r="I798" s="4" t="str">
        <x:f>IFERROR(INDEX('Material routes'!$G$6:$G$2205,MATCH(V798,'Material routes'!$A$6:$A$2205,0)),"MISSING ID")</x:f>
        <x:v>Cultural objects</x:v>
      </x:c>
      <x:c r="J798" s="4" t="str">
        <x:f>IFERROR(INDEX('Material routes'!$B$6:$B$2205,MATCH(U798,'Material routes'!$A$6:$A$2205,0)),"MISSING ID")</x:f>
        <x:v>design.collection.wire_strung_shell_lyre</x:v>
      </x:c>
      <x:c r="K798" s="4" t="str">
        <x:f>IFERROR(INDEX('Crafting recipes'!$C$6:$C$1005,MATCH(J798,'Crafting recipes'!$A$6:$A$1005,0)),"MISSING ID")</x:f>
        <x:v>Finished-item crafting</x:v>
      </x:c>
      <x:c r="L798" s="4" t="str">
        <x:f>IFERROR(INDEX('Material routes'!$K$6:$K$2205,MATCH(U798,'Material routes'!$A$6:$A$2205,0)),"MISSING ID")</x:f>
        <x:v>Proposal</x:v>
      </x:c>
      <x:c r="M798" s="4" t="str">
        <x:f>IFERROR(INDEX('Material routes'!$M$6:$M$2205,MATCH(U798,'Material routes'!$A$6:$A$2205,0)),"MISSING ID")</x:f>
        <x:v>Partial proposal</x:v>
      </x:c>
      <x:c r="N798" s="4"/>
      <x:c r="O798" s="4" t="str">
        <x:f>IFERROR(INDEX('Material routes'!$J$6:$J$2205,MATCH(U798,'Material routes'!$A$6:$A$2205,0)),"MISSING ID")</x:f>
        <x:v>Unspecified</x:v>
      </x:c>
      <x:c r="P798" s="4"/>
      <x:c r="Q798" s="4" t="str">
        <x:f>IFERROR(INDEX('Material routes'!$J$6:$J$2205,MATCH(V798,'Material routes'!$A$6:$A$2205,0)),"MISSING ID")</x:f>
        <x:v>Unspecified</x:v>
      </x:c>
      <x:c r="R798" s="4" t="str">
        <x:f>IF(L798="Withheld","Withheld premise",IF(E798="Tool candidate","Reusable prerequisite",IF(K798="Raw entry preparation","Entry-resource preparation",IF(G798="Not applicable",IF(IFERROR(INDEX('Items'!$AI$6:$AI$1005,MATCH(T798,'Items'!$A$6:$A$1005,0)),"MISSING ID")="Finished item","Finished endpoint",IF(IFERROR(INDEX('Items'!$AI$6:$AI$1005,MATCH(T798,'Items'!$A$6:$A$1005,0)),"MISSING ID")="Currency","Currency / no refinement tier","Recovered output / tier not applicable")),IF(OR(IFERROR(INDEX('Crafting recipes'!$H$6:$H$1005,MATCH(J798,'Crafting recipes'!$A$6:$A$1005,0)),"MISSING ID")="Unassigned",G798="Unassigned"),"Tier unresolved",IF(IFERROR(VALUE(RIGHT(G798,1))-VALUE(RIGHT(IFERROR(INDEX('Crafting recipes'!$H$6:$H$1005,MATCH(J798,'Crafting recipes'!$A$6:$A$1005,0)),"MISSING ID"),1)),0)=1,IF(B798=IFERROR(INDEX('Crafting recipes'!$H$6:$H$1005,MATCH(J798,'Crafting recipes'!$A$6:$A$1005,0)),"MISSING ID"),"Advances one material tier","Lower-tier ingredient; route advances one tier"),"Needs tier review"))))))</x:f>
        <x:v>Finished endpoint</x:v>
      </x:c>
      <x:c r="S798" s="4" t="str">
        <x:f>IFERROR(INDEX('Material routes'!$D$6:$D$2205,MATCH(U798,'Material routes'!$A$6:$A$2205,0)),"MISSING ID")</x:f>
        <x:v>proposal.t1.shell_lamina</x:v>
      </x:c>
      <x:c r="T798" s="4" t="str">
        <x:f>IFERROR(INDEX('Material routes'!$D$6:$D$2205,MATCH(V798,'Material routes'!$A$6:$A$2205,0)),"MISSING ID")</x:f>
        <x:v>proposal.collection.wire_strung_shell_lyre</x:v>
      </x:c>
      <x:c r="U798" s="4" t="str">
        <x:v>design.collection.wire_strung_shell_lyre.in.2</x:v>
      </x:c>
      <x:c r="V798" s="4" t="str">
        <x:v>design.collection.wire_strung_shell_lyre.out</x:v>
      </x:c>
    </x:row>
    <x:row r="799" ht="64" customHeight="1">
      <x:c r="A799" s="4" t="str">
        <x:f>IFERROR(INDEX('Material routes'!$E$6:$E$2205,MATCH(U799,'Material routes'!$A$6:$A$2205,0)),"MISSING ID")</x:f>
        <x:v>Tendon cord</x:v>
      </x:c>
      <x:c r="B799" s="4" t="str">
        <x:f>IFERROR(INDEX('Material routes'!$F$6:$F$2205,MATCH(U799,'Material routes'!$A$6:$A$2205,0)),"MISSING ID")</x:f>
        <x:v>T1</x:v>
      </x:c>
      <x:c r="C799" s="4" t="str">
        <x:f>IFERROR(INDEX('Material routes'!$H$6:$H$2205,MATCH(U799,'Material routes'!$A$6:$A$2205,0)),"MISSING ID")</x:f>
        <x:v>Crafting component</x:v>
      </x:c>
      <x:c r="D799" s="4" t="str">
        <x:f>IFERROR(INDEX('Material routes'!$G$6:$G$2205,MATCH(U799,'Material routes'!$A$6:$A$2205,0)),"MISSING ID")</x:f>
        <x:v>Crafting components</x:v>
      </x:c>
      <x:c r="E799" s="4" t="str">
        <x:f>IFERROR(INDEX('Material routes'!$C$6:$C$2205,MATCH(U799,'Material routes'!$A$6:$A$2205,0)),"MISSING ID")</x:f>
        <x:v>Ingredient candidate</x:v>
      </x:c>
      <x:c r="F799" s="4" t="str">
        <x:f>IFERROR(INDEX('Material routes'!$E$6:$E$2205,MATCH(V799,'Material routes'!$A$6:$A$2205,0)),"MISSING ID")</x:f>
        <x:v>Tendon-strung metal zither</x:v>
      </x:c>
      <x:c r="G799" s="4" t="str">
        <x:f>IFERROR(INDEX('Material routes'!$F$6:$F$2205,MATCH(V799,'Material routes'!$A$6:$A$2205,0)),"MISSING ID")</x:f>
        <x:v>Not applicable</x:v>
      </x:c>
      <x:c r="H799" s="4" t="str">
        <x:f>IFERROR(INDEX('Material routes'!$H$6:$H$2205,MATCH(V799,'Material routes'!$A$6:$A$2205,0)),"MISSING ID")</x:f>
        <x:v>Musical instrument</x:v>
      </x:c>
      <x:c r="I799" s="4" t="str">
        <x:f>IFERROR(INDEX('Material routes'!$G$6:$G$2205,MATCH(V799,'Material routes'!$A$6:$A$2205,0)),"MISSING ID")</x:f>
        <x:v>Cultural objects</x:v>
      </x:c>
      <x:c r="J799" s="4" t="str">
        <x:f>IFERROR(INDEX('Material routes'!$B$6:$B$2205,MATCH(U799,'Material routes'!$A$6:$A$2205,0)),"MISSING ID")</x:f>
        <x:v>design.collection.tendon_strung_metal_zither</x:v>
      </x:c>
      <x:c r="K799" s="4" t="str">
        <x:f>IFERROR(INDEX('Crafting recipes'!$C$6:$C$1005,MATCH(J799,'Crafting recipes'!$A$6:$A$1005,0)),"MISSING ID")</x:f>
        <x:v>Finished-item crafting</x:v>
      </x:c>
      <x:c r="L799" s="4" t="str">
        <x:f>IFERROR(INDEX('Material routes'!$K$6:$K$2205,MATCH(U799,'Material routes'!$A$6:$A$2205,0)),"MISSING ID")</x:f>
        <x:v>Proposal</x:v>
      </x:c>
      <x:c r="M799" s="4" t="str">
        <x:f>IFERROR(INDEX('Material routes'!$M$6:$M$2205,MATCH(U799,'Material routes'!$A$6:$A$2205,0)),"MISSING ID")</x:f>
        <x:v>Partial proposal</x:v>
      </x:c>
      <x:c r="N799" s="4"/>
      <x:c r="O799" s="4" t="str">
        <x:f>IFERROR(INDEX('Material routes'!$J$6:$J$2205,MATCH(U799,'Material routes'!$A$6:$A$2205,0)),"MISSING ID")</x:f>
        <x:v>Unspecified</x:v>
      </x:c>
      <x:c r="P799" s="4"/>
      <x:c r="Q799" s="4" t="str">
        <x:f>IFERROR(INDEX('Material routes'!$J$6:$J$2205,MATCH(V799,'Material routes'!$A$6:$A$2205,0)),"MISSING ID")</x:f>
        <x:v>Unspecified</x:v>
      </x:c>
      <x:c r="R799" s="4" t="str">
        <x:f>IF(L799="Withheld","Withheld premise",IF(E799="Tool candidate","Reusable prerequisite",IF(K799="Raw entry preparation","Entry-resource preparation",IF(G799="Not applicable",IF(IFERROR(INDEX('Items'!$AI$6:$AI$1005,MATCH(T799,'Items'!$A$6:$A$1005,0)),"MISSING ID")="Finished item","Finished endpoint",IF(IFERROR(INDEX('Items'!$AI$6:$AI$1005,MATCH(T799,'Items'!$A$6:$A$1005,0)),"MISSING ID")="Currency","Currency / no refinement tier","Recovered output / tier not applicable")),IF(OR(IFERROR(INDEX('Crafting recipes'!$H$6:$H$1005,MATCH(J799,'Crafting recipes'!$A$6:$A$1005,0)),"MISSING ID")="Unassigned",G799="Unassigned"),"Tier unresolved",IF(IFERROR(VALUE(RIGHT(G799,1))-VALUE(RIGHT(IFERROR(INDEX('Crafting recipes'!$H$6:$H$1005,MATCH(J799,'Crafting recipes'!$A$6:$A$1005,0)),"MISSING ID"),1)),0)=1,IF(B799=IFERROR(INDEX('Crafting recipes'!$H$6:$H$1005,MATCH(J799,'Crafting recipes'!$A$6:$A$1005,0)),"MISSING ID"),"Advances one material tier","Lower-tier ingredient; route advances one tier"),"Needs tier review"))))))</x:f>
        <x:v>Finished endpoint</x:v>
      </x:c>
      <x:c r="S799" s="4" t="str">
        <x:f>IFERROR(INDEX('Material routes'!$D$6:$D$2205,MATCH(U799,'Material routes'!$A$6:$A$2205,0)),"MISSING ID")</x:f>
        <x:v>proposal.bio.cord</x:v>
      </x:c>
      <x:c r="T799" s="4" t="str">
        <x:f>IFERROR(INDEX('Material routes'!$D$6:$D$2205,MATCH(V799,'Material routes'!$A$6:$A$2205,0)),"MISSING ID")</x:f>
        <x:v>proposal.collection.tendon_strung_metal_zither</x:v>
      </x:c>
      <x:c r="U799" s="4" t="str">
        <x:v>design.collection.tendon_strung_metal_zither.in.1</x:v>
      </x:c>
      <x:c r="V799" s="4" t="str">
        <x:v>design.collection.tendon_strung_metal_zither.out</x:v>
      </x:c>
    </x:row>
    <x:row r="800" ht="64" customHeight="1">
      <x:c r="A800" s="4" t="str">
        <x:f>IFERROR(INDEX('Material routes'!$E$6:$E$2205,MATCH(U800,'Material routes'!$A$6:$A$2205,0)),"MISSING ID")</x:f>
        <x:v>Annealed iron sheet stock</x:v>
      </x:c>
      <x:c r="B800" s="4" t="str">
        <x:f>IFERROR(INDEX('Material routes'!$F$6:$F$2205,MATCH(U800,'Material routes'!$A$6:$A$2205,0)),"MISSING ID")</x:f>
        <x:v>T3</x:v>
      </x:c>
      <x:c r="C800" s="4" t="str">
        <x:f>IFERROR(INDEX('Material routes'!$H$6:$H$2205,MATCH(U800,'Material routes'!$A$6:$A$2205,0)),"MISSING ID")</x:f>
        <x:v>Processed material</x:v>
      </x:c>
      <x:c r="D800" s="4" t="str">
        <x:f>IFERROR(INDEX('Material routes'!$G$6:$G$2205,MATCH(U800,'Material routes'!$A$6:$A$2205,0)),"MISSING ID")</x:f>
        <x:v>Manufactured stock</x:v>
      </x:c>
      <x:c r="E800" s="4" t="str">
        <x:f>IFERROR(INDEX('Material routes'!$C$6:$C$2205,MATCH(U800,'Material routes'!$A$6:$A$2205,0)),"MISSING ID")</x:f>
        <x:v>Ingredient candidate</x:v>
      </x:c>
      <x:c r="F800" s="4" t="str">
        <x:f>IFERROR(INDEX('Material routes'!$E$6:$E$2205,MATCH(V800,'Material routes'!$A$6:$A$2205,0)),"MISSING ID")</x:f>
        <x:v>Tendon-strung metal zither</x:v>
      </x:c>
      <x:c r="G800" s="4" t="str">
        <x:f>IFERROR(INDEX('Material routes'!$F$6:$F$2205,MATCH(V800,'Material routes'!$A$6:$A$2205,0)),"MISSING ID")</x:f>
        <x:v>Not applicable</x:v>
      </x:c>
      <x:c r="H800" s="4" t="str">
        <x:f>IFERROR(INDEX('Material routes'!$H$6:$H$2205,MATCH(V800,'Material routes'!$A$6:$A$2205,0)),"MISSING ID")</x:f>
        <x:v>Musical instrument</x:v>
      </x:c>
      <x:c r="I800" s="4" t="str">
        <x:f>IFERROR(INDEX('Material routes'!$G$6:$G$2205,MATCH(V800,'Material routes'!$A$6:$A$2205,0)),"MISSING ID")</x:f>
        <x:v>Cultural objects</x:v>
      </x:c>
      <x:c r="J800" s="4" t="str">
        <x:f>IFERROR(INDEX('Material routes'!$B$6:$B$2205,MATCH(U800,'Material routes'!$A$6:$A$2205,0)),"MISSING ID")</x:f>
        <x:v>design.collection.tendon_strung_metal_zither</x:v>
      </x:c>
      <x:c r="K800" s="4" t="str">
        <x:f>IFERROR(INDEX('Crafting recipes'!$C$6:$C$1005,MATCH(J800,'Crafting recipes'!$A$6:$A$1005,0)),"MISSING ID")</x:f>
        <x:v>Finished-item crafting</x:v>
      </x:c>
      <x:c r="L800" s="4" t="str">
        <x:f>IFERROR(INDEX('Material routes'!$K$6:$K$2205,MATCH(U800,'Material routes'!$A$6:$A$2205,0)),"MISSING ID")</x:f>
        <x:v>Proposal</x:v>
      </x:c>
      <x:c r="M800" s="4" t="str">
        <x:f>IFERROR(INDEX('Material routes'!$M$6:$M$2205,MATCH(U800,'Material routes'!$A$6:$A$2205,0)),"MISSING ID")</x:f>
        <x:v>Partial proposal</x:v>
      </x:c>
      <x:c r="N800" s="4"/>
      <x:c r="O800" s="4" t="str">
        <x:f>IFERROR(INDEX('Material routes'!$J$6:$J$2205,MATCH(U800,'Material routes'!$A$6:$A$2205,0)),"MISSING ID")</x:f>
        <x:v>Unspecified</x:v>
      </x:c>
      <x:c r="P800" s="4"/>
      <x:c r="Q800" s="4" t="str">
        <x:f>IFERROR(INDEX('Material routes'!$J$6:$J$2205,MATCH(V800,'Material routes'!$A$6:$A$2205,0)),"MISSING ID")</x:f>
        <x:v>Unspecified</x:v>
      </x:c>
      <x:c r="R800" s="4" t="str">
        <x:f>IF(L800="Withheld","Withheld premise",IF(E800="Tool candidate","Reusable prerequisite",IF(K800="Raw entry preparation","Entry-resource preparation",IF(G800="Not applicable",IF(IFERROR(INDEX('Items'!$AI$6:$AI$1005,MATCH(T800,'Items'!$A$6:$A$1005,0)),"MISSING ID")="Finished item","Finished endpoint",IF(IFERROR(INDEX('Items'!$AI$6:$AI$1005,MATCH(T800,'Items'!$A$6:$A$1005,0)),"MISSING ID")="Currency","Currency / no refinement tier","Recovered output / tier not applicable")),IF(OR(IFERROR(INDEX('Crafting recipes'!$H$6:$H$1005,MATCH(J800,'Crafting recipes'!$A$6:$A$1005,0)),"MISSING ID")="Unassigned",G800="Unassigned"),"Tier unresolved",IF(IFERROR(VALUE(RIGHT(G800,1))-VALUE(RIGHT(IFERROR(INDEX('Crafting recipes'!$H$6:$H$1005,MATCH(J800,'Crafting recipes'!$A$6:$A$1005,0)),"MISSING ID"),1)),0)=1,IF(B800=IFERROR(INDEX('Crafting recipes'!$H$6:$H$1005,MATCH(J800,'Crafting recipes'!$A$6:$A$1005,0)),"MISSING ID"),"Advances one material tier","Lower-tier ingredient; route advances one tier"),"Needs tier review"))))))</x:f>
        <x:v>Finished endpoint</x:v>
      </x:c>
      <x:c r="S800" s="4" t="str">
        <x:f>IFERROR(INDEX('Material routes'!$D$6:$D$2205,MATCH(U800,'Material routes'!$A$6:$A$2205,0)),"MISSING ID")</x:f>
        <x:v>proposal.collection.annealed_iron_sheet_stock</x:v>
      </x:c>
      <x:c r="T800" s="4" t="str">
        <x:f>IFERROR(INDEX('Material routes'!$D$6:$D$2205,MATCH(V800,'Material routes'!$A$6:$A$2205,0)),"MISSING ID")</x:f>
        <x:v>proposal.collection.tendon_strung_metal_zither</x:v>
      </x:c>
      <x:c r="U800" s="4" t="str">
        <x:v>design.collection.tendon_strung_metal_zither.in.2</x:v>
      </x:c>
      <x:c r="V800" s="4" t="str">
        <x:v>design.collection.tendon_strung_metal_zither.out</x:v>
      </x:c>
    </x:row>
    <x:row r="801" ht="64" customHeight="1">
      <x:c r="A801" s="4" t="str">
        <x:f>IFERROR(INDEX('Material routes'!$E$6:$E$2205,MATCH(U801,'Material routes'!$A$6:$A$2205,0)),"MISSING ID")</x:f>
        <x:v>Spring-grade steel stock</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Not applicable</x:v>
      </x:c>
      <x:c r="H801" s="4" t="str">
        <x:f>IFERROR(INDEX('Material routes'!$H$6:$H$2205,MATCH(V801,'Material routes'!$A$6:$A$2205,0)),"MISSING ID")</x:f>
        <x:v>Musical instrument</x:v>
      </x:c>
      <x:c r="I801" s="4" t="str">
        <x:f>IFERROR(INDEX('Material routes'!$G$6:$G$2205,MATCH(V801,'Material routes'!$A$6:$A$2205,0)),"MISSING ID")</x:f>
        <x:v>Cultural objects</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Finished endpoint</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Worked iron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Not applicable</x:v>
      </x:c>
      <x:c r="H802" s="4" t="str">
        <x:f>IFERROR(INDEX('Material routes'!$H$6:$H$2205,MATCH(V802,'Material routes'!$A$6:$A$2205,0)),"MISSING ID")</x:f>
        <x:v>Musical instrument</x:v>
      </x:c>
      <x:c r="I802" s="4" t="str">
        <x:f>IFERROR(INDEX('Material routes'!$G$6:$G$2205,MATCH(V802,'Material routes'!$A$6:$A$2205,0)),"MISSING ID")</x:f>
        <x:v>Cultural objects</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Finished endpoint</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T1</x:v>
      </x:c>
      <x:c r="C803" s="4" t="str">
        <x:f>IFERROR(INDEX('Material routes'!$H$6:$H$2205,MATCH(U803,'Material routes'!$A$6:$A$2205,0)),"MISSING ID")</x:f>
        <x:v>Crafting component</x:v>
      </x:c>
      <x:c r="D803" s="4" t="str">
        <x:f>IFERROR(INDEX('Material routes'!$G$6:$G$2205,MATCH(U803,'Material routes'!$A$6:$A$2205,0)),"MISSING ID")</x:f>
        <x:v>Crafting components</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Not applicable</x:v>
      </x:c>
      <x:c r="H803" s="4" t="str">
        <x:f>IFERROR(INDEX('Material routes'!$H$6:$H$2205,MATCH(V803,'Material routes'!$A$6:$A$2205,0)),"MISSING ID")</x:f>
        <x:v>Shelter item</x:v>
      </x:c>
      <x:c r="I803" s="4" t="str">
        <x:f>IFERROR(INDEX('Material routes'!$G$6:$G$2205,MATCH(V803,'Material routes'!$A$6:$A$2205,0)),"MISSING ID")</x:f>
        <x:v>Field supplies</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Finished endpoint</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Tools</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Not applicable</x:v>
      </x:c>
      <x:c r="H804" s="4" t="str">
        <x:f>IFERROR(INDEX('Material routes'!$H$6:$H$2205,MATCH(V804,'Material routes'!$A$6:$A$2205,0)),"MISSING ID")</x:f>
        <x:v>Shelter item</x:v>
      </x:c>
      <x:c r="I804" s="4" t="str">
        <x:f>IFERROR(INDEX('Material routes'!$G$6:$G$2205,MATCH(V804,'Material routes'!$A$6:$A$2205,0)),"MISSING ID")</x:f>
        <x:v>Field supplies</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Finished endpoint</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 membrane</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Not applicable</x:v>
      </x:c>
      <x:c r="H805" s="4" t="str">
        <x:f>IFERROR(INDEX('Material routes'!$H$6:$H$2205,MATCH(V805,'Material routes'!$A$6:$A$2205,0)),"MISSING ID")</x:f>
        <x:v>Shelter item</x:v>
      </x:c>
      <x:c r="I805" s="4" t="str">
        <x:f>IFERROR(INDEX('Material routes'!$G$6:$G$2205,MATCH(V805,'Material routes'!$A$6:$A$2205,0)),"MISSING ID")</x:f>
        <x:v>Field supplies</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Finished endpoint</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Worked iron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Not applicable</x:v>
      </x:c>
      <x:c r="H806" s="4" t="str">
        <x:f>IFERROR(INDEX('Material routes'!$H$6:$H$2205,MATCH(V806,'Material routes'!$A$6:$A$2205,0)),"MISSING ID")</x:f>
        <x:v>Shelter item</x:v>
      </x:c>
      <x:c r="I806" s="4" t="str">
        <x:f>IFERROR(INDEX('Material routes'!$G$6:$G$2205,MATCH(V806,'Material routes'!$A$6:$A$2205,0)),"MISSING ID")</x:f>
        <x:v>Field supplies</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Finished endpoint</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stock</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Not applicable</x:v>
      </x:c>
      <x:c r="H807" s="4" t="str">
        <x:f>IFERROR(INDEX('Material routes'!$H$6:$H$2205,MATCH(V807,'Material routes'!$A$6:$A$2205,0)),"MISSING ID")</x:f>
        <x:v>Shelter item</x:v>
      </x:c>
      <x:c r="I807" s="4" t="str">
        <x:f>IFERROR(INDEX('Material routes'!$G$6:$G$2205,MATCH(V807,'Material routes'!$A$6:$A$2205,0)),"MISSING ID")</x:f>
        <x:v>Field supplies</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Finished endpoint</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Not applicable</x:v>
      </x:c>
      <x:c r="H808" s="4" t="str">
        <x:f>IFERROR(INDEX('Material routes'!$H$6:$H$2205,MATCH(V808,'Material routes'!$A$6:$A$2205,0)),"MISSING ID")</x:f>
        <x:v>Shelter item</x:v>
      </x:c>
      <x:c r="I808" s="4" t="str">
        <x:f>IFERROR(INDEX('Material routes'!$G$6:$G$2205,MATCH(V808,'Material routes'!$A$6:$A$2205,0)),"MISSING ID")</x:f>
        <x:v>Field supplies</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Finished endpoint</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Not applicable</x:v>
      </x:c>
      <x:c r="H809" s="4" t="str">
        <x:f>IFERROR(INDEX('Material routes'!$H$6:$H$2205,MATCH(V809,'Material routes'!$A$6:$A$2205,0)),"MISSING ID")</x:f>
        <x:v>Shelter item</x:v>
      </x:c>
      <x:c r="I809" s="4" t="str">
        <x:f>IFERROR(INDEX('Material routes'!$G$6:$G$2205,MATCH(V809,'Material routes'!$A$6:$A$2205,0)),"MISSING ID")</x:f>
        <x:v>Field supplies</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Finished endpoint</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Not applicable</x:v>
      </x:c>
      <x:c r="H810" s="4" t="str">
        <x:f>IFERROR(INDEX('Material routes'!$H$6:$H$2205,MATCH(V810,'Material routes'!$A$6:$A$2205,0)),"MISSING ID")</x:f>
        <x:v>Shelter item</x:v>
      </x:c>
      <x:c r="I810" s="4" t="str">
        <x:f>IFERROR(INDEX('Material routes'!$G$6:$G$2205,MATCH(V810,'Material routes'!$A$6:$A$2205,0)),"MISSING ID")</x:f>
        <x:v>Field supplies</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Finished endpoint</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 sheet</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Not applicable</x:v>
      </x:c>
      <x:c r="H811" s="4" t="str">
        <x:f>IFERROR(INDEX('Material routes'!$H$6:$H$2205,MATCH(V811,'Material routes'!$A$6:$A$2205,0)),"MISSING ID")</x:f>
        <x:v>Shelter item</x:v>
      </x:c>
      <x:c r="I811" s="4" t="str">
        <x:f>IFERROR(INDEX('Material routes'!$G$6:$G$2205,MATCH(V811,'Material routes'!$A$6:$A$2205,0)),"MISSING ID")</x:f>
        <x:v>Field supplies</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Finished endpoint</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Worked iron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Not applicable</x:v>
      </x:c>
      <x:c r="H812" s="4" t="str">
        <x:f>IFERROR(INDEX('Material routes'!$H$6:$H$2205,MATCH(V812,'Material routes'!$A$6:$A$2205,0)),"MISSING ID")</x:f>
        <x:v>Shelter item</x:v>
      </x:c>
      <x:c r="I812" s="4" t="str">
        <x:f>IFERROR(INDEX('Material routes'!$G$6:$G$2205,MATCH(V812,'Material routes'!$A$6:$A$2205,0)),"MISSING ID")</x:f>
        <x:v>Field supplies</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Finished endpoint</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stock</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Not applicable</x:v>
      </x:c>
      <x:c r="H813" s="4" t="str">
        <x:f>IFERROR(INDEX('Material routes'!$H$6:$H$2205,MATCH(V813,'Material routes'!$A$6:$A$2205,0)),"MISSING ID")</x:f>
        <x:v>Shelter item</x:v>
      </x:c>
      <x:c r="I813" s="4" t="str">
        <x:f>IFERROR(INDEX('Material routes'!$G$6:$G$2205,MATCH(V813,'Material routes'!$A$6:$A$2205,0)),"MISSING ID")</x:f>
        <x:v>Field supplies</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Finished endpoint</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Worked iron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Not applicable</x:v>
      </x:c>
      <x:c r="H814" s="4" t="str">
        <x:f>IFERROR(INDEX('Material routes'!$H$6:$H$2205,MATCH(V814,'Material routes'!$A$6:$A$2205,0)),"MISSING ID")</x:f>
        <x:v>Shelter item</x:v>
      </x:c>
      <x:c r="I814" s="4" t="str">
        <x:f>IFERROR(INDEX('Material routes'!$G$6:$G$2205,MATCH(V814,'Material routes'!$A$6:$A$2205,0)),"MISSING ID")</x:f>
        <x:v>Field supplies</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Finished endpoint</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 sheet</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Not applicable</x:v>
      </x:c>
      <x:c r="H815" s="4" t="str">
        <x:f>IFERROR(INDEX('Material routes'!$H$6:$H$2205,MATCH(V815,'Material routes'!$A$6:$A$2205,0)),"MISSING ID")</x:f>
        <x:v>Shelter item</x:v>
      </x:c>
      <x:c r="I815" s="4" t="str">
        <x:f>IFERROR(INDEX('Material routes'!$G$6:$G$2205,MATCH(V815,'Material routes'!$A$6:$A$2205,0)),"MISSING ID")</x:f>
        <x:v>Field supplies</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Finished endpoint</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Worked iron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Not applicable</x:v>
      </x:c>
      <x:c r="H816" s="4" t="str">
        <x:f>IFERROR(INDEX('Material routes'!$H$6:$H$2205,MATCH(V816,'Material routes'!$A$6:$A$2205,0)),"MISSING ID")</x:f>
        <x:v>Shelter item</x:v>
      </x:c>
      <x:c r="I816" s="4" t="str">
        <x:f>IFERROR(INDEX('Material routes'!$G$6:$G$2205,MATCH(V816,'Material routes'!$A$6:$A$2205,0)),"MISSING ID")</x:f>
        <x:v>Field supplies</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Finished endpoint</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Not applicable</x:v>
      </x:c>
      <x:c r="H817" s="4" t="str">
        <x:f>IFERROR(INDEX('Material routes'!$H$6:$H$2205,MATCH(V817,'Material routes'!$A$6:$A$2205,0)),"MISSING ID")</x:f>
        <x:v>Shelter item</x:v>
      </x:c>
      <x:c r="I817" s="4" t="str">
        <x:f>IFERROR(INDEX('Material routes'!$G$6:$G$2205,MATCH(V817,'Material routes'!$A$6:$A$2205,0)),"MISSING ID")</x:f>
        <x:v>Field supplies</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Finished endpoint</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Not applicable</x:v>
      </x:c>
      <x:c r="H818" s="4" t="str">
        <x:f>IFERROR(INDEX('Material routes'!$H$6:$H$2205,MATCH(V818,'Material routes'!$A$6:$A$2205,0)),"MISSING ID")</x:f>
        <x:v>Shelter item</x:v>
      </x:c>
      <x:c r="I818" s="4" t="str">
        <x:f>IFERROR(INDEX('Material routes'!$G$6:$G$2205,MATCH(V818,'Material routes'!$A$6:$A$2205,0)),"MISSING ID")</x:f>
        <x:v>Field supplies</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Finished endpoint</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Not applicable</x:v>
      </x:c>
      <x:c r="H819" s="4" t="str">
        <x:f>IFERROR(INDEX('Material routes'!$H$6:$H$2205,MATCH(V819,'Material routes'!$A$6:$A$2205,0)),"MISSING ID")</x:f>
        <x:v>Shelter item</x:v>
      </x:c>
      <x:c r="I819" s="4" t="str">
        <x:f>IFERROR(INDEX('Material routes'!$G$6:$G$2205,MATCH(V819,'Material routes'!$A$6:$A$2205,0)),"MISSING ID")</x:f>
        <x:v>Field supplies</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Finished endpoint</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Not applicable</x:v>
      </x:c>
      <x:c r="H820" s="4" t="str">
        <x:f>IFERROR(INDEX('Material routes'!$H$6:$H$2205,MATCH(V820,'Material routes'!$A$6:$A$2205,0)),"MISSING ID")</x:f>
        <x:v>Shelter item</x:v>
      </x:c>
      <x:c r="I820" s="4" t="str">
        <x:f>IFERROR(INDEX('Material routes'!$G$6:$G$2205,MATCH(V820,'Material routes'!$A$6:$A$2205,0)),"MISSING ID")</x:f>
        <x:v>Field supplies</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Finished endpoint</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Worked iron stock</x:v>
      </x:c>
      <x:c r="B821" s="4" t="str">
        <x:f>IFERROR(INDEX('Material routes'!$F$6:$F$2205,MATCH(U821,'Material routes'!$A$6:$A$2205,0)),"MISSING ID")</x:f>
        <x:v>T2</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Not applicable</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prerequisite",IF(K821="Raw entry preparation","Entry-resource preparation",IF(G821="Not applicable",IF(IFERROR(INDEX('Items'!$AI$6:$AI$1005,MATCH(T821,'Items'!$A$6:$A$1005,0)),"MISSING ID")="Finished item","Finished endpoint",IF(IFERROR(INDEX('Items'!$AI$6:$AI$1005,MATCH(T821,'Items'!$A$6:$A$1005,0)),"MISSING ID")="Currency","Currency / no refinement tier","Recovered output / tier not applicable")),IF(OR(IFERROR(INDEX('Crafting recipes'!$H$6:$H$1005,MATCH(J821,'Crafting recipes'!$A$6:$A$1005,0)),"MISSING ID")="Unassigned",G821="Unassigned"),"Tier unresolved",IF(IFERROR(VALUE(RIGHT(G821,1))-VALUE(RIGHT(IFERROR(INDEX('Crafting recipes'!$H$6:$H$1005,MATCH(J821,'Crafting recipes'!$A$6:$A$1005,0)),"MISSING ID"),1)),0)=1,IF(B821=IFERROR(INDEX('Crafting recipes'!$H$6:$H$1005,MATCH(J821,'Crafting recipes'!$A$6:$A$1005,0)),"MISSING ID"),"Advances one material tier","Lower-tier ingredient; route advances one tier"),"Needs tier review"))))))</x:f>
        <x:v>Finished endpoint</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Not applicable</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prerequisite",IF(K822="Raw entry preparation","Entry-resource preparation",IF(G822="Not applicable",IF(IFERROR(INDEX('Items'!$AI$6:$AI$1005,MATCH(T822,'Items'!$A$6:$A$1005,0)),"MISSING ID")="Finished item","Finished endpoint",IF(IFERROR(INDEX('Items'!$AI$6:$AI$1005,MATCH(T822,'Items'!$A$6:$A$1005,0)),"MISSING ID")="Currency","Currency / no refinement tier","Recovered output / tier not applicable")),IF(OR(IFERROR(INDEX('Crafting recipes'!$H$6:$H$1005,MATCH(J822,'Crafting recipes'!$A$6:$A$1005,0)),"MISSING ID")="Unassigned",G822="Unassigned"),"Tier unresolved",IF(IFERROR(VALUE(RIGHT(G822,1))-VALUE(RIGHT(IFERROR(INDEX('Crafting recipes'!$H$6:$H$1005,MATCH(J822,'Crafting recipes'!$A$6:$A$1005,0)),"MISSING ID"),1)),0)=1,IF(B822=IFERROR(INDEX('Crafting recipes'!$H$6:$H$1005,MATCH(J822,'Crafting recipes'!$A$6:$A$1005,0)),"MISSING ID"),"Advances one material tier","Lower-tier ingredient; route advances one tier"),"Needs tier review"))))))</x:f>
        <x:v>Finished endpoint</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Rough iron rivet stock</x:v>
      </x:c>
      <x:c r="B823" s="4" t="str">
        <x:f>IFERROR(INDEX('Material routes'!$F$6:$F$2205,MATCH(U823,'Material routes'!$A$6:$A$2205,0)),"MISSING ID")</x:f>
        <x:v>T2</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Not applicable</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prerequisite",IF(K823="Raw entry preparation","Entry-resource preparation",IF(G823="Not applicable",IF(IFERROR(INDEX('Items'!$AI$6:$AI$1005,MATCH(T823,'Items'!$A$6:$A$1005,0)),"MISSING ID")="Finished item","Finished endpoint",IF(IFERROR(INDEX('Items'!$AI$6:$AI$1005,MATCH(T823,'Items'!$A$6:$A$1005,0)),"MISSING ID")="Currency","Currency / no refinement tier","Recovered output / tier not applicable")),IF(OR(IFERROR(INDEX('Crafting recipes'!$H$6:$H$1005,MATCH(J823,'Crafting recipes'!$A$6:$A$1005,0)),"MISSING ID")="Unassigned",G823="Unassigned"),"Tier unresolved",IF(IFERROR(VALUE(RIGHT(G823,1))-VALUE(RIGHT(IFERROR(INDEX('Crafting recipes'!$H$6:$H$1005,MATCH(J823,'Crafting recipes'!$A$6:$A$1005,0)),"MISSING ID"),1)),0)=1,IF(B823=IFERROR(INDEX('Crafting recipes'!$H$6:$H$1005,MATCH(J823,'Crafting recipes'!$A$6:$A$1005,0)),"MISSING ID"),"Advances one material tier","Lower-tier ingredient; route advances one tier"),"Needs tier review"))))))</x:f>
        <x:v>Finished endpoint</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stock</x:v>
      </x:c>
      <x:c r="B824" s="4" t="str">
        <x:f>IFERROR(INDEX('Material routes'!$F$6:$F$2205,MATCH(U824,'Material routes'!$A$6:$A$2205,0)),"MISSING ID")</x:f>
        <x:v>T1</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Not applicable</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prerequisite",IF(K824="Raw entry preparation","Entry-resource preparation",IF(G824="Not applicable",IF(IFERROR(INDEX('Items'!$AI$6:$AI$1005,MATCH(T824,'Items'!$A$6:$A$1005,0)),"MISSING ID")="Finished item","Finished endpoint",IF(IFERROR(INDEX('Items'!$AI$6:$AI$1005,MATCH(T824,'Items'!$A$6:$A$1005,0)),"MISSING ID")="Currency","Currency / no refinement tier","Recovered output / tier not applicable")),IF(OR(IFERROR(INDEX('Crafting recipes'!$H$6:$H$1005,MATCH(J824,'Crafting recipes'!$A$6:$A$1005,0)),"MISSING ID")="Unassigned",G824="Unassigned"),"Tier unresolved",IF(IFERROR(VALUE(RIGHT(G824,1))-VALUE(RIGHT(IFERROR(INDEX('Crafting recipes'!$H$6:$H$1005,MATCH(J824,'Crafting recipes'!$A$6:$A$1005,0)),"MISSING ID"),1)),0)=1,IF(B824=IFERROR(INDEX('Crafting recipes'!$H$6:$H$1005,MATCH(J824,'Crafting recipes'!$A$6:$A$1005,0)),"MISSING ID"),"Advances one material tier","Lower-tier ingredient; route advances one tier"),"Needs tier review"))))))</x:f>
        <x:v>Finished endpoint</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Worked iron stock</x:v>
      </x:c>
      <x:c r="B825" s="4" t="str">
        <x:f>IFERROR(INDEX('Material routes'!$F$6:$F$2205,MATCH(U825,'Material routes'!$A$6:$A$2205,0)),"MISSING ID")</x:f>
        <x:v>T2</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Not applicable</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prerequisite",IF(K825="Raw entry preparation","Entry-resource preparation",IF(G825="Not applicable",IF(IFERROR(INDEX('Items'!$AI$6:$AI$1005,MATCH(T825,'Items'!$A$6:$A$1005,0)),"MISSING ID")="Finished item","Finished endpoint",IF(IFERROR(INDEX('Items'!$AI$6:$AI$1005,MATCH(T825,'Items'!$A$6:$A$1005,0)),"MISSING ID")="Currency","Currency / no refinement tier","Recovered output / tier not applicable")),IF(OR(IFERROR(INDEX('Crafting recipes'!$H$6:$H$1005,MATCH(J825,'Crafting recipes'!$A$6:$A$1005,0)),"MISSING ID")="Unassigned",G825="Unassigned"),"Tier unresolved",IF(IFERROR(VALUE(RIGHT(G825,1))-VALUE(RIGHT(IFERROR(INDEX('Crafting recipes'!$H$6:$H$1005,MATCH(J825,'Crafting recipes'!$A$6:$A$1005,0)),"MISSING ID"),1)),0)=1,IF(B825=IFERROR(INDEX('Crafting recipes'!$H$6:$H$1005,MATCH(J825,'Crafting recipes'!$A$6:$A$1005,0)),"MISSING ID"),"Advances one material tier","Lower-tier ingredient; route advances one tier"),"Needs tier review"))))))</x:f>
        <x:v>Finished endpoint</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T3</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Not applicable</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prerequisite",IF(K828="Raw entry preparation","Entry-resource preparation",IF(G828="Not applicable",IF(IFERROR(INDEX('Items'!$AI$6:$AI$1005,MATCH(T828,'Items'!$A$6:$A$1005,0)),"MISSING ID")="Finished item","Finished endpoint",IF(IFERROR(INDEX('Items'!$AI$6:$AI$1005,MATCH(T828,'Items'!$A$6:$A$1005,0)),"MISSING ID")="Currency","Currency / no refinement tier","Recovered output / tier not applicable")),IF(OR(IFERROR(INDEX('Crafting recipes'!$H$6:$H$1005,MATCH(J828,'Crafting recipes'!$A$6:$A$1005,0)),"MISSING ID")="Unassigned",G828="Unassigned"),"Tier unresolved",IF(IFERROR(VALUE(RIGHT(G828,1))-VALUE(RIGHT(IFERROR(INDEX('Crafting recipes'!$H$6:$H$1005,MATCH(J828,'Crafting recipes'!$A$6:$A$1005,0)),"MISSING ID"),1)),0)=1,IF(B828=IFERROR(INDEX('Crafting recipes'!$H$6:$H$1005,MATCH(J828,'Crafting recipes'!$A$6:$A$1005,0)),"MISSING ID"),"Advances one material tier","Lower-tier ingredient; route advances one tier"),"Needs tier review"))))))</x:f>
        <x:v>Finished endpoint</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Worked iron stock</x:v>
      </x:c>
      <x:c r="B829" s="4" t="str">
        <x:f>IFERROR(INDEX('Material routes'!$F$6:$F$2205,MATCH(U829,'Material routes'!$A$6:$A$2205,0)),"MISSING ID")</x:f>
        <x:v>T2</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Not applicable</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prerequisite",IF(K829="Raw entry preparation","Entry-resource preparation",IF(G829="Not applicable",IF(IFERROR(INDEX('Items'!$AI$6:$AI$1005,MATCH(T829,'Items'!$A$6:$A$1005,0)),"MISSING ID")="Finished item","Finished endpoint",IF(IFERROR(INDEX('Items'!$AI$6:$AI$1005,MATCH(T829,'Items'!$A$6:$A$1005,0)),"MISSING ID")="Currency","Currency / no refinement tier","Recovered output / tier not applicable")),IF(OR(IFERROR(INDEX('Crafting recipes'!$H$6:$H$1005,MATCH(J829,'Crafting recipes'!$A$6:$A$1005,0)),"MISSING ID")="Unassigned",G829="Unassigned"),"Tier unresolved",IF(IFERROR(VALUE(RIGHT(G829,1))-VALUE(RIGHT(IFERROR(INDEX('Crafting recipes'!$H$6:$H$1005,MATCH(J829,'Crafting recipes'!$A$6:$A$1005,0)),"MISSING ID"),1)),0)=1,IF(B829=IFERROR(INDEX('Crafting recipes'!$H$6:$H$1005,MATCH(J829,'Crafting recipes'!$A$6:$A$1005,0)),"MISSING ID"),"Advances one material tier","Lower-tier ingredient; route advances one tier"),"Needs tier review"))))))</x:f>
        <x:v>Finished endpoint</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 membrane</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Not applicable</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prerequisite",IF(K830="Raw entry preparation","Entry-resource preparation",IF(G830="Not applicable",IF(IFERROR(INDEX('Items'!$AI$6:$AI$1005,MATCH(T830,'Items'!$A$6:$A$1005,0)),"MISSING ID")="Finished item","Finished endpoint",IF(IFERROR(INDEX('Items'!$AI$6:$AI$1005,MATCH(T830,'Items'!$A$6:$A$1005,0)),"MISSING ID")="Currency","Currency / no refinement tier","Recovered output / tier not applicable")),IF(OR(IFERROR(INDEX('Crafting recipes'!$H$6:$H$1005,MATCH(J830,'Crafting recipes'!$A$6:$A$1005,0)),"MISSING ID")="Unassigned",G830="Unassigned"),"Tier unresolved",IF(IFERROR(VALUE(RIGHT(G830,1))-VALUE(RIGHT(IFERROR(INDEX('Crafting recipes'!$H$6:$H$1005,MATCH(J830,'Crafting recipes'!$A$6:$A$1005,0)),"MISSING ID"),1)),0)=1,IF(B830=IFERROR(INDEX('Crafting recipes'!$H$6:$H$1005,MATCH(J830,'Crafting recipes'!$A$6:$A$1005,0)),"MISSING ID"),"Advances one material tier","Lower-tier ingredient; route advances one tier"),"Needs tier review"))))))</x:f>
        <x:v>Finished endpoint</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Tools</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Finished endpoint</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t="str">
        <x:f>IFERROR(INDEX('Material routes'!$E$6:$E$2205,MATCH(U832,'Material routes'!$A$6:$A$2205,0)),"MISSING ID")</x:f>
        <x:v>Specialist ceramic armor insert</x:v>
      </x:c>
      <x:c r="B832" s="4" t="str">
        <x:f>IFERROR(INDEX('Material routes'!$F$6:$F$2205,MATCH(U832,'Material routes'!$A$6:$A$2205,0)),"MISSING ID")</x:f>
        <x:v>Not applicable</x:v>
      </x:c>
      <x:c r="C832" s="4" t="str">
        <x:f>IFERROR(INDEX('Material routes'!$H$6:$H$2205,MATCH(U832,'Material routes'!$A$6:$A$2205,0)),"MISSING ID")</x:f>
        <x:v>Armor</x:v>
      </x:c>
      <x:c r="D832" s="4" t="str">
        <x:f>IFERROR(INDEX('Material routes'!$G$6:$G$2205,MATCH(U832,'Material routes'!$A$6:$A$2205,0)),"MISSING ID")</x:f>
        <x:v>Attachments</x:v>
      </x:c>
      <x:c r="E832" s="4" t="str">
        <x:f>IFERROR(INDEX('Material routes'!$C$6:$C$2205,MATCH(U832,'Material routes'!$A$6:$A$2205,0)),"MISSING ID")</x:f>
        <x:v>Ingredient candidate</x:v>
      </x:c>
      <x:c r="F832" s="4" t="str">
        <x:f>IFERROR(INDEX('Material routes'!$E$6:$E$2205,MATCH(V832,'Material routes'!$A$6:$A$2205,0)),"MISSING ID")</x:f>
        <x:v>Ceramic-faced shield</x:v>
      </x:c>
      <x:c r="G832" s="4" t="str">
        <x:f>IFERROR(INDEX('Material routes'!$F$6:$F$2205,MATCH(V832,'Material routes'!$A$6:$A$2205,0)),"MISSING ID")</x:f>
        <x:v>Not applicable</x:v>
      </x:c>
      <x:c r="H832" s="4" t="str">
        <x:f>IFERROR(INDEX('Material routes'!$H$6:$H$2205,MATCH(V832,'Material routes'!$A$6:$A$2205,0)),"MISSING ID")</x:f>
        <x:v>Shield</x:v>
      </x:c>
      <x:c r="I832" s="4" t="str">
        <x:f>IFERROR(INDEX('Material routes'!$G$6:$G$2205,MATCH(V832,'Material routes'!$A$6:$A$2205,0)),"MISSING ID")</x:f>
        <x:v>Armor</x:v>
      </x:c>
      <x:c r="J832" s="4" t="str">
        <x:f>IFERROR(INDEX('Material routes'!$B$6:$B$2205,MATCH(U832,'Material routes'!$A$6:$A$2205,0)),"MISSING ID")</x:f>
        <x:v>design.collection.ceramic_faced_shield</x:v>
      </x:c>
      <x:c r="K832" s="4" t="str">
        <x:f>IFERROR(INDEX('Crafting recipes'!$C$6:$C$1005,MATCH(J832,'Crafting recipes'!$A$6:$A$1005,0)),"MISSING ID")</x:f>
        <x:v>Finished-item crafting</x:v>
      </x:c>
      <x:c r="L832" s="4" t="str">
        <x:f>IFERROR(INDEX('Material routes'!$K$6:$K$2205,MATCH(U832,'Material routes'!$A$6:$A$2205,0)),"MISSING ID")</x:f>
        <x:v>Proposal</x:v>
      </x:c>
      <x:c r="M832" s="4" t="str">
        <x:f>IFERROR(INDEX('Material routes'!$M$6:$M$2205,MATCH(U832,'Material routes'!$A$6:$A$2205,0)),"MISSING ID")</x:f>
        <x:v>Partial proposal</x:v>
      </x:c>
      <x:c r="N832" s="4"/>
      <x:c r="O832" s="4" t="str">
        <x:f>IFERROR(INDEX('Material routes'!$J$6:$J$2205,MATCH(U832,'Material routes'!$A$6:$A$2205,0)),"MISSING ID")</x:f>
        <x:v>Unspecified</x:v>
      </x:c>
      <x:c r="P832" s="4"/>
      <x:c r="Q832" s="4" t="str">
        <x:f>IFERROR(INDEX('Material routes'!$J$6:$J$2205,MATCH(V832,'Material routes'!$A$6:$A$2205,0)),"MISSING ID")</x:f>
        <x:v>Unspecified</x:v>
      </x:c>
      <x:c r="R832" s="4" t="str">
        <x:f>IF(L832="Withheld","Withheld premise",IF(E832="Tool candidate","Reusable prerequisite",IF(K832="Raw entry preparation","Entry-resource preparation",IF(G832="Not applicable",IF(IFERROR(INDEX('Items'!$AI$6:$AI$1005,MATCH(T832,'Items'!$A$6:$A$1005,0)),"MISSING ID")="Finished item","Finished endpoint",IF(IFERROR(INDEX('Items'!$AI$6:$AI$1005,MATCH(T832,'Items'!$A$6:$A$1005,0)),"MISSING ID")="Currency","Currency / no refinement tier","Recovered output / tier not applicable")),IF(OR(IFERROR(INDEX('Crafting recipes'!$H$6:$H$1005,MATCH(J832,'Crafting recipes'!$A$6:$A$1005,0)),"MISSING ID")="Unassigned",G832="Unassigned"),"Tier unresolved",IF(IFERROR(VALUE(RIGHT(G832,1))-VALUE(RIGHT(IFERROR(INDEX('Crafting recipes'!$H$6:$H$1005,MATCH(J832,'Crafting recipes'!$A$6:$A$1005,0)),"MISSING ID"),1)),0)=1,IF(B832=IFERROR(INDEX('Crafting recipes'!$H$6:$H$1005,MATCH(J832,'Crafting recipes'!$A$6:$A$1005,0)),"MISSING ID"),"Advances one material tier","Lower-tier ingredient; route advances one tier"),"Needs tier review"))))))</x:f>
        <x:v>Finished endpoint</x:v>
      </x:c>
      <x:c r="S832" s="4" t="str">
        <x:f>IFERROR(INDEX('Material routes'!$D$6:$D$2205,MATCH(U832,'Material routes'!$A$6:$A$2205,0)),"MISSING ID")</x:f>
        <x:v>proposal.ceramic.armor_insert</x:v>
      </x:c>
      <x:c r="T832" s="4" t="str">
        <x:f>IFERROR(INDEX('Material routes'!$D$6:$D$2205,MATCH(V832,'Material routes'!$A$6:$A$2205,0)),"MISSING ID")</x:f>
        <x:v>proposal.collection.ceramic_faced_shield</x:v>
      </x:c>
      <x:c r="U832" s="4" t="str">
        <x:v>design.collection.ceramic_faced_shield.in.1</x:v>
      </x:c>
      <x:c r="V832" s="4" t="str">
        <x:v>design.collection.ceramic_faced_shield.out</x:v>
      </x:c>
    </x:row>
    <x:row r="833" ht="64" customHeight="1">
      <x:c r="A833" s="4" t="str">
        <x:f>IFERROR(INDEX('Material routes'!$E$6:$E$2205,MATCH(U833,'Material routes'!$A$6:$A$2205,0)),"MISSING ID")</x:f>
        <x:v>Annealed iron sheet stock</x:v>
      </x:c>
      <x:c r="B833" s="4" t="str">
        <x:f>IFERROR(INDEX('Material routes'!$F$6:$F$2205,MATCH(U833,'Material routes'!$A$6:$A$2205,0)),"MISSING ID")</x:f>
        <x:v>T3</x:v>
      </x:c>
      <x:c r="C833" s="4" t="str">
        <x:f>IFERROR(INDEX('Material routes'!$H$6:$H$2205,MATCH(U833,'Material routes'!$A$6:$A$2205,0)),"MISSING ID")</x:f>
        <x:v>Processed material</x:v>
      </x:c>
      <x:c r="D833" s="4" t="str">
        <x:f>IFERROR(INDEX('Material routes'!$G$6:$G$2205,MATCH(U833,'Material routes'!$A$6:$A$2205,0)),"MISSING ID")</x:f>
        <x:v>Manufactured stock</x:v>
      </x:c>
      <x:c r="E833" s="4" t="str">
        <x:f>IFERROR(INDEX('Material routes'!$C$6:$C$2205,MATCH(U833,'Material routes'!$A$6:$A$2205,0)),"MISSING ID")</x:f>
        <x:v>Ingredient candidate</x:v>
      </x:c>
      <x:c r="F833" s="4" t="str">
        <x:f>IFERROR(INDEX('Material routes'!$E$6:$E$2205,MATCH(V833,'Material routes'!$A$6:$A$2205,0)),"MISSING ID")</x:f>
        <x:v>Ceramic-faced shield</x:v>
      </x:c>
      <x:c r="G833" s="4" t="str">
        <x:f>IFERROR(INDEX('Material routes'!$F$6:$F$2205,MATCH(V833,'Material routes'!$A$6:$A$2205,0)),"MISSING ID")</x:f>
        <x:v>Not applicable</x:v>
      </x:c>
      <x:c r="H833" s="4" t="str">
        <x:f>IFERROR(INDEX('Material routes'!$H$6:$H$2205,MATCH(V833,'Material routes'!$A$6:$A$2205,0)),"MISSING ID")</x:f>
        <x:v>Shield</x:v>
      </x:c>
      <x:c r="I833" s="4" t="str">
        <x:f>IFERROR(INDEX('Material routes'!$G$6:$G$2205,MATCH(V833,'Material routes'!$A$6:$A$2205,0)),"MISSING ID")</x:f>
        <x:v>Armor</x:v>
      </x:c>
      <x:c r="J833" s="4" t="str">
        <x:f>IFERROR(INDEX('Material routes'!$B$6:$B$2205,MATCH(U833,'Material routes'!$A$6:$A$2205,0)),"MISSING ID")</x:f>
        <x:v>design.collection.ceramic_faced_shield</x:v>
      </x:c>
      <x:c r="K833" s="4" t="str">
        <x:f>IFERROR(INDEX('Crafting recipes'!$C$6:$C$1005,MATCH(J833,'Crafting recipes'!$A$6:$A$1005,0)),"MISSING ID")</x:f>
        <x:v>Finished-item crafting</x:v>
      </x:c>
      <x:c r="L833" s="4" t="str">
        <x:f>IFERROR(INDEX('Material routes'!$K$6:$K$2205,MATCH(U833,'Material routes'!$A$6:$A$2205,0)),"MISSING ID")</x:f>
        <x:v>Proposal</x:v>
      </x:c>
      <x:c r="M833" s="4" t="str">
        <x:f>IFERROR(INDEX('Material routes'!$M$6:$M$2205,MATCH(U833,'Material routes'!$A$6:$A$2205,0)),"MISSING ID")</x:f>
        <x:v>Partial proposal</x:v>
      </x:c>
      <x:c r="N833" s="4"/>
      <x:c r="O833" s="4" t="str">
        <x:f>IFERROR(INDEX('Material routes'!$J$6:$J$2205,MATCH(U833,'Material routes'!$A$6:$A$2205,0)),"MISSING ID")</x:f>
        <x:v>Unspecified</x:v>
      </x:c>
      <x:c r="P833" s="4"/>
      <x:c r="Q833" s="4" t="str">
        <x:f>IFERROR(INDEX('Material routes'!$J$6:$J$2205,MATCH(V833,'Material routes'!$A$6:$A$2205,0)),"MISSING ID")</x:f>
        <x:v>Unspecified</x:v>
      </x:c>
      <x:c r="R833" s="4" t="str">
        <x:f>IF(L833="Withheld","Withheld premise",IF(E833="Tool candidate","Reusable prerequisite",IF(K833="Raw entry preparation","Entry-resource preparation",IF(G833="Not applicable",IF(IFERROR(INDEX('Items'!$AI$6:$AI$1005,MATCH(T833,'Items'!$A$6:$A$1005,0)),"MISSING ID")="Finished item","Finished endpoint",IF(IFERROR(INDEX('Items'!$AI$6:$AI$1005,MATCH(T833,'Items'!$A$6:$A$1005,0)),"MISSING ID")="Currency","Currency / no refinement tier","Recovered output / tier not applicable")),IF(OR(IFERROR(INDEX('Crafting recipes'!$H$6:$H$1005,MATCH(J833,'Crafting recipes'!$A$6:$A$1005,0)),"MISSING ID")="Unassigned",G833="Unassigned"),"Tier unresolved",IF(IFERROR(VALUE(RIGHT(G833,1))-VALUE(RIGHT(IFERROR(INDEX('Crafting recipes'!$H$6:$H$1005,MATCH(J833,'Crafting recipes'!$A$6:$A$1005,0)),"MISSING ID"),1)),0)=1,IF(B833=IFERROR(INDEX('Crafting recipes'!$H$6:$H$1005,MATCH(J833,'Crafting recipes'!$A$6:$A$1005,0)),"MISSING ID"),"Advances one material tier","Lower-tier ingredient; route advances one tier"),"Needs tier review"))))))</x:f>
        <x:v>Finished endpoint</x:v>
      </x:c>
      <x:c r="S833" s="4" t="str">
        <x:f>IFERROR(INDEX('Material routes'!$D$6:$D$2205,MATCH(U833,'Material routes'!$A$6:$A$2205,0)),"MISSING ID")</x:f>
        <x:v>proposal.collection.annealed_iron_sheet_stock</x:v>
      </x:c>
      <x:c r="T833" s="4" t="str">
        <x:f>IFERROR(INDEX('Material routes'!$D$6:$D$2205,MATCH(V833,'Material routes'!$A$6:$A$2205,0)),"MISSING ID")</x:f>
        <x:v>proposal.collection.ceramic_faced_shield</x:v>
      </x:c>
      <x:c r="U833" s="4" t="str">
        <x:v>design.collection.ceramic_faced_shield.in.2</x:v>
      </x:c>
      <x:c r="V833" s="4" t="str">
        <x:v>design.collection.ceramic_faced_shield.out</x:v>
      </x:c>
    </x:row>
    <x:row r="834" ht="64" customHeight="1">
      <x:c r="A834" s="4" t="str">
        <x:f>IFERROR(INDEX('Material routes'!$E$6:$E$2205,MATCH(U834,'Material routes'!$A$6:$A$2205,0)),"MISSING ID")</x:f>
        <x:v>Layered husk composite stock</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Not applicable</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prerequisite",IF(K834="Raw entry preparation","Entry-resource preparation",IF(G834="Not applicable",IF(IFERROR(INDEX('Items'!$AI$6:$AI$1005,MATCH(T834,'Items'!$A$6:$A$1005,0)),"MISSING ID")="Finished item","Finished endpoint",IF(IFERROR(INDEX('Items'!$AI$6:$AI$1005,MATCH(T834,'Items'!$A$6:$A$1005,0)),"MISSING ID")="Currency","Currency / no refinement tier","Recovered output / tier not applicable")),IF(OR(IFERROR(INDEX('Crafting recipes'!$H$6:$H$1005,MATCH(J834,'Crafting recipes'!$A$6:$A$1005,0)),"MISSING ID")="Unassigned",G834="Unassigned"),"Tier unresolved",IF(IFERROR(VALUE(RIGHT(G834,1))-VALUE(RIGHT(IFERROR(INDEX('Crafting recipes'!$H$6:$H$1005,MATCH(J834,'Crafting recipes'!$A$6:$A$1005,0)),"MISSING ID"),1)),0)=1,IF(B834=IFERROR(INDEX('Crafting recipes'!$H$6:$H$1005,MATCH(J834,'Crafting recipes'!$A$6:$A$1005,0)),"MISSING ID"),"Advances one material tier","Lower-tier ingredient; route advances one tier"),"Needs tier review"))))))</x:f>
        <x:v>Finished endpoint</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Worked iron stock</x:v>
      </x:c>
      <x:c r="B835" s="4" t="str">
        <x:f>IFERROR(INDEX('Material routes'!$F$6:$F$2205,MATCH(U835,'Material routes'!$A$6:$A$2205,0)),"MISSING ID")</x:f>
        <x:v>T2</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Not applicable</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prerequisite",IF(K835="Raw entry preparation","Entry-resource preparation",IF(G835="Not applicable",IF(IFERROR(INDEX('Items'!$AI$6:$AI$1005,MATCH(T835,'Items'!$A$6:$A$1005,0)),"MISSING ID")="Finished item","Finished endpoint",IF(IFERROR(INDEX('Items'!$AI$6:$AI$1005,MATCH(T835,'Items'!$A$6:$A$1005,0)),"MISSING ID")="Currency","Currency / no refinement tier","Recovered output / tier not applicable")),IF(OR(IFERROR(INDEX('Crafting recipes'!$H$6:$H$1005,MATCH(J835,'Crafting recipes'!$A$6:$A$1005,0)),"MISSING ID")="Unassigned",G835="Unassigned"),"Tier unresolved",IF(IFERROR(VALUE(RIGHT(G835,1))-VALUE(RIGHT(IFERROR(INDEX('Crafting recipes'!$H$6:$H$1005,MATCH(J835,'Crafting recipes'!$A$6:$A$1005,0)),"MISSING ID"),1)),0)=1,IF(B835=IFERROR(INDEX('Crafting recipes'!$H$6:$H$1005,MATCH(J835,'Crafting recipes'!$A$6:$A$1005,0)),"MISSING ID"),"Advances one material tier","Lower-tier ingredient; route advances one tier"),"Needs tier review"))))))</x:f>
        <x:v>Finished endpoint</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stock</x:v>
      </x:c>
      <x:c r="B836" s="4" t="str">
        <x:f>IFERROR(INDEX('Material routes'!$F$6:$F$2205,MATCH(U836,'Material routes'!$A$6:$A$2205,0)),"MISSING ID")</x:f>
        <x:v>T1</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Not applicable</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prerequisite",IF(K836="Raw entry preparation","Entry-resource preparation",IF(G836="Not applicable",IF(IFERROR(INDEX('Items'!$AI$6:$AI$1005,MATCH(T836,'Items'!$A$6:$A$1005,0)),"MISSING ID")="Finished item","Finished endpoint",IF(IFERROR(INDEX('Items'!$AI$6:$AI$1005,MATCH(T836,'Items'!$A$6:$A$1005,0)),"MISSING ID")="Currency","Currency / no refinement tier","Recovered output / tier not applicable")),IF(OR(IFERROR(INDEX('Crafting recipes'!$H$6:$H$1005,MATCH(J836,'Crafting recipes'!$A$6:$A$1005,0)),"MISSING ID")="Unassigned",G836="Unassigned"),"Tier unresolved",IF(IFERROR(VALUE(RIGHT(G836,1))-VALUE(RIGHT(IFERROR(INDEX('Crafting recipes'!$H$6:$H$1005,MATCH(J836,'Crafting recipes'!$A$6:$A$1005,0)),"MISSING ID"),1)),0)=1,IF(B836=IFERROR(INDEX('Crafting recipes'!$H$6:$H$1005,MATCH(J836,'Crafting recipes'!$A$6:$A$1005,0)),"MISSING ID"),"Advances one material tier","Lower-tier ingredient; route advances one tier"),"Needs tier review"))))))</x:f>
        <x:v>Finished endpoint</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Not applicable</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prerequisite",IF(K837="Raw entry preparation","Entry-resource preparation",IF(G837="Not applicable",IF(IFERROR(INDEX('Items'!$AI$6:$AI$1005,MATCH(T837,'Items'!$A$6:$A$1005,0)),"MISSING ID")="Finished item","Finished endpoint",IF(IFERROR(INDEX('Items'!$AI$6:$AI$1005,MATCH(T837,'Items'!$A$6:$A$1005,0)),"MISSING ID")="Currency","Currency / no refinement tier","Recovered output / tier not applicable")),IF(OR(IFERROR(INDEX('Crafting recipes'!$H$6:$H$1005,MATCH(J837,'Crafting recipes'!$A$6:$A$1005,0)),"MISSING ID")="Unassigned",G837="Unassigned"),"Tier unresolved",IF(IFERROR(VALUE(RIGHT(G837,1))-VALUE(RIGHT(IFERROR(INDEX('Crafting recipes'!$H$6:$H$1005,MATCH(J837,'Crafting recipes'!$A$6:$A$1005,0)),"MISSING ID"),1)),0)=1,IF(B837=IFERROR(INDEX('Crafting recipes'!$H$6:$H$1005,MATCH(J837,'Crafting recipes'!$A$6:$A$1005,0)),"MISSING ID"),"Advances one material tier","Lower-tier ingredient; route advances one tier"),"Needs tier review"))))))</x:f>
        <x:v>Finished endpoint</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T3</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Not applicable</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prerequisite",IF(K839="Raw entry preparation","Entry-resource preparation",IF(G839="Not applicable",IF(IFERROR(INDEX('Items'!$AI$6:$AI$1005,MATCH(T839,'Items'!$A$6:$A$1005,0)),"MISSING ID")="Finished item","Finished endpoint",IF(IFERROR(INDEX('Items'!$AI$6:$AI$1005,MATCH(T839,'Items'!$A$6:$A$1005,0)),"MISSING ID")="Currency","Currency / no refinement tier","Recovered output / tier not applicable")),IF(OR(IFERROR(INDEX('Crafting recipes'!$H$6:$H$1005,MATCH(J839,'Crafting recipes'!$A$6:$A$1005,0)),"MISSING ID")="Unassigned",G839="Unassigned"),"Tier unresolved",IF(IFERROR(VALUE(RIGHT(G839,1))-VALUE(RIGHT(IFERROR(INDEX('Crafting recipes'!$H$6:$H$1005,MATCH(J839,'Crafting recipes'!$A$6:$A$1005,0)),"MISSING ID"),1)),0)=1,IF(B839=IFERROR(INDEX('Crafting recipes'!$H$6:$H$1005,MATCH(J839,'Crafting recipes'!$A$6:$A$1005,0)),"MISSING ID"),"Advances one material tier","Lower-tier ingredient; route advances one tier"),"Needs tier review"))))))</x:f>
        <x:v>Finished endpoint</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Processed hide material</x:v>
      </x:c>
      <x:c r="B840" s="4" t="str">
        <x:f>IFERROR(INDEX('Material routes'!$F$6:$F$2205,MATCH(U840,'Material routes'!$A$6:$A$2205,0)),"MISSING ID")</x:f>
        <x:v>T1</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Not applicable</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prerequisite",IF(K840="Raw entry preparation","Entry-resource preparation",IF(G840="Not applicable",IF(IFERROR(INDEX('Items'!$AI$6:$AI$1005,MATCH(T840,'Items'!$A$6:$A$1005,0)),"MISSING ID")="Finished item","Finished endpoint",IF(IFERROR(INDEX('Items'!$AI$6:$AI$1005,MATCH(T840,'Items'!$A$6:$A$1005,0)),"MISSING ID")="Currency","Currency / no refinement tier","Recovered output / tier not applicable")),IF(OR(IFERROR(INDEX('Crafting recipes'!$H$6:$H$1005,MATCH(J840,'Crafting recipes'!$A$6:$A$1005,0)),"MISSING ID")="Unassigned",G840="Unassigned"),"Tier unresolved",IF(IFERROR(VALUE(RIGHT(G840,1))-VALUE(RIGHT(IFERROR(INDEX('Crafting recipes'!$H$6:$H$1005,MATCH(J840,'Crafting recipes'!$A$6:$A$1005,0)),"MISSING ID"),1)),0)=1,IF(B840=IFERROR(INDEX('Crafting recipes'!$H$6:$H$1005,MATCH(J840,'Crafting recipes'!$A$6:$A$1005,0)),"MISSING ID"),"Advances one material tier","Lower-tier ingredient; route advances one tier"),"Needs tier review"))))))</x:f>
        <x:v>Finished endpoint</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Not applicable</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prerequisite",IF(K841="Raw entry preparation","Entry-resource preparation",IF(G841="Not applicable",IF(IFERROR(INDEX('Items'!$AI$6:$AI$1005,MATCH(T841,'Items'!$A$6:$A$1005,0)),"MISSING ID")="Finished item","Finished endpoint",IF(IFERROR(INDEX('Items'!$AI$6:$AI$1005,MATCH(T841,'Items'!$A$6:$A$1005,0)),"MISSING ID")="Currency","Currency / no refinement tier","Recovered output / tier not applicable")),IF(OR(IFERROR(INDEX('Crafting recipes'!$H$6:$H$1005,MATCH(J841,'Crafting recipes'!$A$6:$A$1005,0)),"MISSING ID")="Unassigned",G841="Unassigned"),"Tier unresolved",IF(IFERROR(VALUE(RIGHT(G841,1))-VALUE(RIGHT(IFERROR(INDEX('Crafting recipes'!$H$6:$H$1005,MATCH(J841,'Crafting recipes'!$A$6:$A$1005,0)),"MISSING ID"),1)),0)=1,IF(B841=IFERROR(INDEX('Crafting recipes'!$H$6:$H$1005,MATCH(J841,'Crafting recipes'!$A$6:$A$1005,0)),"MISSING ID"),"Advances one material tier","Lower-tier ingredient; route advances one tier"),"Needs tier review"))))))</x:f>
        <x:v>Finished endpoint</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T3</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Not applicable</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prerequisite",IF(K842="Raw entry preparation","Entry-resource preparation",IF(G842="Not applicable",IF(IFERROR(INDEX('Items'!$AI$6:$AI$1005,MATCH(T842,'Items'!$A$6:$A$1005,0)),"MISSING ID")="Finished item","Finished endpoint",IF(IFERROR(INDEX('Items'!$AI$6:$AI$1005,MATCH(T842,'Items'!$A$6:$A$1005,0)),"MISSING ID")="Currency","Currency / no refinement tier","Recovered output / tier not applicable")),IF(OR(IFERROR(INDEX('Crafting recipes'!$H$6:$H$1005,MATCH(J842,'Crafting recipes'!$A$6:$A$1005,0)),"MISSING ID")="Unassigned",G842="Unassigned"),"Tier unresolved",IF(IFERROR(VALUE(RIGHT(G842,1))-VALUE(RIGHT(IFERROR(INDEX('Crafting recipes'!$H$6:$H$1005,MATCH(J842,'Crafting recipes'!$A$6:$A$1005,0)),"MISSING ID"),1)),0)=1,IF(B842=IFERROR(INDEX('Crafting recipes'!$H$6:$H$1005,MATCH(J842,'Crafting recipes'!$A$6:$A$1005,0)),"MISSING ID"),"Advances one material tier","Lower-tier ingredient; route advances one tier"),"Needs tier review"))))))</x:f>
        <x:v>Finished endpoint</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T3</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Not applicable</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prerequisite",IF(K843="Raw entry preparation","Entry-resource preparation",IF(G843="Not applicable",IF(IFERROR(INDEX('Items'!$AI$6:$AI$1005,MATCH(T843,'Items'!$A$6:$A$1005,0)),"MISSING ID")="Finished item","Finished endpoint",IF(IFERROR(INDEX('Items'!$AI$6:$AI$1005,MATCH(T843,'Items'!$A$6:$A$1005,0)),"MISSING ID")="Currency","Currency / no refinement tier","Recovered output / tier not applicable")),IF(OR(IFERROR(INDEX('Crafting recipes'!$H$6:$H$1005,MATCH(J843,'Crafting recipes'!$A$6:$A$1005,0)),"MISSING ID")="Unassigned",G843="Unassigned"),"Tier unresolved",IF(IFERROR(VALUE(RIGHT(G843,1))-VALUE(RIGHT(IFERROR(INDEX('Crafting recipes'!$H$6:$H$1005,MATCH(J843,'Crafting recipes'!$A$6:$A$1005,0)),"MISSING ID"),1)),0)=1,IF(B843=IFERROR(INDEX('Crafting recipes'!$H$6:$H$1005,MATCH(J843,'Crafting recipes'!$A$6:$A$1005,0)),"MISSING ID"),"Advances one material tier","Lower-tier ingredient; route advances one tier"),"Needs tier review"))))))</x:f>
        <x:v>Finished endpoint</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T3</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Not applicable</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prerequisite",IF(K844="Raw entry preparation","Entry-resource preparation",IF(G844="Not applicable",IF(IFERROR(INDEX('Items'!$AI$6:$AI$1005,MATCH(T844,'Items'!$A$6:$A$1005,0)),"MISSING ID")="Finished item","Finished endpoint",IF(IFERROR(INDEX('Items'!$AI$6:$AI$1005,MATCH(T844,'Items'!$A$6:$A$1005,0)),"MISSING ID")="Currency","Currency / no refinement tier","Recovered output / tier not applicable")),IF(OR(IFERROR(INDEX('Crafting recipes'!$H$6:$H$1005,MATCH(J844,'Crafting recipes'!$A$6:$A$1005,0)),"MISSING ID")="Unassigned",G844="Unassigned"),"Tier unresolved",IF(IFERROR(VALUE(RIGHT(G844,1))-VALUE(RIGHT(IFERROR(INDEX('Crafting recipes'!$H$6:$H$1005,MATCH(J844,'Crafting recipes'!$A$6:$A$1005,0)),"MISSING ID"),1)),0)=1,IF(B844=IFERROR(INDEX('Crafting recipes'!$H$6:$H$1005,MATCH(J844,'Crafting recipes'!$A$6:$A$1005,0)),"MISSING ID"),"Advances one material tier","Lower-tier ingredient; route advances one tier"),"Needs tier review"))))))</x:f>
        <x:v>Finished endpoint</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t="str">
        <x:f>IFERROR(INDEX('Material routes'!$E$6:$E$2205,MATCH(U845,'Material routes'!$A$6:$A$2205,0)),"MISSING ID")</x:f>
        <x:v>Sized mica viewing sheet</x:v>
      </x:c>
      <x:c r="B845" s="4" t="str">
        <x:f>IFERROR(INDEX('Material routes'!$F$6:$F$2205,MATCH(U845,'Material routes'!$A$6:$A$2205,0)),"MISSING ID")</x:f>
        <x:v>T1</x:v>
      </x:c>
      <x:c r="C845" s="4" t="str">
        <x:f>IFERROR(INDEX('Material routes'!$H$6:$H$2205,MATCH(U845,'Material routes'!$A$6:$A$2205,0)),"MISSING ID")</x:f>
        <x:v>Processed material</x:v>
      </x:c>
      <x:c r="D845" s="4" t="str">
        <x:f>IFERROR(INDEX('Material routes'!$G$6:$G$2205,MATCH(U845,'Material routes'!$A$6:$A$2205,0)),"MISSING ID")</x:f>
        <x:v>Manufactured stock</x:v>
      </x:c>
      <x:c r="E845" s="4" t="str">
        <x:f>IFERROR(INDEX('Material routes'!$C$6:$C$2205,MATCH(U845,'Material routes'!$A$6:$A$2205,0)),"MISSING ID")</x:f>
        <x:v>Ingredient candidate</x:v>
      </x:c>
      <x:c r="F845" s="4" t="str">
        <x:f>IFERROR(INDEX('Material routes'!$E$6:$E$2205,MATCH(V845,'Material routes'!$A$6:$A$2205,0)),"MISSING ID")</x:f>
        <x:v>Mica-slit observation shield</x:v>
      </x:c>
      <x:c r="G845" s="4" t="str">
        <x:f>IFERROR(INDEX('Material routes'!$F$6:$F$2205,MATCH(V845,'Material routes'!$A$6:$A$2205,0)),"MISSING ID")</x:f>
        <x:v>Not applicable</x:v>
      </x:c>
      <x:c r="H845" s="4" t="str">
        <x:f>IFERROR(INDEX('Material routes'!$H$6:$H$2205,MATCH(V845,'Material routes'!$A$6:$A$2205,0)),"MISSING ID")</x:f>
        <x:v>Shield</x:v>
      </x:c>
      <x:c r="I845" s="4" t="str">
        <x:f>IFERROR(INDEX('Material routes'!$G$6:$G$2205,MATCH(V845,'Material routes'!$A$6:$A$2205,0)),"MISSING ID")</x:f>
        <x:v>Armor</x:v>
      </x:c>
      <x:c r="J845" s="4" t="str">
        <x:f>IFERROR(INDEX('Material routes'!$B$6:$B$2205,MATCH(U845,'Material routes'!$A$6:$A$2205,0)),"MISSING ID")</x:f>
        <x:v>design.collection.mica_slit_observation_shield</x:v>
      </x:c>
      <x:c r="K845" s="4" t="str">
        <x:f>IFERROR(INDEX('Crafting recipes'!$C$6:$C$1005,MATCH(J845,'Crafting recipes'!$A$6:$A$1005,0)),"MISSING ID")</x:f>
        <x:v>Finished-item crafting</x:v>
      </x:c>
      <x:c r="L845" s="4" t="str">
        <x:f>IFERROR(INDEX('Material routes'!$K$6:$K$2205,MATCH(U845,'Material routes'!$A$6:$A$2205,0)),"MISSING ID")</x:f>
        <x:v>Proposal</x:v>
      </x:c>
      <x:c r="M845" s="4" t="str">
        <x:f>IFERROR(INDEX('Material routes'!$M$6:$M$2205,MATCH(U845,'Material routes'!$A$6:$A$2205,0)),"MISSING ID")</x:f>
        <x:v>Partial proposal</x:v>
      </x:c>
      <x:c r="N845" s="4"/>
      <x:c r="O845" s="4" t="str">
        <x:f>IFERROR(INDEX('Material routes'!$J$6:$J$2205,MATCH(U845,'Material routes'!$A$6:$A$2205,0)),"MISSING ID")</x:f>
        <x:v>Unspecified</x:v>
      </x:c>
      <x:c r="P845" s="4"/>
      <x:c r="Q845" s="4" t="str">
        <x:f>IFERROR(INDEX('Material routes'!$J$6:$J$2205,MATCH(V845,'Material routes'!$A$6:$A$2205,0)),"MISSING ID")</x:f>
        <x:v>Unspecified</x:v>
      </x:c>
      <x:c r="R845" s="4" t="str">
        <x:f>IF(L845="Withheld","Withheld premise",IF(E845="Tool candidate","Reusable prerequisite",IF(K845="Raw entry preparation","Entry-resource preparation",IF(G845="Not applicable",IF(IFERROR(INDEX('Items'!$AI$6:$AI$1005,MATCH(T845,'Items'!$A$6:$A$1005,0)),"MISSING ID")="Finished item","Finished endpoint",IF(IFERROR(INDEX('Items'!$AI$6:$AI$1005,MATCH(T845,'Items'!$A$6:$A$1005,0)),"MISSING ID")="Currency","Currency / no refinement tier","Recovered output / tier not applicable")),IF(OR(IFERROR(INDEX('Crafting recipes'!$H$6:$H$1005,MATCH(J845,'Crafting recipes'!$A$6:$A$1005,0)),"MISSING ID")="Unassigned",G845="Unassigned"),"Tier unresolved",IF(IFERROR(VALUE(RIGHT(G845,1))-VALUE(RIGHT(IFERROR(INDEX('Crafting recipes'!$H$6:$H$1005,MATCH(J845,'Crafting recipes'!$A$6:$A$1005,0)),"MISSING ID"),1)),0)=1,IF(B845=IFERROR(INDEX('Crafting recipes'!$H$6:$H$1005,MATCH(J845,'Crafting recipes'!$A$6:$A$1005,0)),"MISSING ID"),"Advances one material tier","Lower-tier ingredient; route advances one tier"),"Needs tier review"))))))</x:f>
        <x:v>Finished endpoint</x:v>
      </x:c>
      <x:c r="S845" s="4" t="str">
        <x:f>IFERROR(INDEX('Material routes'!$D$6:$D$2205,MATCH(U845,'Material routes'!$A$6:$A$2205,0)),"MISSING ID")</x:f>
        <x:v>proposal.t1.mica_window</x:v>
      </x:c>
      <x:c r="T845" s="4" t="str">
        <x:f>IFERROR(INDEX('Material routes'!$D$6:$D$2205,MATCH(V845,'Material routes'!$A$6:$A$2205,0)),"MISSING ID")</x:f>
        <x:v>proposal.collection.mica_slit_observation_shield</x:v>
      </x:c>
      <x:c r="U845" s="4" t="str">
        <x:v>design.collection.mica_slit_observation_shield.in.1</x:v>
      </x:c>
      <x:c r="V845" s="4" t="str">
        <x:v>design.collection.mica_slit_observation_shield.out</x:v>
      </x:c>
    </x:row>
    <x:row r="846" ht="64" customHeight="1">
      <x:c r="A846" s="4" t="str">
        <x:f>IFERROR(INDEX('Material routes'!$E$6:$E$2205,MATCH(U846,'Material routes'!$A$6:$A$2205,0)),"MISSING ID")</x:f>
        <x:v>Steel stock</x:v>
      </x:c>
      <x:c r="B846" s="4" t="str">
        <x:f>IFERROR(INDEX('Material routes'!$F$6:$F$2205,MATCH(U846,'Material routes'!$A$6:$A$2205,0)),"MISSING ID")</x:f>
        <x:v>T2</x:v>
      </x:c>
      <x:c r="C846" s="4" t="str">
        <x:f>IFERROR(INDEX('Material routes'!$H$6:$H$2205,MATCH(U846,'Material routes'!$A$6:$A$2205,0)),"MISSING ID")</x:f>
        <x:v>Processed material</x:v>
      </x:c>
      <x:c r="D846" s="4" t="str">
        <x:f>IFERROR(INDEX('Material routes'!$G$6:$G$2205,MATCH(U846,'Material routes'!$A$6:$A$2205,0)),"MISSING ID")</x:f>
        <x:v>Manufactured stock</x:v>
      </x:c>
      <x:c r="E846" s="4" t="str">
        <x:f>IFERROR(INDEX('Material routes'!$C$6:$C$2205,MATCH(U846,'Material routes'!$A$6:$A$2205,0)),"MISSING ID")</x:f>
        <x:v>Ingredient candidate</x:v>
      </x:c>
      <x:c r="F846" s="4" t="str">
        <x:f>IFERROR(INDEX('Material routes'!$E$6:$E$2205,MATCH(V846,'Material routes'!$A$6:$A$2205,0)),"MISSING ID")</x:f>
        <x:v>Mica-slit observation shield</x:v>
      </x:c>
      <x:c r="G846" s="4" t="str">
        <x:f>IFERROR(INDEX('Material routes'!$F$6:$F$2205,MATCH(V846,'Material routes'!$A$6:$A$2205,0)),"MISSING ID")</x:f>
        <x:v>Not applicable</x:v>
      </x:c>
      <x:c r="H846" s="4" t="str">
        <x:f>IFERROR(INDEX('Material routes'!$H$6:$H$2205,MATCH(V846,'Material routes'!$A$6:$A$2205,0)),"MISSING ID")</x:f>
        <x:v>Shield</x:v>
      </x:c>
      <x:c r="I846" s="4" t="str">
        <x:f>IFERROR(INDEX('Material routes'!$G$6:$G$2205,MATCH(V846,'Material routes'!$A$6:$A$2205,0)),"MISSING ID")</x:f>
        <x:v>Armor</x:v>
      </x:c>
      <x:c r="J846" s="4" t="str">
        <x:f>IFERROR(INDEX('Material routes'!$B$6:$B$2205,MATCH(U846,'Material routes'!$A$6:$A$2205,0)),"MISSING ID")</x:f>
        <x:v>design.collection.mica_slit_observation_shield</x:v>
      </x:c>
      <x:c r="K846" s="4" t="str">
        <x:f>IFERROR(INDEX('Crafting recipes'!$C$6:$C$1005,MATCH(J846,'Crafting recipes'!$A$6:$A$1005,0)),"MISSING ID")</x:f>
        <x:v>Finished-item crafting</x:v>
      </x:c>
      <x:c r="L846" s="4" t="str">
        <x:f>IFERROR(INDEX('Material routes'!$K$6:$K$2205,MATCH(U846,'Material routes'!$A$6:$A$2205,0)),"MISSING ID")</x:f>
        <x:v>Proposal</x:v>
      </x:c>
      <x:c r="M846" s="4" t="str">
        <x:f>IFERROR(INDEX('Material routes'!$M$6:$M$2205,MATCH(U846,'Material routes'!$A$6:$A$2205,0)),"MISSING ID")</x:f>
        <x:v>Partial proposal</x:v>
      </x:c>
      <x:c r="N846" s="4"/>
      <x:c r="O846" s="4" t="str">
        <x:f>IFERROR(INDEX('Material routes'!$J$6:$J$2205,MATCH(U846,'Material routes'!$A$6:$A$2205,0)),"MISSING ID")</x:f>
        <x:v>Unspecified</x:v>
      </x:c>
      <x:c r="P846" s="4"/>
      <x:c r="Q846" s="4" t="str">
        <x:f>IFERROR(INDEX('Material routes'!$J$6:$J$2205,MATCH(V846,'Material routes'!$A$6:$A$2205,0)),"MISSING ID")</x:f>
        <x:v>Unspecified</x:v>
      </x:c>
      <x:c r="R846" s="4" t="str">
        <x:f>IF(L846="Withheld","Withheld premise",IF(E846="Tool candidate","Reusable prerequisite",IF(K846="Raw entry preparation","Entry-resource preparation",IF(G846="Not applicable",IF(IFERROR(INDEX('Items'!$AI$6:$AI$1005,MATCH(T846,'Items'!$A$6:$A$1005,0)),"MISSING ID")="Finished item","Finished endpoint",IF(IFERROR(INDEX('Items'!$AI$6:$AI$1005,MATCH(T846,'Items'!$A$6:$A$1005,0)),"MISSING ID")="Currency","Currency / no refinement tier","Recovered output / tier not applicable")),IF(OR(IFERROR(INDEX('Crafting recipes'!$H$6:$H$1005,MATCH(J846,'Crafting recipes'!$A$6:$A$1005,0)),"MISSING ID")="Unassigned",G846="Unassigned"),"Tier unresolved",IF(IFERROR(VALUE(RIGHT(G846,1))-VALUE(RIGHT(IFERROR(INDEX('Crafting recipes'!$H$6:$H$1005,MATCH(J846,'Crafting recipes'!$A$6:$A$1005,0)),"MISSING ID"),1)),0)=1,IF(B846=IFERROR(INDEX('Crafting recipes'!$H$6:$H$1005,MATCH(J846,'Crafting recipes'!$A$6:$A$1005,0)),"MISSING ID"),"Advances one material tier","Lower-tier ingredient; route advances one tier"),"Needs tier review"))))))</x:f>
        <x:v>Finished endpoint</x:v>
      </x:c>
      <x:c r="S846" s="4" t="str">
        <x:f>IFERROR(INDEX('Material routes'!$D$6:$D$2205,MATCH(U846,'Material routes'!$A$6:$A$2205,0)),"MISSING ID")</x:f>
        <x:v>author.metallurgy.steel_stock</x:v>
      </x:c>
      <x:c r="T846" s="4" t="str">
        <x:f>IFERROR(INDEX('Material routes'!$D$6:$D$2205,MATCH(V846,'Material routes'!$A$6:$A$2205,0)),"MISSING ID")</x:f>
        <x:v>proposal.collection.mica_slit_observation_shield</x:v>
      </x:c>
      <x:c r="U846" s="4" t="str">
        <x:v>design.collection.mica_slit_observation_shield.in.2</x:v>
      </x:c>
      <x:c r="V846" s="4" t="str">
        <x:v>design.collection.mica_slit_observation_shield.out</x:v>
      </x:c>
    </x:row>
    <x:row r="847" ht="64" customHeight="1">
      <x:c r="A847" s="4" t="str">
        <x:f>IFERROR(INDEX('Material routes'!$E$6:$E$2205,MATCH(U847,'Material routes'!$A$6:$A$2205,0)),"MISSING ID")</x:f>
        <x:v>Separated shell lamina stock</x:v>
      </x:c>
      <x:c r="B847" s="4" t="str">
        <x:f>IFERROR(INDEX('Material routes'!$F$6:$F$2205,MATCH(U847,'Material routes'!$A$6:$A$2205,0)),"MISSING ID")</x:f>
        <x:v>T1</x:v>
      </x:c>
      <x:c r="C847" s="4" t="str">
        <x:f>IFERROR(INDEX('Material routes'!$H$6:$H$2205,MATCH(U847,'Material routes'!$A$6:$A$2205,0)),"MISSING ID")</x:f>
        <x:v>Processed material</x:v>
      </x:c>
      <x:c r="D847" s="4" t="str">
        <x:f>IFERROR(INDEX('Material routes'!$G$6:$G$2205,MATCH(U847,'Material routes'!$A$6:$A$2205,0)),"MISSING ID")</x:f>
        <x:v>Manufactured stock</x:v>
      </x:c>
      <x:c r="E847" s="4" t="str">
        <x:f>IFERROR(INDEX('Material routes'!$C$6:$C$2205,MATCH(U847,'Material routes'!$A$6:$A$2205,0)),"MISSING ID")</x:f>
        <x:v>Ingredient candidate</x:v>
      </x:c>
      <x:c r="F847" s="4" t="str">
        <x:f>IFERROR(INDEX('Material routes'!$E$6:$E$2205,MATCH(V847,'Material routes'!$A$6:$A$2205,0)),"MISSING ID")</x:f>
        <x:v>Grit-shedding curved shield</x:v>
      </x:c>
      <x:c r="G847" s="4" t="str">
        <x:f>IFERROR(INDEX('Material routes'!$F$6:$F$2205,MATCH(V847,'Material routes'!$A$6:$A$2205,0)),"MISSING ID")</x:f>
        <x:v>Not applicable</x:v>
      </x:c>
      <x:c r="H847" s="4" t="str">
        <x:f>IFERROR(INDEX('Material routes'!$H$6:$H$2205,MATCH(V847,'Material routes'!$A$6:$A$2205,0)),"MISSING ID")</x:f>
        <x:v>Shield</x:v>
      </x:c>
      <x:c r="I847" s="4" t="str">
        <x:f>IFERROR(INDEX('Material routes'!$G$6:$G$2205,MATCH(V847,'Material routes'!$A$6:$A$2205,0)),"MISSING ID")</x:f>
        <x:v>Armor</x:v>
      </x:c>
      <x:c r="J847" s="4" t="str">
        <x:f>IFERROR(INDEX('Material routes'!$B$6:$B$2205,MATCH(U847,'Material routes'!$A$6:$A$2205,0)),"MISSING ID")</x:f>
        <x:v>design.collection.grit_shedding_curved_shield</x:v>
      </x:c>
      <x:c r="K847" s="4" t="str">
        <x:f>IFERROR(INDEX('Crafting recipes'!$C$6:$C$1005,MATCH(J847,'Crafting recipes'!$A$6:$A$1005,0)),"MISSING ID")</x:f>
        <x:v>Finished-item crafting</x:v>
      </x:c>
      <x:c r="L847" s="4" t="str">
        <x:f>IFERROR(INDEX('Material routes'!$K$6:$K$2205,MATCH(U847,'Material routes'!$A$6:$A$2205,0)),"MISSING ID")</x:f>
        <x:v>Proposal</x:v>
      </x:c>
      <x:c r="M847" s="4" t="str">
        <x:f>IFERROR(INDEX('Material routes'!$M$6:$M$2205,MATCH(U847,'Material routes'!$A$6:$A$2205,0)),"MISSING ID")</x:f>
        <x:v>Partial proposal</x:v>
      </x:c>
      <x:c r="N847" s="4"/>
      <x:c r="O847" s="4" t="str">
        <x:f>IFERROR(INDEX('Material routes'!$J$6:$J$2205,MATCH(U847,'Material routes'!$A$6:$A$2205,0)),"MISSING ID")</x:f>
        <x:v>Unspecified</x:v>
      </x:c>
      <x:c r="P847" s="4"/>
      <x:c r="Q847" s="4" t="str">
        <x:f>IFERROR(INDEX('Material routes'!$J$6:$J$2205,MATCH(V847,'Material routes'!$A$6:$A$2205,0)),"MISSING ID")</x:f>
        <x:v>Unspecified</x:v>
      </x:c>
      <x:c r="R847" s="4" t="str">
        <x:f>IF(L847="Withheld","Withheld premise",IF(E847="Tool candidate","Reusable prerequisite",IF(K847="Raw entry preparation","Entry-resource preparation",IF(G847="Not applicable",IF(IFERROR(INDEX('Items'!$AI$6:$AI$1005,MATCH(T847,'Items'!$A$6:$A$1005,0)),"MISSING ID")="Finished item","Finished endpoint",IF(IFERROR(INDEX('Items'!$AI$6:$AI$1005,MATCH(T847,'Items'!$A$6:$A$1005,0)),"MISSING ID")="Currency","Currency / no refinement tier","Recovered output / tier not applicable")),IF(OR(IFERROR(INDEX('Crafting recipes'!$H$6:$H$1005,MATCH(J847,'Crafting recipes'!$A$6:$A$1005,0)),"MISSING ID")="Unassigned",G847="Unassigned"),"Tier unresolved",IF(IFERROR(VALUE(RIGHT(G847,1))-VALUE(RIGHT(IFERROR(INDEX('Crafting recipes'!$H$6:$H$1005,MATCH(J847,'Crafting recipes'!$A$6:$A$1005,0)),"MISSING ID"),1)),0)=1,IF(B847=IFERROR(INDEX('Crafting recipes'!$H$6:$H$1005,MATCH(J847,'Crafting recipes'!$A$6:$A$1005,0)),"MISSING ID"),"Advances one material tier","Lower-tier ingredient; route advances one tier"),"Needs tier review"))))))</x:f>
        <x:v>Finished endpoint</x:v>
      </x:c>
      <x:c r="S847" s="4" t="str">
        <x:f>IFERROR(INDEX('Material routes'!$D$6:$D$2205,MATCH(U847,'Material routes'!$A$6:$A$2205,0)),"MISSING ID")</x:f>
        <x:v>proposal.t1.shell_lamina</x:v>
      </x:c>
      <x:c r="T847" s="4" t="str">
        <x:f>IFERROR(INDEX('Material routes'!$D$6:$D$2205,MATCH(V847,'Material routes'!$A$6:$A$2205,0)),"MISSING ID")</x:f>
        <x:v>proposal.collection.grit_shedding_curved_shield</x:v>
      </x:c>
      <x:c r="U847" s="4" t="str">
        <x:v>design.collection.grit_shedding_curved_shield.in.1</x:v>
      </x:c>
      <x:c r="V847" s="4" t="str">
        <x:v>design.collection.grit_shedding_curved_shield.out</x:v>
      </x:c>
    </x:row>
    <x:row r="848" ht="64" customHeight="1">
      <x:c r="A848" s="4" t="str">
        <x:f>IFERROR(INDEX('Material routes'!$E$6:$E$2205,MATCH(U848,'Material routes'!$A$6:$A$2205,0)),"MISSING ID")</x:f>
        <x:v>Prepared shell-binding adhesive</x:v>
      </x:c>
      <x:c r="B848" s="4" t="str">
        <x:f>IFERROR(INDEX('Material routes'!$F$6:$F$2205,MATCH(U848,'Material routes'!$A$6:$A$2205,0)),"MISSING ID")</x:f>
        <x:v>T1</x:v>
      </x:c>
      <x:c r="C848" s="4" t="str">
        <x:f>IFERROR(INDEX('Material routes'!$H$6:$H$2205,MATCH(U848,'Material routes'!$A$6:$A$2205,0)),"MISSING ID")</x:f>
        <x:v>Chemical material</x:v>
      </x:c>
      <x:c r="D848" s="4" t="str">
        <x:f>IFERROR(INDEX('Material routes'!$G$6:$G$2205,MATCH(U848,'Material routes'!$A$6:$A$2205,0)),"MISSING ID")</x:f>
        <x:v>Processing agents</x:v>
      </x:c>
      <x:c r="E848" s="4" t="str">
        <x:f>IFERROR(INDEX('Material routes'!$C$6:$C$2205,MATCH(U848,'Material routes'!$A$6:$A$2205,0)),"MISSING ID")</x:f>
        <x:v>Ingredient candidate</x:v>
      </x:c>
      <x:c r="F848" s="4" t="str">
        <x:f>IFERROR(INDEX('Material routes'!$E$6:$E$2205,MATCH(V848,'Material routes'!$A$6:$A$2205,0)),"MISSING ID")</x:f>
        <x:v>Grit-shedding curved shield</x:v>
      </x:c>
      <x:c r="G848" s="4" t="str">
        <x:f>IFERROR(INDEX('Material routes'!$F$6:$F$2205,MATCH(V848,'Material routes'!$A$6:$A$2205,0)),"MISSING ID")</x:f>
        <x:v>Not applicable</x:v>
      </x:c>
      <x:c r="H848" s="4" t="str">
        <x:f>IFERROR(INDEX('Material routes'!$H$6:$H$2205,MATCH(V848,'Material routes'!$A$6:$A$2205,0)),"MISSING ID")</x:f>
        <x:v>Shield</x:v>
      </x:c>
      <x:c r="I848" s="4" t="str">
        <x:f>IFERROR(INDEX('Material routes'!$G$6:$G$2205,MATCH(V848,'Material routes'!$A$6:$A$2205,0)),"MISSING ID")</x:f>
        <x:v>Armor</x:v>
      </x:c>
      <x:c r="J848" s="4" t="str">
        <x:f>IFERROR(INDEX('Material routes'!$B$6:$B$2205,MATCH(U848,'Material routes'!$A$6:$A$2205,0)),"MISSING ID")</x:f>
        <x:v>design.collection.grit_shedding_curved_shield</x:v>
      </x:c>
      <x:c r="K848" s="4" t="str">
        <x:f>IFERROR(INDEX('Crafting recipes'!$C$6:$C$1005,MATCH(J848,'Crafting recipes'!$A$6:$A$1005,0)),"MISSING ID")</x:f>
        <x:v>Finished-item crafting</x:v>
      </x:c>
      <x:c r="L848" s="4" t="str">
        <x:f>IFERROR(INDEX('Material routes'!$K$6:$K$2205,MATCH(U848,'Material routes'!$A$6:$A$2205,0)),"MISSING ID")</x:f>
        <x:v>Proposal</x:v>
      </x:c>
      <x:c r="M848" s="4" t="str">
        <x:f>IFERROR(INDEX('Material routes'!$M$6:$M$2205,MATCH(U848,'Material routes'!$A$6:$A$2205,0)),"MISSING ID")</x:f>
        <x:v>Partial proposal</x:v>
      </x:c>
      <x:c r="N848" s="4"/>
      <x:c r="O848" s="4" t="str">
        <x:f>IFERROR(INDEX('Material routes'!$J$6:$J$2205,MATCH(U848,'Material routes'!$A$6:$A$2205,0)),"MISSING ID")</x:f>
        <x:v>Unspecified</x:v>
      </x:c>
      <x:c r="P848" s="4"/>
      <x:c r="Q848" s="4" t="str">
        <x:f>IFERROR(INDEX('Material routes'!$J$6:$J$2205,MATCH(V848,'Material routes'!$A$6:$A$2205,0)),"MISSING ID")</x:f>
        <x:v>Unspecified</x:v>
      </x:c>
      <x:c r="R848" s="4" t="str">
        <x:f>IF(L848="Withheld","Withheld premise",IF(E848="Tool candidate","Reusable prerequisite",IF(K848="Raw entry preparation","Entry-resource preparation",IF(G848="Not applicable",IF(IFERROR(INDEX('Items'!$AI$6:$AI$1005,MATCH(T848,'Items'!$A$6:$A$1005,0)),"MISSING ID")="Finished item","Finished endpoint",IF(IFERROR(INDEX('Items'!$AI$6:$AI$1005,MATCH(T848,'Items'!$A$6:$A$1005,0)),"MISSING ID")="Currency","Currency / no refinement tier","Recovered output / tier not applicable")),IF(OR(IFERROR(INDEX('Crafting recipes'!$H$6:$H$1005,MATCH(J848,'Crafting recipes'!$A$6:$A$1005,0)),"MISSING ID")="Unassigned",G848="Unassigned"),"Tier unresolved",IF(IFERROR(VALUE(RIGHT(G848,1))-VALUE(RIGHT(IFERROR(INDEX('Crafting recipes'!$H$6:$H$1005,MATCH(J848,'Crafting recipes'!$A$6:$A$1005,0)),"MISSING ID"),1)),0)=1,IF(B848=IFERROR(INDEX('Crafting recipes'!$H$6:$H$1005,MATCH(J848,'Crafting recipes'!$A$6:$A$1005,0)),"MISSING ID"),"Advances one material tier","Lower-tier ingredient; route advances one tier"),"Needs tier review"))))))</x:f>
        <x:v>Finished endpoint</x:v>
      </x:c>
      <x:c r="S848" s="4" t="str">
        <x:f>IFERROR(INDEX('Material routes'!$D$6:$D$2205,MATCH(U848,'Material routes'!$A$6:$A$2205,0)),"MISSING ID")</x:f>
        <x:v>proposal.t1.shell_adhesive</x:v>
      </x:c>
      <x:c r="T848" s="4" t="str">
        <x:f>IFERROR(INDEX('Material routes'!$D$6:$D$2205,MATCH(V848,'Material routes'!$A$6:$A$2205,0)),"MISSING ID")</x:f>
        <x:v>proposal.collection.grit_shedding_curved_shield</x:v>
      </x:c>
      <x:c r="U848" s="4" t="str">
        <x:v>design.collection.grit_shedding_curved_shield.in.2</x:v>
      </x:c>
      <x:c r="V848" s="4" t="str">
        <x:v>design.collection.grit_shedding_curved_shield.out</x:v>
      </x:c>
    </x:row>
    <x:row r="849" ht="64" customHeight="1">
      <x:c r="A849" s="4" t="str">
        <x:f>IFERROR(INDEX('Material routes'!$E$6:$E$2205,MATCH(U849,'Material routes'!$A$6:$A$2205,0)),"MISSING ID")</x:f>
        <x:v>Annealed iron sheet stock</x:v>
      </x:c>
      <x:c r="B849" s="4" t="str">
        <x:f>IFERROR(INDEX('Material routes'!$F$6:$F$2205,MATCH(U849,'Material routes'!$A$6:$A$2205,0)),"MISSING ID")</x:f>
        <x:v>T3</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Not applicable</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prerequisite",IF(K849="Raw entry preparation","Entry-resource preparation",IF(G849="Not applicable",IF(IFERROR(INDEX('Items'!$AI$6:$AI$1005,MATCH(T849,'Items'!$A$6:$A$1005,0)),"MISSING ID")="Finished item","Finished endpoint",IF(IFERROR(INDEX('Items'!$AI$6:$AI$1005,MATCH(T849,'Items'!$A$6:$A$1005,0)),"MISSING ID")="Currency","Currency / no refinement tier","Recovered output / tier not applicable")),IF(OR(IFERROR(INDEX('Crafting recipes'!$H$6:$H$1005,MATCH(J849,'Crafting recipes'!$A$6:$A$1005,0)),"MISSING ID")="Unassigned",G849="Unassigned"),"Tier unresolved",IF(IFERROR(VALUE(RIGHT(G849,1))-VALUE(RIGHT(IFERROR(INDEX('Crafting recipes'!$H$6:$H$1005,MATCH(J849,'Crafting recipes'!$A$6:$A$1005,0)),"MISSING ID"),1)),0)=1,IF(B849=IFERROR(INDEX('Crafting recipes'!$H$6:$H$1005,MATCH(J849,'Crafting recipes'!$A$6:$A$1005,0)),"MISSING ID"),"Advances one material tier","Lower-tier ingredient; route advances one tier"),"Needs tier review"))))))</x:f>
        <x:v>Finished endpoint</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Prepared electrical insulation stock</x:v>
      </x:c>
      <x:c r="B850" s="4" t="str">
        <x:f>IFERROR(INDEX('Material routes'!$F$6:$F$2205,MATCH(U850,'Material routes'!$A$6:$A$2205,0)),"MISSING ID")</x:f>
        <x:v>T3</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Not applicable</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prerequisite",IF(K850="Raw entry preparation","Entry-resource preparation",IF(G850="Not applicable",IF(IFERROR(INDEX('Items'!$AI$6:$AI$1005,MATCH(T850,'Items'!$A$6:$A$1005,0)),"MISSING ID")="Finished item","Finished endpoint",IF(IFERROR(INDEX('Items'!$AI$6:$AI$1005,MATCH(T850,'Items'!$A$6:$A$1005,0)),"MISSING ID")="Currency","Currency / no refinement tier","Recovered output / tier not applicable")),IF(OR(IFERROR(INDEX('Crafting recipes'!$H$6:$H$1005,MATCH(J850,'Crafting recipes'!$A$6:$A$1005,0)),"MISSING ID")="Unassigned",G850="Unassigned"),"Tier unresolved",IF(IFERROR(VALUE(RIGHT(G850,1))-VALUE(RIGHT(IFERROR(INDEX('Crafting recipes'!$H$6:$H$1005,MATCH(J850,'Crafting recipes'!$A$6:$A$1005,0)),"MISSING ID"),1)),0)=1,IF(B850=IFERROR(INDEX('Crafting recipes'!$H$6:$H$1005,MATCH(J850,'Crafting recipes'!$A$6:$A$1005,0)),"MISSING ID"),"Advances one material tier","Lower-tier ingredient; route advances one tier"),"Needs tier review"))))))</x:f>
        <x:v>Finished endpoint</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T3</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Not applicable</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prerequisite",IF(K853="Raw entry preparation","Entry-resource preparation",IF(G853="Not applicable",IF(IFERROR(INDEX('Items'!$AI$6:$AI$1005,MATCH(T853,'Items'!$A$6:$A$1005,0)),"MISSING ID")="Finished item","Finished endpoint",IF(IFERROR(INDEX('Items'!$AI$6:$AI$1005,MATCH(T853,'Items'!$A$6:$A$1005,0)),"MISSING ID")="Currency","Currency / no refinement tier","Recovered output / tier not applicable")),IF(OR(IFERROR(INDEX('Crafting recipes'!$H$6:$H$1005,MATCH(J853,'Crafting recipes'!$A$6:$A$1005,0)),"MISSING ID")="Unassigned",G853="Unassigned"),"Tier unresolved",IF(IFERROR(VALUE(RIGHT(G853,1))-VALUE(RIGHT(IFERROR(INDEX('Crafting recipes'!$H$6:$H$1005,MATCH(J853,'Crafting recipes'!$A$6:$A$1005,0)),"MISSING ID"),1)),0)=1,IF(B853=IFERROR(INDEX('Crafting recipes'!$H$6:$H$1005,MATCH(J853,'Crafting recipes'!$A$6:$A$1005,0)),"MISSING ID"),"Advances one material tier","Lower-tier ingredient; route advances one tier"),"Needs tier review"))))))</x:f>
        <x:v>Finished endpoint</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Not applicable</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Not applicable</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prerequisite",IF(K854="Raw entry preparation","Entry-resource preparation",IF(G854="Not applicable",IF(IFERROR(INDEX('Items'!$AI$6:$AI$1005,MATCH(T854,'Items'!$A$6:$A$1005,0)),"MISSING ID")="Finished item","Finished endpoint",IF(IFERROR(INDEX('Items'!$AI$6:$AI$1005,MATCH(T854,'Items'!$A$6:$A$1005,0)),"MISSING ID")="Currency","Currency / no refinement tier","Recovered output / tier not applicable")),IF(OR(IFERROR(INDEX('Crafting recipes'!$H$6:$H$1005,MATCH(J854,'Crafting recipes'!$A$6:$A$1005,0)),"MISSING ID")="Unassigned",G854="Unassigned"),"Tier unresolved",IF(IFERROR(VALUE(RIGHT(G854,1))-VALUE(RIGHT(IFERROR(INDEX('Crafting recipes'!$H$6:$H$1005,MATCH(J854,'Crafting recipes'!$A$6:$A$1005,0)),"MISSING ID"),1)),0)=1,IF(B854=IFERROR(INDEX('Crafting recipes'!$H$6:$H$1005,MATCH(J854,'Crafting recipes'!$A$6:$A$1005,0)),"MISSING ID"),"Advances one material tier","Lower-tier ingredient; route advances one tier"),"Needs tier review"))))))</x:f>
        <x:v>Finished endpoint</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stock</x:v>
      </x:c>
      <x:c r="B855" s="4" t="str">
        <x:f>IFERROR(INDEX('Material routes'!$F$6:$F$2205,MATCH(U855,'Material routes'!$A$6:$A$2205,0)),"MISSING ID")</x:f>
        <x:v>T1</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Not applicable</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prerequisite",IF(K855="Raw entry preparation","Entry-resource preparation",IF(G855="Not applicable",IF(IFERROR(INDEX('Items'!$AI$6:$AI$1005,MATCH(T855,'Items'!$A$6:$A$1005,0)),"MISSING ID")="Finished item","Finished endpoint",IF(IFERROR(INDEX('Items'!$AI$6:$AI$1005,MATCH(T855,'Items'!$A$6:$A$1005,0)),"MISSING ID")="Currency","Currency / no refinement tier","Recovered output / tier not applicable")),IF(OR(IFERROR(INDEX('Crafting recipes'!$H$6:$H$1005,MATCH(J855,'Crafting recipes'!$A$6:$A$1005,0)),"MISSING ID")="Unassigned",G855="Unassigned"),"Tier unresolved",IF(IFERROR(VALUE(RIGHT(G855,1))-VALUE(RIGHT(IFERROR(INDEX('Crafting recipes'!$H$6:$H$1005,MATCH(J855,'Crafting recipes'!$A$6:$A$1005,0)),"MISSING ID"),1)),0)=1,IF(B855=IFERROR(INDEX('Crafting recipes'!$H$6:$H$1005,MATCH(J855,'Crafting recipes'!$A$6:$A$1005,0)),"MISSING ID"),"Advances one material tier","Lower-tier ingredient; route advances one tier"),"Needs tier review"))))))</x:f>
        <x:v>Finished endpoint</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T3</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Not applicable</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prerequisite",IF(K856="Raw entry preparation","Entry-resource preparation",IF(G856="Not applicable",IF(IFERROR(INDEX('Items'!$AI$6:$AI$1005,MATCH(T856,'Items'!$A$6:$A$1005,0)),"MISSING ID")="Finished item","Finished endpoint",IF(IFERROR(INDEX('Items'!$AI$6:$AI$1005,MATCH(T856,'Items'!$A$6:$A$1005,0)),"MISSING ID")="Currency","Currency / no refinement tier","Recovered output / tier not applicable")),IF(OR(IFERROR(INDEX('Crafting recipes'!$H$6:$H$1005,MATCH(J856,'Crafting recipes'!$A$6:$A$1005,0)),"MISSING ID")="Unassigned",G856="Unassigned"),"Tier unresolved",IF(IFERROR(VALUE(RIGHT(G856,1))-VALUE(RIGHT(IFERROR(INDEX('Crafting recipes'!$H$6:$H$1005,MATCH(J856,'Crafting recipes'!$A$6:$A$1005,0)),"MISSING ID"),1)),0)=1,IF(B856=IFERROR(INDEX('Crafting recipes'!$H$6:$H$1005,MATCH(J856,'Crafting recipes'!$A$6:$A$1005,0)),"MISSING ID"),"Advances one material tier","Lower-tier ingredient; route advances one tier"),"Needs tier review"))))))</x:f>
        <x:v>Finished endpoint</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Not applicable</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prerequisite",IF(K857="Raw entry preparation","Entry-resource preparation",IF(G857="Not applicable",IF(IFERROR(INDEX('Items'!$AI$6:$AI$1005,MATCH(T857,'Items'!$A$6:$A$1005,0)),"MISSING ID")="Finished item","Finished endpoint",IF(IFERROR(INDEX('Items'!$AI$6:$AI$1005,MATCH(T857,'Items'!$A$6:$A$1005,0)),"MISSING ID")="Currency","Currency / no refinement tier","Recovered output / tier not applicable")),IF(OR(IFERROR(INDEX('Crafting recipes'!$H$6:$H$1005,MATCH(J857,'Crafting recipes'!$A$6:$A$1005,0)),"MISSING ID")="Unassigned",G857="Unassigned"),"Tier unresolved",IF(IFERROR(VALUE(RIGHT(G857,1))-VALUE(RIGHT(IFERROR(INDEX('Crafting recipes'!$H$6:$H$1005,MATCH(J857,'Crafting recipes'!$A$6:$A$1005,0)),"MISSING ID"),1)),0)=1,IF(B857=IFERROR(INDEX('Crafting recipes'!$H$6:$H$1005,MATCH(J857,'Crafting recipes'!$A$6:$A$1005,0)),"MISSING ID"),"Advances one material tier","Lower-tier ingredient; route advances one tier"),"Needs tier review"))))))</x:f>
        <x:v>Finished endpoint</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Not applicable</x:v>
      </x:c>
      <x:c r="C858" s="4" t="str">
        <x:f>IFERROR(INDEX('Material routes'!$H$6:$H$2205,MATCH(U858,'Material routes'!$A$6:$A$2205,0)),"MISSING ID")</x:f>
        <x:v>Shelter item</x:v>
      </x:c>
      <x:c r="D858" s="4" t="str">
        <x:f>IFERROR(INDEX('Material routes'!$G$6:$G$2205,MATCH(U858,'Material routes'!$A$6:$A$2205,0)),"MISSING ID")</x:f>
        <x:v>Field supplies</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Finished endpoint</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Not applicable</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prerequisite",IF(K859="Raw entry preparation","Entry-resource preparation",IF(G859="Not applicable",IF(IFERROR(INDEX('Items'!$AI$6:$AI$1005,MATCH(T859,'Items'!$A$6:$A$1005,0)),"MISSING ID")="Finished item","Finished endpoint",IF(IFERROR(INDEX('Items'!$AI$6:$AI$1005,MATCH(T859,'Items'!$A$6:$A$1005,0)),"MISSING ID")="Currency","Currency / no refinement tier","Recovered output / tier not applicable")),IF(OR(IFERROR(INDEX('Crafting recipes'!$H$6:$H$1005,MATCH(J859,'Crafting recipes'!$A$6:$A$1005,0)),"MISSING ID")="Unassigned",G859="Unassigned"),"Tier unresolved",IF(IFERROR(VALUE(RIGHT(G859,1))-VALUE(RIGHT(IFERROR(INDEX('Crafting recipes'!$H$6:$H$1005,MATCH(J859,'Crafting recipes'!$A$6:$A$1005,0)),"MISSING ID"),1)),0)=1,IF(B859=IFERROR(INDEX('Crafting recipes'!$H$6:$H$1005,MATCH(J859,'Crafting recipes'!$A$6:$A$1005,0)),"MISSING ID"),"Advances one material tier","Lower-tier ingredient; route advances one tier"),"Needs tier review"))))))</x:f>
        <x:v>Finished endpoint</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Not applicable</x:v>
      </x:c>
      <x:c r="C860" s="4" t="str">
        <x:f>IFERROR(INDEX('Material routes'!$H$6:$H$2205,MATCH(U860,'Material routes'!$A$6:$A$2205,0)),"MISSING ID")</x:f>
        <x:v>Musical instrument</x:v>
      </x:c>
      <x:c r="D860" s="4" t="str">
        <x:f>IFERROR(INDEX('Material routes'!$G$6:$G$2205,MATCH(U860,'Material routes'!$A$6:$A$2205,0)),"MISSING ID")</x:f>
        <x:v>Cultural objects</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Finished endpoint</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Not applicable</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prerequisite",IF(K861="Raw entry preparation","Entry-resource preparation",IF(G861="Not applicable",IF(IFERROR(INDEX('Items'!$AI$6:$AI$1005,MATCH(T861,'Items'!$A$6:$A$1005,0)),"MISSING ID")="Finished item","Finished endpoint",IF(IFERROR(INDEX('Items'!$AI$6:$AI$1005,MATCH(T861,'Items'!$A$6:$A$1005,0)),"MISSING ID")="Currency","Currency / no refinement tier","Recovered output / tier not applicable")),IF(OR(IFERROR(INDEX('Crafting recipes'!$H$6:$H$1005,MATCH(J861,'Crafting recipes'!$A$6:$A$1005,0)),"MISSING ID")="Unassigned",G861="Unassigned"),"Tier unresolved",IF(IFERROR(VALUE(RIGHT(G861,1))-VALUE(RIGHT(IFERROR(INDEX('Crafting recipes'!$H$6:$H$1005,MATCH(J861,'Crafting recipes'!$A$6:$A$1005,0)),"MISSING ID"),1)),0)=1,IF(B861=IFERROR(INDEX('Crafting recipes'!$H$6:$H$1005,MATCH(J861,'Crafting recipes'!$A$6:$A$1005,0)),"MISSING ID"),"Advances one material tier","Lower-tier ingredient; route advances one tier"),"Needs tier review"))))))</x:f>
        <x:v>Finished endpoint</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Not applicable</x:v>
      </x:c>
      <x:c r="C862" s="4" t="str">
        <x:f>IFERROR(INDEX('Material routes'!$H$6:$H$2205,MATCH(U862,'Material routes'!$A$6:$A$2205,0)),"MISSING ID")</x:f>
        <x:v>Musical instrument</x:v>
      </x:c>
      <x:c r="D862" s="4" t="str">
        <x:f>IFERROR(INDEX('Material routes'!$G$6:$G$2205,MATCH(U862,'Material routes'!$A$6:$A$2205,0)),"MISSING ID")</x:f>
        <x:v>Cultural objects</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Finished endpoint</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Not applicable</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prerequisite",IF(K863="Raw entry preparation","Entry-resource preparation",IF(G863="Not applicable",IF(IFERROR(INDEX('Items'!$AI$6:$AI$1005,MATCH(T863,'Items'!$A$6:$A$1005,0)),"MISSING ID")="Finished item","Finished endpoint",IF(IFERROR(INDEX('Items'!$AI$6:$AI$1005,MATCH(T863,'Items'!$A$6:$A$1005,0)),"MISSING ID")="Currency","Currency / no refinement tier","Recovered output / tier not applicable")),IF(OR(IFERROR(INDEX('Crafting recipes'!$H$6:$H$1005,MATCH(J863,'Crafting recipes'!$A$6:$A$1005,0)),"MISSING ID")="Unassigned",G863="Unassigned"),"Tier unresolved",IF(IFERROR(VALUE(RIGHT(G863,1))-VALUE(RIGHT(IFERROR(INDEX('Crafting recipes'!$H$6:$H$1005,MATCH(J863,'Crafting recipes'!$A$6:$A$1005,0)),"MISSING ID"),1)),0)=1,IF(B863=IFERROR(INDEX('Crafting recipes'!$H$6:$H$1005,MATCH(J863,'Crafting recipes'!$A$6:$A$1005,0)),"MISSING ID"),"Advances one material tier","Lower-tier ingredient; route advances one tier"),"Needs tier review"))))))</x:f>
        <x:v>Finished endpoint</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T3</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Not applicable</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prerequisite",IF(K864="Raw entry preparation","Entry-resource preparation",IF(G864="Not applicable",IF(IFERROR(INDEX('Items'!$AI$6:$AI$1005,MATCH(T864,'Items'!$A$6:$A$1005,0)),"MISSING ID")="Finished item","Finished endpoint",IF(IFERROR(INDEX('Items'!$AI$6:$AI$1005,MATCH(T864,'Items'!$A$6:$A$1005,0)),"MISSING ID")="Currency","Currency / no refinement tier","Recovered output / tier not applicable")),IF(OR(IFERROR(INDEX('Crafting recipes'!$H$6:$H$1005,MATCH(J864,'Crafting recipes'!$A$6:$A$1005,0)),"MISSING ID")="Unassigned",G864="Unassigned"),"Tier unresolved",IF(IFERROR(VALUE(RIGHT(G864,1))-VALUE(RIGHT(IFERROR(INDEX('Crafting recipes'!$H$6:$H$1005,MATCH(J864,'Crafting recipes'!$A$6:$A$1005,0)),"MISSING ID"),1)),0)=1,IF(B864=IFERROR(INDEX('Crafting recipes'!$H$6:$H$1005,MATCH(J864,'Crafting recipes'!$A$6:$A$1005,0)),"MISSING ID"),"Advances one material tier","Lower-tier ingredient; route advances one tier"),"Needs tier review"))))))</x:f>
        <x:v>Finished endpoint</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t="str">
        <x:f>IFERROR(INDEX('Material routes'!$E$6:$E$2205,MATCH(U865,'Material routes'!$A$6:$A$2205,0)),"MISSING ID")</x:f>
        <x:v>Annealed iron sheet stock</x:v>
      </x:c>
      <x:c r="B865" s="4" t="str">
        <x:f>IFERROR(INDEX('Material routes'!$F$6:$F$2205,MATCH(U865,'Material routes'!$A$6:$A$2205,0)),"MISSING ID")</x:f>
        <x:v>T3</x:v>
      </x:c>
      <x:c r="C865" s="4" t="str">
        <x:f>IFERROR(INDEX('Material routes'!$H$6:$H$2205,MATCH(U865,'Material routes'!$A$6:$A$2205,0)),"MISSING ID")</x:f>
        <x:v>Processed material</x:v>
      </x:c>
      <x:c r="D865" s="4" t="str">
        <x:f>IFERROR(INDEX('Material routes'!$G$6:$G$2205,MATCH(U865,'Material routes'!$A$6:$A$2205,0)),"MISSING ID")</x:f>
        <x:v>Manufactured stock</x:v>
      </x:c>
      <x:c r="E865" s="4" t="str">
        <x:f>IFERROR(INDEX('Material routes'!$C$6:$C$2205,MATCH(U865,'Material routes'!$A$6:$A$2205,0)),"MISSING ID")</x:f>
        <x:v>Ingredient candidate</x:v>
      </x:c>
      <x:c r="F865" s="4" t="str">
        <x:f>IFERROR(INDEX('Material routes'!$E$6:$E$2205,MATCH(V865,'Material routes'!$A$6:$A$2205,0)),"MISSING ID")</x:f>
        <x:v>Loose-plate skid patch</x:v>
      </x:c>
      <x:c r="G865" s="4" t="str">
        <x:f>IFERROR(INDEX('Material routes'!$F$6:$F$2205,MATCH(V865,'Material routes'!$A$6:$A$2205,0)),"MISSING ID")</x:f>
        <x:v>Not applicable</x:v>
      </x:c>
      <x:c r="H865" s="4" t="str">
        <x:f>IFERROR(INDEX('Material routes'!$H$6:$H$2205,MATCH(V865,'Material routes'!$A$6:$A$2205,0)),"MISSING ID")</x:f>
        <x:v>Trap</x:v>
      </x:c>
      <x:c r="I865" s="4" t="str">
        <x:f>IFERROR(INDEX('Material routes'!$G$6:$G$2205,MATCH(V865,'Material routes'!$A$6:$A$2205,0)),"MISSING ID")</x:f>
        <x:v>Weapons</x:v>
      </x:c>
      <x:c r="J865" s="4" t="str">
        <x:f>IFERROR(INDEX('Material routes'!$B$6:$B$2205,MATCH(U865,'Material routes'!$A$6:$A$2205,0)),"MISSING ID")</x:f>
        <x:v>design.collection.loose_plate_skid_patch</x:v>
      </x:c>
      <x:c r="K865" s="4" t="str">
        <x:f>IFERROR(INDEX('Crafting recipes'!$C$6:$C$1005,MATCH(J865,'Crafting recipes'!$A$6:$A$1005,0)),"MISSING ID")</x:f>
        <x:v>Finished-item crafting</x:v>
      </x:c>
      <x:c r="L865" s="4" t="str">
        <x:f>IFERROR(INDEX('Material routes'!$K$6:$K$2205,MATCH(U865,'Material routes'!$A$6:$A$2205,0)),"MISSING ID")</x:f>
        <x:v>Proposal</x:v>
      </x:c>
      <x:c r="M865" s="4" t="str">
        <x:f>IFERROR(INDEX('Material routes'!$M$6:$M$2205,MATCH(U865,'Material routes'!$A$6:$A$2205,0)),"MISSING ID")</x:f>
        <x:v>Partial proposal</x:v>
      </x:c>
      <x:c r="N865" s="4"/>
      <x:c r="O865" s="4" t="str">
        <x:f>IFERROR(INDEX('Material routes'!$J$6:$J$2205,MATCH(U865,'Material routes'!$A$6:$A$2205,0)),"MISSING ID")</x:f>
        <x:v>Unspecified</x:v>
      </x:c>
      <x:c r="P865" s="4"/>
      <x:c r="Q865" s="4" t="str">
        <x:f>IFERROR(INDEX('Material routes'!$J$6:$J$2205,MATCH(V865,'Material routes'!$A$6:$A$2205,0)),"MISSING ID")</x:f>
        <x:v>Unspecified</x:v>
      </x:c>
      <x:c r="R865" s="4" t="str">
        <x:f>IF(L865="Withheld","Withheld premise",IF(E865="Tool candidate","Reusable prerequisite",IF(K865="Raw entry preparation","Entry-resource preparation",IF(G865="Not applicable",IF(IFERROR(INDEX('Items'!$AI$6:$AI$1005,MATCH(T865,'Items'!$A$6:$A$1005,0)),"MISSING ID")="Finished item","Finished endpoint",IF(IFERROR(INDEX('Items'!$AI$6:$AI$1005,MATCH(T865,'Items'!$A$6:$A$1005,0)),"MISSING ID")="Currency","Currency / no refinement tier","Recovered output / tier not applicable")),IF(OR(IFERROR(INDEX('Crafting recipes'!$H$6:$H$1005,MATCH(J865,'Crafting recipes'!$A$6:$A$1005,0)),"MISSING ID")="Unassigned",G865="Unassigned"),"Tier unresolved",IF(IFERROR(VALUE(RIGHT(G865,1))-VALUE(RIGHT(IFERROR(INDEX('Crafting recipes'!$H$6:$H$1005,MATCH(J865,'Crafting recipes'!$A$6:$A$1005,0)),"MISSING ID"),1)),0)=1,IF(B865=IFERROR(INDEX('Crafting recipes'!$H$6:$H$1005,MATCH(J865,'Crafting recipes'!$A$6:$A$1005,0)),"MISSING ID"),"Advances one material tier","Lower-tier ingredient; route advances one tier"),"Needs tier review"))))))</x:f>
        <x:v>Finished endpoint</x:v>
      </x:c>
      <x:c r="S865" s="4" t="str">
        <x:f>IFERROR(INDEX('Material routes'!$D$6:$D$2205,MATCH(U865,'Material routes'!$A$6:$A$2205,0)),"MISSING ID")</x:f>
        <x:v>proposal.collection.annealed_iron_sheet_stock</x:v>
      </x:c>
      <x:c r="T865" s="4" t="str">
        <x:f>IFERROR(INDEX('Material routes'!$D$6:$D$2205,MATCH(V865,'Material routes'!$A$6:$A$2205,0)),"MISSING ID")</x:f>
        <x:v>proposal.collection.loose_plate_skid_patch</x:v>
      </x:c>
      <x:c r="U865" s="4" t="str">
        <x:v>design.collection.loose_plate_skid_patch.in.1</x:v>
      </x:c>
      <x:c r="V865" s="4" t="str">
        <x:v>design.collection.loose_plate_skid_patch.out</x:v>
      </x:c>
    </x:row>
    <x:row r="866" ht="64" customHeight="1">
      <x:c r="A866" s="4" t="str">
        <x:f>IFERROR(INDEX('Material routes'!$E$6:$E$2205,MATCH(U866,'Material routes'!$A$6:$A$2205,0)),"MISSING ID")</x:f>
        <x:v>Rounded grinding stones</x:v>
      </x:c>
      <x:c r="B866" s="4" t="str">
        <x:f>IFERROR(INDEX('Material routes'!$F$6:$F$2205,MATCH(U866,'Material routes'!$A$6:$A$2205,0)),"MISSING ID")</x:f>
        <x:v>T0</x:v>
      </x:c>
      <x:c r="C866" s="4" t="str">
        <x:f>IFERROR(INDEX('Material routes'!$H$6:$H$2205,MATCH(U866,'Material routes'!$A$6:$A$2205,0)),"MISSING ID")</x:f>
        <x:v>Raw material</x:v>
      </x:c>
      <x:c r="D866" s="4" t="str">
        <x:f>IFERROR(INDEX('Material routes'!$G$6:$G$2205,MATCH(U866,'Material routes'!$A$6:$A$2205,0)),"MISSING ID")</x:f>
        <x:v>Mineral resources</x:v>
      </x:c>
      <x:c r="E866" s="4" t="str">
        <x:f>IFERROR(INDEX('Material routes'!$C$6:$C$2205,MATCH(U866,'Material routes'!$A$6:$A$2205,0)),"MISSING ID")</x:f>
        <x:v>Ingredient candidate</x:v>
      </x:c>
      <x:c r="F866" s="4" t="str">
        <x:f>IFERROR(INDEX('Material routes'!$E$6:$E$2205,MATCH(V866,'Material routes'!$A$6:$A$2205,0)),"MISSING ID")</x:f>
        <x:v>Rolling-stone scatter pouch</x:v>
      </x:c>
      <x:c r="G866" s="4" t="str">
        <x:f>IFERROR(INDEX('Material routes'!$F$6:$F$2205,MATCH(V866,'Material routes'!$A$6:$A$2205,0)),"MISSING ID")</x:f>
        <x:v>Not applicable</x:v>
      </x:c>
      <x:c r="H866" s="4" t="str">
        <x:f>IFERROR(INDEX('Material routes'!$H$6:$H$2205,MATCH(V866,'Material routes'!$A$6:$A$2205,0)),"MISSING ID")</x:f>
        <x:v>Trap</x:v>
      </x:c>
      <x:c r="I866" s="4" t="str">
        <x:f>IFERROR(INDEX('Material routes'!$G$6:$G$2205,MATCH(V866,'Material routes'!$A$6:$A$2205,0)),"MISSING ID")</x:f>
        <x:v>Weapons</x:v>
      </x:c>
      <x:c r="J866" s="4" t="str">
        <x:f>IFERROR(INDEX('Material routes'!$B$6:$B$2205,MATCH(U866,'Material routes'!$A$6:$A$2205,0)),"MISSING ID")</x:f>
        <x:v>design.collection.rolling_stone_scatter_pouch</x:v>
      </x:c>
      <x:c r="K866" s="4" t="str">
        <x:f>IFERROR(INDEX('Crafting recipes'!$C$6:$C$1005,MATCH(J866,'Crafting recipes'!$A$6:$A$1005,0)),"MISSING ID")</x:f>
        <x:v>Finished-item crafting</x:v>
      </x:c>
      <x:c r="L866" s="4" t="str">
        <x:f>IFERROR(INDEX('Material routes'!$K$6:$K$2205,MATCH(U866,'Material routes'!$A$6:$A$2205,0)),"MISSING ID")</x:f>
        <x:v>Proposal</x:v>
      </x:c>
      <x:c r="M866" s="4" t="str">
        <x:f>IFERROR(INDEX('Material routes'!$M$6:$M$2205,MATCH(U866,'Material routes'!$A$6:$A$2205,0)),"MISSING ID")</x:f>
        <x:v>Partial proposal</x:v>
      </x:c>
      <x:c r="N866" s="4"/>
      <x:c r="O866" s="4" t="str">
        <x:f>IFERROR(INDEX('Material routes'!$J$6:$J$2205,MATCH(U866,'Material routes'!$A$6:$A$2205,0)),"MISSING ID")</x:f>
        <x:v>Unspecified</x:v>
      </x:c>
      <x:c r="P866" s="4"/>
      <x:c r="Q866" s="4" t="str">
        <x:f>IFERROR(INDEX('Material routes'!$J$6:$J$2205,MATCH(V866,'Material routes'!$A$6:$A$2205,0)),"MISSING ID")</x:f>
        <x:v>Unspecified</x:v>
      </x:c>
      <x:c r="R866" s="4" t="str">
        <x:f>IF(L866="Withheld","Withheld premise",IF(E866="Tool candidate","Reusable prerequisite",IF(K866="Raw entry preparation","Entry-resource preparation",IF(G866="Not applicable",IF(IFERROR(INDEX('Items'!$AI$6:$AI$1005,MATCH(T866,'Items'!$A$6:$A$1005,0)),"MISSING ID")="Finished item","Finished endpoint",IF(IFERROR(INDEX('Items'!$AI$6:$AI$1005,MATCH(T866,'Items'!$A$6:$A$1005,0)),"MISSING ID")="Currency","Currency / no refinement tier","Recovered output / tier not applicable")),IF(OR(IFERROR(INDEX('Crafting recipes'!$H$6:$H$1005,MATCH(J866,'Crafting recipes'!$A$6:$A$1005,0)),"MISSING ID")="Unassigned",G866="Unassigned"),"Tier unresolved",IF(IFERROR(VALUE(RIGHT(G866,1))-VALUE(RIGHT(IFERROR(INDEX('Crafting recipes'!$H$6:$H$1005,MATCH(J866,'Crafting recipes'!$A$6:$A$1005,0)),"MISSING ID"),1)),0)=1,IF(B866=IFERROR(INDEX('Crafting recipes'!$H$6:$H$1005,MATCH(J866,'Crafting recipes'!$A$6:$A$1005,0)),"MISSING ID"),"Advances one material tier","Lower-tier ingredient; route advances one tier"),"Needs tier review"))))))</x:f>
        <x:v>Finished endpoint</x:v>
      </x:c>
      <x:c r="S866" s="4" t="str">
        <x:f>IFERROR(INDEX('Material routes'!$D$6:$D$2205,MATCH(U866,'Material routes'!$A$6:$A$2205,0)),"MISSING ID")</x:f>
        <x:v>proposal.raw.grinding_pebbles</x:v>
      </x:c>
      <x:c r="T866" s="4" t="str">
        <x:f>IFERROR(INDEX('Material routes'!$D$6:$D$2205,MATCH(V866,'Material routes'!$A$6:$A$2205,0)),"MISSING ID")</x:f>
        <x:v>proposal.collection.rolling_stone_scatter_pouch</x:v>
      </x:c>
      <x:c r="U866" s="4" t="str">
        <x:v>design.collection.rolling_stone_scatter_pouch.in.1</x:v>
      </x:c>
      <x:c r="V866" s="4" t="str">
        <x:v>design.collection.rolling_stone_scatter_pouch.out</x:v>
      </x:c>
    </x:row>
    <x:row r="867" ht="64" customHeight="1">
      <x:c r="A867" s="4" t="str">
        <x:f>IFERROR(INDEX('Material routes'!$E$6:$E$2205,MATCH(U867,'Material routes'!$A$6:$A$2205,0)),"MISSING ID")</x:f>
        <x:v>Processed hide material</x:v>
      </x:c>
      <x:c r="B867" s="4" t="str">
        <x:f>IFERROR(INDEX('Material routes'!$F$6:$F$2205,MATCH(U867,'Material routes'!$A$6:$A$2205,0)),"MISSING ID")</x:f>
        <x:v>T1</x:v>
      </x:c>
      <x:c r="C867" s="4" t="str">
        <x:f>IFERROR(INDEX('Material routes'!$H$6:$H$2205,MATCH(U867,'Material routes'!$A$6:$A$2205,0)),"MISSING ID")</x:f>
        <x:v>Processed material</x:v>
      </x:c>
      <x:c r="D867" s="4" t="str">
        <x:f>IFERROR(INDEX('Material routes'!$G$6:$G$2205,MATCH(U867,'Material routes'!$A$6:$A$2205,0)),"MISSING ID")</x:f>
        <x:v>Crafting components</x:v>
      </x:c>
      <x:c r="E867" s="4" t="str">
        <x:f>IFERROR(INDEX('Material routes'!$C$6:$C$2205,MATCH(U867,'Material routes'!$A$6:$A$2205,0)),"MISSING ID")</x:f>
        <x:v>Ingredient candidate</x:v>
      </x:c>
      <x:c r="F867" s="4" t="str">
        <x:f>IFERROR(INDEX('Material routes'!$E$6:$E$2205,MATCH(V867,'Material routes'!$A$6:$A$2205,0)),"MISSING ID")</x:f>
        <x:v>Rolling-stone scatter pouch</x:v>
      </x:c>
      <x:c r="G867" s="4" t="str">
        <x:f>IFERROR(INDEX('Material routes'!$F$6:$F$2205,MATCH(V867,'Material routes'!$A$6:$A$2205,0)),"MISSING ID")</x:f>
        <x:v>Not applicable</x:v>
      </x:c>
      <x:c r="H867" s="4" t="str">
        <x:f>IFERROR(INDEX('Material routes'!$H$6:$H$2205,MATCH(V867,'Material routes'!$A$6:$A$2205,0)),"MISSING ID")</x:f>
        <x:v>Trap</x:v>
      </x:c>
      <x:c r="I867" s="4" t="str">
        <x:f>IFERROR(INDEX('Material routes'!$G$6:$G$2205,MATCH(V867,'Material routes'!$A$6:$A$2205,0)),"MISSING ID")</x:f>
        <x:v>Weapons</x:v>
      </x:c>
      <x:c r="J867" s="4" t="str">
        <x:f>IFERROR(INDEX('Material routes'!$B$6:$B$2205,MATCH(U867,'Material routes'!$A$6:$A$2205,0)),"MISSING ID")</x:f>
        <x:v>design.collection.rolling_stone_scatter_pouch</x:v>
      </x:c>
      <x:c r="K867" s="4" t="str">
        <x:f>IFERROR(INDEX('Crafting recipes'!$C$6:$C$1005,MATCH(J867,'Crafting recipes'!$A$6:$A$1005,0)),"MISSING ID")</x:f>
        <x:v>Finished-item crafting</x:v>
      </x:c>
      <x:c r="L867" s="4" t="str">
        <x:f>IFERROR(INDEX('Material routes'!$K$6:$K$2205,MATCH(U867,'Material routes'!$A$6:$A$2205,0)),"MISSING ID")</x:f>
        <x:v>Proposal</x:v>
      </x:c>
      <x:c r="M867" s="4" t="str">
        <x:f>IFERROR(INDEX('Material routes'!$M$6:$M$2205,MATCH(U867,'Material routes'!$A$6:$A$2205,0)),"MISSING ID")</x:f>
        <x:v>Partial proposal</x:v>
      </x:c>
      <x:c r="N867" s="4"/>
      <x:c r="O867" s="4" t="str">
        <x:f>IFERROR(INDEX('Material routes'!$J$6:$J$2205,MATCH(U867,'Material routes'!$A$6:$A$2205,0)),"MISSING ID")</x:f>
        <x:v>Unspecified</x:v>
      </x:c>
      <x:c r="P867" s="4"/>
      <x:c r="Q867" s="4" t="str">
        <x:f>IFERROR(INDEX('Material routes'!$J$6:$J$2205,MATCH(V867,'Material routes'!$A$6:$A$2205,0)),"MISSING ID")</x:f>
        <x:v>Unspecified</x:v>
      </x:c>
      <x:c r="R867" s="4" t="str">
        <x:f>IF(L867="Withheld","Withheld premise",IF(E867="Tool candidate","Reusable prerequisite",IF(K867="Raw entry preparation","Entry-resource preparation",IF(G867="Not applicable",IF(IFERROR(INDEX('Items'!$AI$6:$AI$1005,MATCH(T867,'Items'!$A$6:$A$1005,0)),"MISSING ID")="Finished item","Finished endpoint",IF(IFERROR(INDEX('Items'!$AI$6:$AI$1005,MATCH(T867,'Items'!$A$6:$A$1005,0)),"MISSING ID")="Currency","Currency / no refinement tier","Recovered output / tier not applicable")),IF(OR(IFERROR(INDEX('Crafting recipes'!$H$6:$H$1005,MATCH(J867,'Crafting recipes'!$A$6:$A$1005,0)),"MISSING ID")="Unassigned",G867="Unassigned"),"Tier unresolved",IF(IFERROR(VALUE(RIGHT(G867,1))-VALUE(RIGHT(IFERROR(INDEX('Crafting recipes'!$H$6:$H$1005,MATCH(J867,'Crafting recipes'!$A$6:$A$1005,0)),"MISSING ID"),1)),0)=1,IF(B867=IFERROR(INDEX('Crafting recipes'!$H$6:$H$1005,MATCH(J867,'Crafting recipes'!$A$6:$A$1005,0)),"MISSING ID"),"Advances one material tier","Lower-tier ingredient; route advances one tier"),"Needs tier review"))))))</x:f>
        <x:v>Finished endpoint</x:v>
      </x:c>
      <x:c r="S867" s="4" t="str">
        <x:f>IFERROR(INDEX('Material routes'!$D$6:$D$2205,MATCH(U867,'Material routes'!$A$6:$A$2205,0)),"MISSING ID")</x:f>
        <x:v>proposal.bio.hide_material</x:v>
      </x:c>
      <x:c r="T867" s="4" t="str">
        <x:f>IFERROR(INDEX('Material routes'!$D$6:$D$2205,MATCH(V867,'Material routes'!$A$6:$A$2205,0)),"MISSING ID")</x:f>
        <x:v>proposal.collection.rolling_stone_scatter_pouch</x:v>
      </x:c>
      <x:c r="U867" s="4" t="str">
        <x:v>design.collection.rolling_stone_scatter_pouch.in.2</x:v>
      </x:c>
      <x:c r="V867" s="4" t="str">
        <x:v>design.collection.rolling_stone_scatter_pouch.out</x:v>
      </x:c>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Not applicable</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prerequisite",IF(K868="Raw entry preparation","Entry-resource preparation",IF(G868="Not applicable",IF(IFERROR(INDEX('Items'!$AI$6:$AI$1005,MATCH(T868,'Items'!$A$6:$A$1005,0)),"MISSING ID")="Finished item","Finished endpoint",IF(IFERROR(INDEX('Items'!$AI$6:$AI$1005,MATCH(T868,'Items'!$A$6:$A$1005,0)),"MISSING ID")="Currency","Currency / no refinement tier","Recovered output / tier not applicable")),IF(OR(IFERROR(INDEX('Crafting recipes'!$H$6:$H$1005,MATCH(J868,'Crafting recipes'!$A$6:$A$1005,0)),"MISSING ID")="Unassigned",G868="Unassigned"),"Tier unresolved",IF(IFERROR(VALUE(RIGHT(G868,1))-VALUE(RIGHT(IFERROR(INDEX('Crafting recipes'!$H$6:$H$1005,MATCH(J868,'Crafting recipes'!$A$6:$A$1005,0)),"MISSING ID"),1)),0)=1,IF(B868=IFERROR(INDEX('Crafting recipes'!$H$6:$H$1005,MATCH(J868,'Crafting recipes'!$A$6:$A$1005,0)),"MISSING ID"),"Advances one material tier","Lower-tier ingredient; route advances one tier"),"Needs tier review"))))))</x:f>
        <x:v>Finished endpoint</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 sheet</x:v>
      </x:c>
      <x:c r="B869" s="4" t="str">
        <x:f>IFERROR(INDEX('Material routes'!$F$6:$F$2205,MATCH(U869,'Material routes'!$A$6:$A$2205,0)),"MISSING ID")</x:f>
        <x:v>T2</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Not applicable</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prerequisite",IF(K869="Raw entry preparation","Entry-resource preparation",IF(G869="Not applicable",IF(IFERROR(INDEX('Items'!$AI$6:$AI$1005,MATCH(T869,'Items'!$A$6:$A$1005,0)),"MISSING ID")="Finished item","Finished endpoint",IF(IFERROR(INDEX('Items'!$AI$6:$AI$1005,MATCH(T869,'Items'!$A$6:$A$1005,0)),"MISSING ID")="Currency","Currency / no refinement tier","Recovered output / tier not applicable")),IF(OR(IFERROR(INDEX('Crafting recipes'!$H$6:$H$1005,MATCH(J869,'Crafting recipes'!$A$6:$A$1005,0)),"MISSING ID")="Unassigned",G869="Unassigned"),"Tier unresolved",IF(IFERROR(VALUE(RIGHT(G869,1))-VALUE(RIGHT(IFERROR(INDEX('Crafting recipes'!$H$6:$H$1005,MATCH(J869,'Crafting recipes'!$A$6:$A$1005,0)),"MISSING ID"),1)),0)=1,IF(B869=IFERROR(INDEX('Crafting recipes'!$H$6:$H$1005,MATCH(J869,'Crafting recipes'!$A$6:$A$1005,0)),"MISSING ID"),"Advances one material tier","Lower-tier ingredient; route advances one tier"),"Needs tier review"))))))</x:f>
        <x:v>Finished endpoint</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Not applicable</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prerequisite",IF(K870="Raw entry preparation","Entry-resource preparation",IF(G870="Not applicable",IF(IFERROR(INDEX('Items'!$AI$6:$AI$1005,MATCH(T870,'Items'!$A$6:$A$1005,0)),"MISSING ID")="Finished item","Finished endpoint",IF(IFERROR(INDEX('Items'!$AI$6:$AI$1005,MATCH(T870,'Items'!$A$6:$A$1005,0)),"MISSING ID")="Currency","Currency / no refinement tier","Recovered output / tier not applicable")),IF(OR(IFERROR(INDEX('Crafting recipes'!$H$6:$H$1005,MATCH(J870,'Crafting recipes'!$A$6:$A$1005,0)),"MISSING ID")="Unassigned",G870="Unassigned"),"Tier unresolved",IF(IFERROR(VALUE(RIGHT(G870,1))-VALUE(RIGHT(IFERROR(INDEX('Crafting recipes'!$H$6:$H$1005,MATCH(J870,'Crafting recipes'!$A$6:$A$1005,0)),"MISSING ID"),1)),0)=1,IF(B870=IFERROR(INDEX('Crafting recipes'!$H$6:$H$1005,MATCH(J870,'Crafting recipes'!$A$6:$A$1005,0)),"MISSING ID"),"Advances one material tier","Lower-tier ingredient; route advances one tier"),"Needs tier review"))))))</x:f>
        <x:v>Finished endpoint</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T3</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Not applicable</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prerequisite",IF(K871="Raw entry preparation","Entry-resource preparation",IF(G871="Not applicable",IF(IFERROR(INDEX('Items'!$AI$6:$AI$1005,MATCH(T871,'Items'!$A$6:$A$1005,0)),"MISSING ID")="Finished item","Finished endpoint",IF(IFERROR(INDEX('Items'!$AI$6:$AI$1005,MATCH(T871,'Items'!$A$6:$A$1005,0)),"MISSING ID")="Currency","Currency / no refinement tier","Recovered output / tier not applicable")),IF(OR(IFERROR(INDEX('Crafting recipes'!$H$6:$H$1005,MATCH(J871,'Crafting recipes'!$A$6:$A$1005,0)),"MISSING ID")="Unassigned",G871="Unassigned"),"Tier unresolved",IF(IFERROR(VALUE(RIGHT(G871,1))-VALUE(RIGHT(IFERROR(INDEX('Crafting recipes'!$H$6:$H$1005,MATCH(J871,'Crafting recipes'!$A$6:$A$1005,0)),"MISSING ID"),1)),0)=1,IF(B871=IFERROR(INDEX('Crafting recipes'!$H$6:$H$1005,MATCH(J871,'Crafting recipes'!$A$6:$A$1005,0)),"MISSING ID"),"Advances one material tier","Lower-tier ingredient; route advances one tier"),"Needs tier review"))))))</x:f>
        <x:v>Finished endpoint</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T0</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Finished endpoint</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Worked iron stock</x:v>
      </x:c>
      <x:c r="B873" s="4" t="str">
        <x:f>IFERROR(INDEX('Material routes'!$F$6:$F$2205,MATCH(U873,'Material routes'!$A$6:$A$2205,0)),"MISSING ID")</x:f>
        <x:v>T2</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Not applicable</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prerequisite",IF(K873="Raw entry preparation","Entry-resource preparation",IF(G873="Not applicable",IF(IFERROR(INDEX('Items'!$AI$6:$AI$1005,MATCH(T873,'Items'!$A$6:$A$1005,0)),"MISSING ID")="Finished item","Finished endpoint",IF(IFERROR(INDEX('Items'!$AI$6:$AI$1005,MATCH(T873,'Items'!$A$6:$A$1005,0)),"MISSING ID")="Currency","Currency / no refinement tier","Recovered output / tier not applicable")),IF(OR(IFERROR(INDEX('Crafting recipes'!$H$6:$H$1005,MATCH(J873,'Crafting recipes'!$A$6:$A$1005,0)),"MISSING ID")="Unassigned",G873="Unassigned"),"Tier unresolved",IF(IFERROR(VALUE(RIGHT(G873,1))-VALUE(RIGHT(IFERROR(INDEX('Crafting recipes'!$H$6:$H$1005,MATCH(J873,'Crafting recipes'!$A$6:$A$1005,0)),"MISSING ID"),1)),0)=1,IF(B873=IFERROR(INDEX('Crafting recipes'!$H$6:$H$1005,MATCH(J873,'Crafting recipes'!$A$6:$A$1005,0)),"MISSING ID"),"Advances one material tier","Lower-tier ingredient; route advances one tier"),"Needs tier review"))))))</x:f>
        <x:v>Finished endpoint</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t="str">
        <x:f>IFERROR(INDEX('Material routes'!$E$6:$E$2205,MATCH(U874,'Material routes'!$A$6:$A$2205,0)),"MISSING ID")</x:f>
        <x:v>Tendon cord</x:v>
      </x:c>
      <x:c r="B874" s="4" t="str">
        <x:f>IFERROR(INDEX('Material routes'!$F$6:$F$2205,MATCH(U874,'Material routes'!$A$6:$A$2205,0)),"MISSING ID")</x:f>
        <x:v>T1</x:v>
      </x:c>
      <x:c r="C874" s="4" t="str">
        <x:f>IFERROR(INDEX('Material routes'!$H$6:$H$2205,MATCH(U874,'Material routes'!$A$6:$A$2205,0)),"MISSING ID")</x:f>
        <x:v>Crafting component</x:v>
      </x:c>
      <x:c r="D874" s="4" t="str">
        <x:f>IFERROR(INDEX('Material routes'!$G$6:$G$2205,MATCH(U874,'Material routes'!$A$6:$A$2205,0)),"MISSING ID")</x:f>
        <x:v>Crafting components</x:v>
      </x:c>
      <x:c r="E874" s="4" t="str">
        <x:f>IFERROR(INDEX('Material routes'!$C$6:$C$2205,MATCH(U874,'Material routes'!$A$6:$A$2205,0)),"MISSING ID")</x:f>
        <x:v>Ingredient candidate</x:v>
      </x:c>
      <x:c r="F874" s="4" t="str">
        <x:f>IFERROR(INDEX('Material routes'!$E$6:$E$2205,MATCH(V874,'Material routes'!$A$6:$A$2205,0)),"MISSING ID")</x:f>
        <x:v>Weighted tendon snare</x:v>
      </x:c>
      <x:c r="G874" s="4" t="str">
        <x:f>IFERROR(INDEX('Material routes'!$F$6:$F$2205,MATCH(V874,'Material routes'!$A$6:$A$2205,0)),"MISSING ID")</x:f>
        <x:v>Not applicable</x:v>
      </x:c>
      <x:c r="H874" s="4" t="str">
        <x:f>IFERROR(INDEX('Material routes'!$H$6:$H$2205,MATCH(V874,'Material routes'!$A$6:$A$2205,0)),"MISSING ID")</x:f>
        <x:v>Trap</x:v>
      </x:c>
      <x:c r="I874" s="4" t="str">
        <x:f>IFERROR(INDEX('Material routes'!$G$6:$G$2205,MATCH(V874,'Material routes'!$A$6:$A$2205,0)),"MISSING ID")</x:f>
        <x:v>Weapons</x:v>
      </x:c>
      <x:c r="J874" s="4" t="str">
        <x:f>IFERROR(INDEX('Material routes'!$B$6:$B$2205,MATCH(U874,'Material routes'!$A$6:$A$2205,0)),"MISSING ID")</x:f>
        <x:v>design.collection.weighted_tendon_snare</x:v>
      </x:c>
      <x:c r="K874" s="4" t="str">
        <x:f>IFERROR(INDEX('Crafting recipes'!$C$6:$C$1005,MATCH(J874,'Crafting recipes'!$A$6:$A$1005,0)),"MISSING ID")</x:f>
        <x:v>Finished-item crafting</x:v>
      </x:c>
      <x:c r="L874" s="4" t="str">
        <x:f>IFERROR(INDEX('Material routes'!$K$6:$K$2205,MATCH(U874,'Material routes'!$A$6:$A$2205,0)),"MISSING ID")</x:f>
        <x:v>Proposal</x:v>
      </x:c>
      <x:c r="M874" s="4" t="str">
        <x:f>IFERROR(INDEX('Material routes'!$M$6:$M$2205,MATCH(U874,'Material routes'!$A$6:$A$2205,0)),"MISSING ID")</x:f>
        <x:v>Partial proposal</x:v>
      </x:c>
      <x:c r="N874" s="4"/>
      <x:c r="O874" s="4" t="str">
        <x:f>IFERROR(INDEX('Material routes'!$J$6:$J$2205,MATCH(U874,'Material routes'!$A$6:$A$2205,0)),"MISSING ID")</x:f>
        <x:v>Unspecified</x:v>
      </x:c>
      <x:c r="P874" s="4"/>
      <x:c r="Q874" s="4" t="str">
        <x:f>IFERROR(INDEX('Material routes'!$J$6:$J$2205,MATCH(V874,'Material routes'!$A$6:$A$2205,0)),"MISSING ID")</x:f>
        <x:v>Unspecified</x:v>
      </x:c>
      <x:c r="R874" s="4" t="str">
        <x:f>IF(L874="Withheld","Withheld premise",IF(E874="Tool candidate","Reusable prerequisite",IF(K874="Raw entry preparation","Entry-resource preparation",IF(G874="Not applicable",IF(IFERROR(INDEX('Items'!$AI$6:$AI$1005,MATCH(T874,'Items'!$A$6:$A$1005,0)),"MISSING ID")="Finished item","Finished endpoint",IF(IFERROR(INDEX('Items'!$AI$6:$AI$1005,MATCH(T874,'Items'!$A$6:$A$1005,0)),"MISSING ID")="Currency","Currency / no refinement tier","Recovered output / tier not applicable")),IF(OR(IFERROR(INDEX('Crafting recipes'!$H$6:$H$1005,MATCH(J874,'Crafting recipes'!$A$6:$A$1005,0)),"MISSING ID")="Unassigned",G874="Unassigned"),"Tier unresolved",IF(IFERROR(VALUE(RIGHT(G874,1))-VALUE(RIGHT(IFERROR(INDEX('Crafting recipes'!$H$6:$H$1005,MATCH(J874,'Crafting recipes'!$A$6:$A$1005,0)),"MISSING ID"),1)),0)=1,IF(B874=IFERROR(INDEX('Crafting recipes'!$H$6:$H$1005,MATCH(J874,'Crafting recipes'!$A$6:$A$1005,0)),"MISSING ID"),"Advances one material tier","Lower-tier ingredient; route advances one tier"),"Needs tier review"))))))</x:f>
        <x:v>Finished endpoint</x:v>
      </x:c>
      <x:c r="S874" s="4" t="str">
        <x:f>IFERROR(INDEX('Material routes'!$D$6:$D$2205,MATCH(U874,'Material routes'!$A$6:$A$2205,0)),"MISSING ID")</x:f>
        <x:v>proposal.bio.cord</x:v>
      </x:c>
      <x:c r="T874" s="4" t="str">
        <x:f>IFERROR(INDEX('Material routes'!$D$6:$D$2205,MATCH(V874,'Material routes'!$A$6:$A$2205,0)),"MISSING ID")</x:f>
        <x:v>proposal.collection.weighted_tendon_snare</x:v>
      </x:c>
      <x:c r="U874" s="4" t="str">
        <x:v>design.collection.weighted_tendon_snare.in.1</x:v>
      </x:c>
      <x:c r="V874" s="4" t="str">
        <x:v>design.collection.weighted_tendon_snare.out</x:v>
      </x:c>
    </x:row>
    <x:row r="875" ht="64" customHeight="1">
      <x:c r="A875" s="4" t="str">
        <x:f>IFERROR(INDEX('Material routes'!$E$6:$E$2205,MATCH(U875,'Material routes'!$A$6:$A$2205,0)),"MISSING ID")</x:f>
        <x:v>Dressed building-stone stock</x:v>
      </x:c>
      <x:c r="B875" s="4" t="str">
        <x:f>IFERROR(INDEX('Material routes'!$F$6:$F$2205,MATCH(U875,'Material routes'!$A$6:$A$2205,0)),"MISSING ID")</x:f>
        <x:v>T1</x:v>
      </x:c>
      <x:c r="C875" s="4" t="str">
        <x:f>IFERROR(INDEX('Material routes'!$H$6:$H$2205,MATCH(U875,'Material routes'!$A$6:$A$2205,0)),"MISSING ID")</x:f>
        <x:v>Processed material</x:v>
      </x:c>
      <x:c r="D875" s="4" t="str">
        <x:f>IFERROR(INDEX('Material routes'!$G$6:$G$2205,MATCH(U875,'Material routes'!$A$6:$A$2205,0)),"MISSING ID")</x:f>
        <x:v>Manufactured stock</x:v>
      </x:c>
      <x:c r="E875" s="4" t="str">
        <x:f>IFERROR(INDEX('Material routes'!$C$6:$C$2205,MATCH(U875,'Material routes'!$A$6:$A$2205,0)),"MISSING ID")</x:f>
        <x:v>Ingredient candidate</x:v>
      </x:c>
      <x:c r="F875" s="4" t="str">
        <x:f>IFERROR(INDEX('Material routes'!$E$6:$E$2205,MATCH(V875,'Material routes'!$A$6:$A$2205,0)),"MISSING ID")</x:f>
        <x:v>Weighted tendon snare</x:v>
      </x:c>
      <x:c r="G875" s="4" t="str">
        <x:f>IFERROR(INDEX('Material routes'!$F$6:$F$2205,MATCH(V875,'Material routes'!$A$6:$A$2205,0)),"MISSING ID")</x:f>
        <x:v>Not applicable</x:v>
      </x:c>
      <x:c r="H875" s="4" t="str">
        <x:f>IFERROR(INDEX('Material routes'!$H$6:$H$2205,MATCH(V875,'Material routes'!$A$6:$A$2205,0)),"MISSING ID")</x:f>
        <x:v>Trap</x:v>
      </x:c>
      <x:c r="I875" s="4" t="str">
        <x:f>IFERROR(INDEX('Material routes'!$G$6:$G$2205,MATCH(V875,'Material routes'!$A$6:$A$2205,0)),"MISSING ID")</x:f>
        <x:v>Weapons</x:v>
      </x:c>
      <x:c r="J875" s="4" t="str">
        <x:f>IFERROR(INDEX('Material routes'!$B$6:$B$2205,MATCH(U875,'Material routes'!$A$6:$A$2205,0)),"MISSING ID")</x:f>
        <x:v>design.collection.weighted_tendon_snare</x:v>
      </x:c>
      <x:c r="K875" s="4" t="str">
        <x:f>IFERROR(INDEX('Crafting recipes'!$C$6:$C$1005,MATCH(J875,'Crafting recipes'!$A$6:$A$1005,0)),"MISSING ID")</x:f>
        <x:v>Finished-item crafting</x:v>
      </x:c>
      <x:c r="L875" s="4" t="str">
        <x:f>IFERROR(INDEX('Material routes'!$K$6:$K$2205,MATCH(U875,'Material routes'!$A$6:$A$2205,0)),"MISSING ID")</x:f>
        <x:v>Proposal</x:v>
      </x:c>
      <x:c r="M875" s="4" t="str">
        <x:f>IFERROR(INDEX('Material routes'!$M$6:$M$2205,MATCH(U875,'Material routes'!$A$6:$A$2205,0)),"MISSING ID")</x:f>
        <x:v>Partial proposal</x:v>
      </x:c>
      <x:c r="N875" s="4"/>
      <x:c r="O875" s="4" t="str">
        <x:f>IFERROR(INDEX('Material routes'!$J$6:$J$2205,MATCH(U875,'Material routes'!$A$6:$A$2205,0)),"MISSING ID")</x:f>
        <x:v>Unspecified</x:v>
      </x:c>
      <x:c r="P875" s="4"/>
      <x:c r="Q875" s="4" t="str">
        <x:f>IFERROR(INDEX('Material routes'!$J$6:$J$2205,MATCH(V875,'Material routes'!$A$6:$A$2205,0)),"MISSING ID")</x:f>
        <x:v>Unspecified</x:v>
      </x:c>
      <x:c r="R875" s="4" t="str">
        <x:f>IF(L875="Withheld","Withheld premise",IF(E875="Tool candidate","Reusable prerequisite",IF(K875="Raw entry preparation","Entry-resource preparation",IF(G875="Not applicable",IF(IFERROR(INDEX('Items'!$AI$6:$AI$1005,MATCH(T875,'Items'!$A$6:$A$1005,0)),"MISSING ID")="Finished item","Finished endpoint",IF(IFERROR(INDEX('Items'!$AI$6:$AI$1005,MATCH(T875,'Items'!$A$6:$A$1005,0)),"MISSING ID")="Currency","Currency / no refinement tier","Recovered output / tier not applicable")),IF(OR(IFERROR(INDEX('Crafting recipes'!$H$6:$H$1005,MATCH(J875,'Crafting recipes'!$A$6:$A$1005,0)),"MISSING ID")="Unassigned",G875="Unassigned"),"Tier unresolved",IF(IFERROR(VALUE(RIGHT(G875,1))-VALUE(RIGHT(IFERROR(INDEX('Crafting recipes'!$H$6:$H$1005,MATCH(J875,'Crafting recipes'!$A$6:$A$1005,0)),"MISSING ID"),1)),0)=1,IF(B875=IFERROR(INDEX('Crafting recipes'!$H$6:$H$1005,MATCH(J875,'Crafting recipes'!$A$6:$A$1005,0)),"MISSING ID"),"Advances one material tier","Lower-tier ingredient; route advances one tier"),"Needs tier review"))))))</x:f>
        <x:v>Finished endpoint</x:v>
      </x:c>
      <x:c r="S875" s="4" t="str">
        <x:f>IFERROR(INDEX('Material routes'!$D$6:$D$2205,MATCH(U875,'Material routes'!$A$6:$A$2205,0)),"MISSING ID")</x:f>
        <x:v>proposal.t1.dressed_stone</x:v>
      </x:c>
      <x:c r="T875" s="4" t="str">
        <x:f>IFERROR(INDEX('Material routes'!$D$6:$D$2205,MATCH(V875,'Material routes'!$A$6:$A$2205,0)),"MISSING ID")</x:f>
        <x:v>proposal.collection.weighted_tendon_snare</x:v>
      </x:c>
      <x:c r="U875" s="4" t="str">
        <x:v>design.collection.weighted_tendon_snare.in.2</x:v>
      </x:c>
      <x:c r="V875" s="4" t="str">
        <x:v>design.collection.weighted_tendon_snare.out</x:v>
      </x:c>
    </x:row>
    <x:row r="876" ht="64" customHeight="1">
      <x:c r="A876" s="4" t="str">
        <x:f>IFERROR(INDEX('Material routes'!$E$6:$E$2205,MATCH(U876,'Material routes'!$A$6:$A$2205,0)),"MISSING ID")</x:f>
        <x:v>Hinged shell-panel sets</x:v>
      </x:c>
      <x:c r="B876" s="4" t="str">
        <x:f>IFERROR(INDEX('Material routes'!$F$6:$F$2205,MATCH(U876,'Material routes'!$A$6:$A$2205,0)),"MISSING ID")</x:f>
        <x:v>T3</x:v>
      </x:c>
      <x:c r="C876" s="4" t="str">
        <x:f>IFERROR(INDEX('Material routes'!$H$6:$H$2205,MATCH(U876,'Material routes'!$A$6:$A$2205,0)),"MISSING ID")</x:f>
        <x:v>Crafting component</x:v>
      </x:c>
      <x:c r="D876" s="4" t="str">
        <x:f>IFERROR(INDEX('Material routes'!$G$6:$G$2205,MATCH(U876,'Material routes'!$A$6:$A$2205,0)),"MISSING ID")</x:f>
        <x:v>Crafting components</x:v>
      </x:c>
      <x:c r="E876" s="4" t="str">
        <x:f>IFERROR(INDEX('Material routes'!$C$6:$C$2205,MATCH(U876,'Material routes'!$A$6:$A$2205,0)),"MISSING ID")</x:f>
        <x:v>Ingredient candidate</x:v>
      </x:c>
      <x:c r="F876" s="4" t="str">
        <x:f>IFERROR(INDEX('Material routes'!$E$6:$E$2205,MATCH(V876,'Material routes'!$A$6:$A$2205,0)),"MISSING ID")</x:f>
        <x:v>Hinged shell-drop cage</x:v>
      </x:c>
      <x:c r="G876" s="4" t="str">
        <x:f>IFERROR(INDEX('Material routes'!$F$6:$F$2205,MATCH(V876,'Material routes'!$A$6:$A$2205,0)),"MISSING ID")</x:f>
        <x:v>Not applicable</x:v>
      </x:c>
      <x:c r="H876" s="4" t="str">
        <x:f>IFERROR(INDEX('Material routes'!$H$6:$H$2205,MATCH(V876,'Material routes'!$A$6:$A$2205,0)),"MISSING ID")</x:f>
        <x:v>Trap</x:v>
      </x:c>
      <x:c r="I876" s="4" t="str">
        <x:f>IFERROR(INDEX('Material routes'!$G$6:$G$2205,MATCH(V876,'Material routes'!$A$6:$A$2205,0)),"MISSING ID")</x:f>
        <x:v>Weapons</x:v>
      </x:c>
      <x:c r="J876" s="4" t="str">
        <x:f>IFERROR(INDEX('Material routes'!$B$6:$B$2205,MATCH(U876,'Material routes'!$A$6:$A$2205,0)),"MISSING ID")</x:f>
        <x:v>design.collection.hinged_shell_drop_cage</x:v>
      </x:c>
      <x:c r="K876" s="4" t="str">
        <x:f>IFERROR(INDEX('Crafting recipes'!$C$6:$C$1005,MATCH(J876,'Crafting recipes'!$A$6:$A$1005,0)),"MISSING ID")</x:f>
        <x:v>Finished-item crafting</x:v>
      </x:c>
      <x:c r="L876" s="4" t="str">
        <x:f>IFERROR(INDEX('Material routes'!$K$6:$K$2205,MATCH(U876,'Material routes'!$A$6:$A$2205,0)),"MISSING ID")</x:f>
        <x:v>Proposal</x:v>
      </x:c>
      <x:c r="M876" s="4" t="str">
        <x:f>IFERROR(INDEX('Material routes'!$M$6:$M$2205,MATCH(U876,'Material routes'!$A$6:$A$2205,0)),"MISSING ID")</x:f>
        <x:v>Partial proposal</x:v>
      </x:c>
      <x:c r="N876" s="4"/>
      <x:c r="O876" s="4" t="str">
        <x:f>IFERROR(INDEX('Material routes'!$J$6:$J$2205,MATCH(U876,'Material routes'!$A$6:$A$2205,0)),"MISSING ID")</x:f>
        <x:v>Unspecified</x:v>
      </x:c>
      <x:c r="P876" s="4"/>
      <x:c r="Q876" s="4" t="str">
        <x:f>IFERROR(INDEX('Material routes'!$J$6:$J$2205,MATCH(V876,'Material routes'!$A$6:$A$2205,0)),"MISSING ID")</x:f>
        <x:v>Unspecified</x:v>
      </x:c>
      <x:c r="R876" s="4" t="str">
        <x:f>IF(L876="Withheld","Withheld premise",IF(E876="Tool candidate","Reusable prerequisite",IF(K876="Raw entry preparation","Entry-resource preparation",IF(G876="Not applicable",IF(IFERROR(INDEX('Items'!$AI$6:$AI$1005,MATCH(T876,'Items'!$A$6:$A$1005,0)),"MISSING ID")="Finished item","Finished endpoint",IF(IFERROR(INDEX('Items'!$AI$6:$AI$1005,MATCH(T876,'Items'!$A$6:$A$1005,0)),"MISSING ID")="Currency","Currency / no refinement tier","Recovered output / tier not applicable")),IF(OR(IFERROR(INDEX('Crafting recipes'!$H$6:$H$1005,MATCH(J876,'Crafting recipes'!$A$6:$A$1005,0)),"MISSING ID")="Unassigned",G876="Unassigned"),"Tier unresolved",IF(IFERROR(VALUE(RIGHT(G876,1))-VALUE(RIGHT(IFERROR(INDEX('Crafting recipes'!$H$6:$H$1005,MATCH(J876,'Crafting recipes'!$A$6:$A$1005,0)),"MISSING ID"),1)),0)=1,IF(B876=IFERROR(INDEX('Crafting recipes'!$H$6:$H$1005,MATCH(J876,'Crafting recipes'!$A$6:$A$1005,0)),"MISSING ID"),"Advances one material tier","Lower-tier ingredient; route advances one tier"),"Needs tier review"))))))</x:f>
        <x:v>Finished endpoint</x:v>
      </x:c>
      <x:c r="S876" s="4" t="str">
        <x:f>IFERROR(INDEX('Material routes'!$D$6:$D$2205,MATCH(U876,'Material routes'!$A$6:$A$2205,0)),"MISSING ID")</x:f>
        <x:v>proposal.t3.hinged_shell</x:v>
      </x:c>
      <x:c r="T876" s="4" t="str">
        <x:f>IFERROR(INDEX('Material routes'!$D$6:$D$2205,MATCH(V876,'Material routes'!$A$6:$A$2205,0)),"MISSING ID")</x:f>
        <x:v>proposal.collection.hinged_shell_drop_cage</x:v>
      </x:c>
      <x:c r="U876" s="4" t="str">
        <x:v>design.collection.hinged_shell_drop_cage.in.1</x:v>
      </x:c>
      <x:c r="V876" s="4" t="str">
        <x:v>design.collection.hinged_shell_drop_cage.out</x:v>
      </x:c>
    </x:row>
    <x:row r="877" ht="64" customHeight="1">
      <x:c r="A877" s="4" t="str">
        <x:f>IFERROR(INDEX('Material routes'!$E$6:$E$2205,MATCH(U877,'Material routes'!$A$6:$A$2205,0)),"MISSING ID")</x:f>
        <x:v>Matched metal fastener set</x:v>
      </x:c>
      <x:c r="B877" s="4" t="str">
        <x:f>IFERROR(INDEX('Material routes'!$F$6:$F$2205,MATCH(U877,'Material routes'!$A$6:$A$2205,0)),"MISSING ID")</x:f>
        <x:v>T3</x:v>
      </x:c>
      <x:c r="C877" s="4" t="str">
        <x:f>IFERROR(INDEX('Material routes'!$H$6:$H$2205,MATCH(U877,'Material routes'!$A$6:$A$2205,0)),"MISSING ID")</x:f>
        <x:v>Crafting component</x:v>
      </x:c>
      <x:c r="D877" s="4" t="str">
        <x:f>IFERROR(INDEX('Material routes'!$G$6:$G$2205,MATCH(U877,'Material routes'!$A$6:$A$2205,0)),"MISSING ID")</x:f>
        <x:v>Crafting components</x:v>
      </x:c>
      <x:c r="E877" s="4" t="str">
        <x:f>IFERROR(INDEX('Material routes'!$C$6:$C$2205,MATCH(U877,'Material routes'!$A$6:$A$2205,0)),"MISSING ID")</x:f>
        <x:v>Ingredient candidate</x:v>
      </x:c>
      <x:c r="F877" s="4" t="str">
        <x:f>IFERROR(INDEX('Material routes'!$E$6:$E$2205,MATCH(V877,'Material routes'!$A$6:$A$2205,0)),"MISSING ID")</x:f>
        <x:v>Hinged shell-drop cage</x:v>
      </x:c>
      <x:c r="G877" s="4" t="str">
        <x:f>IFERROR(INDEX('Material routes'!$F$6:$F$2205,MATCH(V877,'Material routes'!$A$6:$A$2205,0)),"MISSING ID")</x:f>
        <x:v>Not applicable</x:v>
      </x:c>
      <x:c r="H877" s="4" t="str">
        <x:f>IFERROR(INDEX('Material routes'!$H$6:$H$2205,MATCH(V877,'Material routes'!$A$6:$A$2205,0)),"MISSING ID")</x:f>
        <x:v>Trap</x:v>
      </x:c>
      <x:c r="I877" s="4" t="str">
        <x:f>IFERROR(INDEX('Material routes'!$G$6:$G$2205,MATCH(V877,'Material routes'!$A$6:$A$2205,0)),"MISSING ID")</x:f>
        <x:v>Weapons</x:v>
      </x:c>
      <x:c r="J877" s="4" t="str">
        <x:f>IFERROR(INDEX('Material routes'!$B$6:$B$2205,MATCH(U877,'Material routes'!$A$6:$A$2205,0)),"MISSING ID")</x:f>
        <x:v>design.collection.hinged_shell_drop_cage</x:v>
      </x:c>
      <x:c r="K877" s="4" t="str">
        <x:f>IFERROR(INDEX('Crafting recipes'!$C$6:$C$1005,MATCH(J877,'Crafting recipes'!$A$6:$A$1005,0)),"MISSING ID")</x:f>
        <x:v>Finished-item crafting</x:v>
      </x:c>
      <x:c r="L877" s="4" t="str">
        <x:f>IFERROR(INDEX('Material routes'!$K$6:$K$2205,MATCH(U877,'Material routes'!$A$6:$A$2205,0)),"MISSING ID")</x:f>
        <x:v>Proposal</x:v>
      </x:c>
      <x:c r="M877" s="4" t="str">
        <x:f>IFERROR(INDEX('Material routes'!$M$6:$M$2205,MATCH(U877,'Material routes'!$A$6:$A$2205,0)),"MISSING ID")</x:f>
        <x:v>Partial proposal</x:v>
      </x:c>
      <x:c r="N877" s="4"/>
      <x:c r="O877" s="4" t="str">
        <x:f>IFERROR(INDEX('Material routes'!$J$6:$J$2205,MATCH(U877,'Material routes'!$A$6:$A$2205,0)),"MISSING ID")</x:f>
        <x:v>Unspecified</x:v>
      </x:c>
      <x:c r="P877" s="4"/>
      <x:c r="Q877" s="4" t="str">
        <x:f>IFERROR(INDEX('Material routes'!$J$6:$J$2205,MATCH(V877,'Material routes'!$A$6:$A$2205,0)),"MISSING ID")</x:f>
        <x:v>Unspecified</x:v>
      </x:c>
      <x:c r="R877" s="4" t="str">
        <x:f>IF(L877="Withheld","Withheld premise",IF(E877="Tool candidate","Reusable prerequisite",IF(K877="Raw entry preparation","Entry-resource preparation",IF(G877="Not applicable",IF(IFERROR(INDEX('Items'!$AI$6:$AI$1005,MATCH(T877,'Items'!$A$6:$A$1005,0)),"MISSING ID")="Finished item","Finished endpoint",IF(IFERROR(INDEX('Items'!$AI$6:$AI$1005,MATCH(T877,'Items'!$A$6:$A$1005,0)),"MISSING ID")="Currency","Currency / no refinement tier","Recovered output / tier not applicable")),IF(OR(IFERROR(INDEX('Crafting recipes'!$H$6:$H$1005,MATCH(J877,'Crafting recipes'!$A$6:$A$1005,0)),"MISSING ID")="Unassigned",G877="Unassigned"),"Tier unresolved",IF(IFERROR(VALUE(RIGHT(G877,1))-VALUE(RIGHT(IFERROR(INDEX('Crafting recipes'!$H$6:$H$1005,MATCH(J877,'Crafting recipes'!$A$6:$A$1005,0)),"MISSING ID"),1)),0)=1,IF(B877=IFERROR(INDEX('Crafting recipes'!$H$6:$H$1005,MATCH(J877,'Crafting recipes'!$A$6:$A$1005,0)),"MISSING ID"),"Advances one material tier","Lower-tier ingredient; route advances one tier"),"Needs tier review"))))))</x:f>
        <x:v>Finished endpoint</x:v>
      </x:c>
      <x:c r="S877" s="4" t="str">
        <x:f>IFERROR(INDEX('Material routes'!$D$6:$D$2205,MATCH(U877,'Material routes'!$A$6:$A$2205,0)),"MISSING ID")</x:f>
        <x:v>proposal.lore.fastener_set</x:v>
      </x:c>
      <x:c r="T877" s="4" t="str">
        <x:f>IFERROR(INDEX('Material routes'!$D$6:$D$2205,MATCH(V877,'Material routes'!$A$6:$A$2205,0)),"MISSING ID")</x:f>
        <x:v>proposal.collection.hinged_shell_drop_cage</x:v>
      </x:c>
      <x:c r="U877" s="4" t="str">
        <x:v>design.collection.hinged_shell_drop_cage.in.2</x:v>
      </x:c>
      <x:c r="V877" s="4" t="str">
        <x:v>design.collection.hinged_shell_drop_cage.out</x:v>
      </x:c>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T3</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Not applicable</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prerequisite",IF(K881="Raw entry preparation","Entry-resource preparation",IF(G881="Not applicable",IF(IFERROR(INDEX('Items'!$AI$6:$AI$1005,MATCH(T881,'Items'!$A$6:$A$1005,0)),"MISSING ID")="Finished item","Finished endpoint",IF(IFERROR(INDEX('Items'!$AI$6:$AI$1005,MATCH(T881,'Items'!$A$6:$A$1005,0)),"MISSING ID")="Currency","Currency / no refinement tier","Recovered output / tier not applicable")),IF(OR(IFERROR(INDEX('Crafting recipes'!$H$6:$H$1005,MATCH(J881,'Crafting recipes'!$A$6:$A$1005,0)),"MISSING ID")="Unassigned",G881="Unassigned"),"Tier unresolved",IF(IFERROR(VALUE(RIGHT(G881,1))-VALUE(RIGHT(IFERROR(INDEX('Crafting recipes'!$H$6:$H$1005,MATCH(J881,'Crafting recipes'!$A$6:$A$1005,0)),"MISSING ID"),1)),0)=1,IF(B881=IFERROR(INDEX('Crafting recipes'!$H$6:$H$1005,MATCH(J881,'Crafting recipes'!$A$6:$A$1005,0)),"MISSING ID"),"Advances one material tier","Lower-tier ingredient; route advances one tier"),"Needs tier review"))))))</x:f>
        <x:v>Finished endpoint</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Not applicable</x:v>
      </x:c>
      <x:c r="C882" s="4" t="str">
        <x:f>IFERROR(INDEX('Material routes'!$H$6:$H$2205,MATCH(U882,'Material routes'!$A$6:$A$2205,0)),"MISSING ID")</x:f>
        <x:v>Musical instrument</x:v>
      </x:c>
      <x:c r="D882" s="4" t="str">
        <x:f>IFERROR(INDEX('Material routes'!$G$6:$G$2205,MATCH(U882,'Material routes'!$A$6:$A$2205,0)),"MISSING ID")</x:f>
        <x:v>Cultural objects</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Finished endpoint</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t="str">
        <x:f>IFERROR(INDEX('Material routes'!$E$6:$E$2205,MATCH(U883,'Material routes'!$A$6:$A$2205,0)),"MISSING ID")</x:f>
        <x:v>Spring-grade steel stock</x:v>
      </x:c>
      <x:c r="B883" s="4" t="str">
        <x:f>IFERROR(INDEX('Material routes'!$F$6:$F$2205,MATCH(U883,'Material routes'!$A$6:$A$2205,0)),"MISSING ID")</x:f>
        <x:v>T3</x:v>
      </x:c>
      <x:c r="C883" s="4" t="str">
        <x:f>IFERROR(INDEX('Material routes'!$H$6:$H$2205,MATCH(U883,'Material routes'!$A$6:$A$2205,0)),"MISSING ID")</x:f>
        <x:v>Processed material</x:v>
      </x:c>
      <x:c r="D883" s="4" t="str">
        <x:f>IFERROR(INDEX('Material routes'!$G$6:$G$2205,MATCH(U883,'Material routes'!$A$6:$A$2205,0)),"MISSING ID")</x:f>
        <x:v>Manufactured stock</x:v>
      </x:c>
      <x:c r="E883" s="4" t="str">
        <x:f>IFERROR(INDEX('Material routes'!$C$6:$C$2205,MATCH(U883,'Material routes'!$A$6:$A$2205,0)),"MISSING ID")</x:f>
        <x:v>Ingredient candidate</x:v>
      </x:c>
      <x:c r="F883" s="4" t="str">
        <x:f>IFERROR(INDEX('Material routes'!$E$6:$E$2205,MATCH(V883,'Material routes'!$A$6:$A$2205,0)),"MISSING ID")</x:f>
        <x:v>Spring-latched jaw restraint</x:v>
      </x:c>
      <x:c r="G883" s="4" t="str">
        <x:f>IFERROR(INDEX('Material routes'!$F$6:$F$2205,MATCH(V883,'Material routes'!$A$6:$A$2205,0)),"MISSING ID")</x:f>
        <x:v>Not applicable</x:v>
      </x:c>
      <x:c r="H883" s="4" t="str">
        <x:f>IFERROR(INDEX('Material routes'!$H$6:$H$2205,MATCH(V883,'Material routes'!$A$6:$A$2205,0)),"MISSING ID")</x:f>
        <x:v>Trap</x:v>
      </x:c>
      <x:c r="I883" s="4" t="str">
        <x:f>IFERROR(INDEX('Material routes'!$G$6:$G$2205,MATCH(V883,'Material routes'!$A$6:$A$2205,0)),"MISSING ID")</x:f>
        <x:v>Weapons</x:v>
      </x:c>
      <x:c r="J883" s="4" t="str">
        <x:f>IFERROR(INDEX('Material routes'!$B$6:$B$2205,MATCH(U883,'Material routes'!$A$6:$A$2205,0)),"MISSING ID")</x:f>
        <x:v>design.collection.spring_latched_jaw_restraint</x:v>
      </x:c>
      <x:c r="K883" s="4" t="str">
        <x:f>IFERROR(INDEX('Crafting recipes'!$C$6:$C$1005,MATCH(J883,'Crafting recipes'!$A$6:$A$1005,0)),"MISSING ID")</x:f>
        <x:v>Finished-item crafting</x:v>
      </x:c>
      <x:c r="L883" s="4" t="str">
        <x:f>IFERROR(INDEX('Material routes'!$K$6:$K$2205,MATCH(U883,'Material routes'!$A$6:$A$2205,0)),"MISSING ID")</x:f>
        <x:v>Proposal</x:v>
      </x:c>
      <x:c r="M883" s="4" t="str">
        <x:f>IFERROR(INDEX('Material routes'!$M$6:$M$2205,MATCH(U883,'Material routes'!$A$6:$A$2205,0)),"MISSING ID")</x:f>
        <x:v>Partial proposal</x:v>
      </x:c>
      <x:c r="N883" s="4"/>
      <x:c r="O883" s="4" t="str">
        <x:f>IFERROR(INDEX('Material routes'!$J$6:$J$2205,MATCH(U883,'Material routes'!$A$6:$A$2205,0)),"MISSING ID")</x:f>
        <x:v>Unspecified</x:v>
      </x:c>
      <x:c r="P883" s="4"/>
      <x:c r="Q883" s="4" t="str">
        <x:f>IFERROR(INDEX('Material routes'!$J$6:$J$2205,MATCH(V883,'Material routes'!$A$6:$A$2205,0)),"MISSING ID")</x:f>
        <x:v>Unspecified</x:v>
      </x:c>
      <x:c r="R883" s="4" t="str">
        <x:f>IF(L883="Withheld","Withheld premise",IF(E883="Tool candidate","Reusable prerequisite",IF(K883="Raw entry preparation","Entry-resource preparation",IF(G883="Not applicable",IF(IFERROR(INDEX('Items'!$AI$6:$AI$1005,MATCH(T883,'Items'!$A$6:$A$1005,0)),"MISSING ID")="Finished item","Finished endpoint",IF(IFERROR(INDEX('Items'!$AI$6:$AI$1005,MATCH(T883,'Items'!$A$6:$A$1005,0)),"MISSING ID")="Currency","Currency / no refinement tier","Recovered output / tier not applicable")),IF(OR(IFERROR(INDEX('Crafting recipes'!$H$6:$H$1005,MATCH(J883,'Crafting recipes'!$A$6:$A$1005,0)),"MISSING ID")="Unassigned",G883="Unassigned"),"Tier unresolved",IF(IFERROR(VALUE(RIGHT(G883,1))-VALUE(RIGHT(IFERROR(INDEX('Crafting recipes'!$H$6:$H$1005,MATCH(J883,'Crafting recipes'!$A$6:$A$1005,0)),"MISSING ID"),1)),0)=1,IF(B883=IFERROR(INDEX('Crafting recipes'!$H$6:$H$1005,MATCH(J883,'Crafting recipes'!$A$6:$A$1005,0)),"MISSING ID"),"Advances one material tier","Lower-tier ingredient; route advances one tier"),"Needs tier review"))))))</x:f>
        <x:v>Finished endpoint</x:v>
      </x:c>
      <x:c r="S883" s="4" t="str">
        <x:f>IFERROR(INDEX('Material routes'!$D$6:$D$2205,MATCH(U883,'Material routes'!$A$6:$A$2205,0)),"MISSING ID")</x:f>
        <x:v>proposal.branch.spring_steel</x:v>
      </x:c>
      <x:c r="T883" s="4" t="str">
        <x:f>IFERROR(INDEX('Material routes'!$D$6:$D$2205,MATCH(V883,'Material routes'!$A$6:$A$2205,0)),"MISSING ID")</x:f>
        <x:v>proposal.collection.spring_latched_jaw_restraint</x:v>
      </x:c>
      <x:c r="U883" s="4" t="str">
        <x:v>design.collection.spring_latched_jaw_restraint.in.1</x:v>
      </x:c>
      <x:c r="V883" s="4" t="str">
        <x:v>design.collection.spring_latched_jaw_restraint.out</x:v>
      </x:c>
    </x:row>
    <x:row r="884" ht="64" customHeight="1">
      <x:c r="A884" s="4" t="str">
        <x:f>IFERROR(INDEX('Material routes'!$E$6:$E$2205,MATCH(U884,'Material routes'!$A$6:$A$2205,0)),"MISSING ID")</x:f>
        <x:v>Steel stock</x:v>
      </x:c>
      <x:c r="B884" s="4" t="str">
        <x:f>IFERROR(INDEX('Material routes'!$F$6:$F$2205,MATCH(U884,'Material routes'!$A$6:$A$2205,0)),"MISSING ID")</x:f>
        <x:v>T2</x:v>
      </x:c>
      <x:c r="C884" s="4" t="str">
        <x:f>IFERROR(INDEX('Material routes'!$H$6:$H$2205,MATCH(U884,'Material routes'!$A$6:$A$2205,0)),"MISSING ID")</x:f>
        <x:v>Processed material</x:v>
      </x:c>
      <x:c r="D884" s="4" t="str">
        <x:f>IFERROR(INDEX('Material routes'!$G$6:$G$2205,MATCH(U884,'Material routes'!$A$6:$A$2205,0)),"MISSING ID")</x:f>
        <x:v>Manufactured stock</x:v>
      </x:c>
      <x:c r="E884" s="4" t="str">
        <x:f>IFERROR(INDEX('Material routes'!$C$6:$C$2205,MATCH(U884,'Material routes'!$A$6:$A$2205,0)),"MISSING ID")</x:f>
        <x:v>Ingredient candidate</x:v>
      </x:c>
      <x:c r="F884" s="4" t="str">
        <x:f>IFERROR(INDEX('Material routes'!$E$6:$E$2205,MATCH(V884,'Material routes'!$A$6:$A$2205,0)),"MISSING ID")</x:f>
        <x:v>Spring-latched jaw restraint</x:v>
      </x:c>
      <x:c r="G884" s="4" t="str">
        <x:f>IFERROR(INDEX('Material routes'!$F$6:$F$2205,MATCH(V884,'Material routes'!$A$6:$A$2205,0)),"MISSING ID")</x:f>
        <x:v>Not applicable</x:v>
      </x:c>
      <x:c r="H884" s="4" t="str">
        <x:f>IFERROR(INDEX('Material routes'!$H$6:$H$2205,MATCH(V884,'Material routes'!$A$6:$A$2205,0)),"MISSING ID")</x:f>
        <x:v>Trap</x:v>
      </x:c>
      <x:c r="I884" s="4" t="str">
        <x:f>IFERROR(INDEX('Material routes'!$G$6:$G$2205,MATCH(V884,'Material routes'!$A$6:$A$2205,0)),"MISSING ID")</x:f>
        <x:v>Weapons</x:v>
      </x:c>
      <x:c r="J884" s="4" t="str">
        <x:f>IFERROR(INDEX('Material routes'!$B$6:$B$2205,MATCH(U884,'Material routes'!$A$6:$A$2205,0)),"MISSING ID")</x:f>
        <x:v>design.collection.spring_latched_jaw_restraint</x:v>
      </x:c>
      <x:c r="K884" s="4" t="str">
        <x:f>IFERROR(INDEX('Crafting recipes'!$C$6:$C$1005,MATCH(J884,'Crafting recipes'!$A$6:$A$1005,0)),"MISSING ID")</x:f>
        <x:v>Finished-item crafting</x:v>
      </x:c>
      <x:c r="L884" s="4" t="str">
        <x:f>IFERROR(INDEX('Material routes'!$K$6:$K$2205,MATCH(U884,'Material routes'!$A$6:$A$2205,0)),"MISSING ID")</x:f>
        <x:v>Proposal</x:v>
      </x:c>
      <x:c r="M884" s="4" t="str">
        <x:f>IFERROR(INDEX('Material routes'!$M$6:$M$2205,MATCH(U884,'Material routes'!$A$6:$A$2205,0)),"MISSING ID")</x:f>
        <x:v>Partial proposal</x:v>
      </x:c>
      <x:c r="N884" s="4"/>
      <x:c r="O884" s="4" t="str">
        <x:f>IFERROR(INDEX('Material routes'!$J$6:$J$2205,MATCH(U884,'Material routes'!$A$6:$A$2205,0)),"MISSING ID")</x:f>
        <x:v>Unspecified</x:v>
      </x:c>
      <x:c r="P884" s="4"/>
      <x:c r="Q884" s="4" t="str">
        <x:f>IFERROR(INDEX('Material routes'!$J$6:$J$2205,MATCH(V884,'Material routes'!$A$6:$A$2205,0)),"MISSING ID")</x:f>
        <x:v>Unspecified</x:v>
      </x:c>
      <x:c r="R884" s="4" t="str">
        <x:f>IF(L884="Withheld","Withheld premise",IF(E884="Tool candidate","Reusable prerequisite",IF(K884="Raw entry preparation","Entry-resource preparation",IF(G884="Not applicable",IF(IFERROR(INDEX('Items'!$AI$6:$AI$1005,MATCH(T884,'Items'!$A$6:$A$1005,0)),"MISSING ID")="Finished item","Finished endpoint",IF(IFERROR(INDEX('Items'!$AI$6:$AI$1005,MATCH(T884,'Items'!$A$6:$A$1005,0)),"MISSING ID")="Currency","Currency / no refinement tier","Recovered output / tier not applicable")),IF(OR(IFERROR(INDEX('Crafting recipes'!$H$6:$H$1005,MATCH(J884,'Crafting recipes'!$A$6:$A$1005,0)),"MISSING ID")="Unassigned",G884="Unassigned"),"Tier unresolved",IF(IFERROR(VALUE(RIGHT(G884,1))-VALUE(RIGHT(IFERROR(INDEX('Crafting recipes'!$H$6:$H$1005,MATCH(J884,'Crafting recipes'!$A$6:$A$1005,0)),"MISSING ID"),1)),0)=1,IF(B884=IFERROR(INDEX('Crafting recipes'!$H$6:$H$1005,MATCH(J884,'Crafting recipes'!$A$6:$A$1005,0)),"MISSING ID"),"Advances one material tier","Lower-tier ingredient; route advances one tier"),"Needs tier review"))))))</x:f>
        <x:v>Finished endpoint</x:v>
      </x:c>
      <x:c r="S884" s="4" t="str">
        <x:f>IFERROR(INDEX('Material routes'!$D$6:$D$2205,MATCH(U884,'Material routes'!$A$6:$A$2205,0)),"MISSING ID")</x:f>
        <x:v>author.metallurgy.steel_stock</x:v>
      </x:c>
      <x:c r="T884" s="4" t="str">
        <x:f>IFERROR(INDEX('Material routes'!$D$6:$D$2205,MATCH(V884,'Material routes'!$A$6:$A$2205,0)),"MISSING ID")</x:f>
        <x:v>proposal.collection.spring_latched_jaw_restraint</x:v>
      </x:c>
      <x:c r="U884" s="4" t="str">
        <x:v>design.collection.spring_latched_jaw_restraint.in.2</x:v>
      </x:c>
      <x:c r="V884" s="4" t="str">
        <x:v>design.collection.spring_latched_jaw_restraint.out</x:v>
      </x:c>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Not applicable</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prerequisite",IF(K885="Raw entry preparation","Entry-resource preparation",IF(G885="Not applicable",IF(IFERROR(INDEX('Items'!$AI$6:$AI$1005,MATCH(T885,'Items'!$A$6:$A$1005,0)),"MISSING ID")="Finished item","Finished endpoint",IF(IFERROR(INDEX('Items'!$AI$6:$AI$1005,MATCH(T885,'Items'!$A$6:$A$1005,0)),"MISSING ID")="Currency","Currency / no refinement tier","Recovered output / tier not applicable")),IF(OR(IFERROR(INDEX('Crafting recipes'!$H$6:$H$1005,MATCH(J885,'Crafting recipes'!$A$6:$A$1005,0)),"MISSING ID")="Unassigned",G885="Unassigned"),"Tier unresolved",IF(IFERROR(VALUE(RIGHT(G885,1))-VALUE(RIGHT(IFERROR(INDEX('Crafting recipes'!$H$6:$H$1005,MATCH(J885,'Crafting recipes'!$A$6:$A$1005,0)),"MISSING ID"),1)),0)=1,IF(B885=IFERROR(INDEX('Crafting recipes'!$H$6:$H$1005,MATCH(J885,'Crafting recipes'!$A$6:$A$1005,0)),"MISSING ID"),"Advances one material tier","Lower-tier ingredient; route advances one tier"),"Needs tier review"))))))</x:f>
        <x:v>Finished endpoint</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Not applicable</x:v>
      </x:c>
      <x:c r="C886" s="4" t="str">
        <x:f>IFERROR(INDEX('Material routes'!$H$6:$H$2205,MATCH(U886,'Material routes'!$A$6:$A$2205,0)),"MISSING ID")</x:f>
        <x:v>Container</x:v>
      </x:c>
      <x:c r="D886" s="4" t="str">
        <x:f>IFERROR(INDEX('Material routes'!$G$6:$G$2205,MATCH(U886,'Material routes'!$A$6:$A$2205,0)),"MISSING ID")</x:f>
        <x:v>Containers</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Finished endpoint</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Not applicable</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Not applicable</x:v>
      </x:c>
      <x:c r="H887" s="4" t="str">
        <x:f>IFERROR(INDEX('Material routes'!$H$6:$H$2205,MATCH(V887,'Material routes'!$A$6:$A$2205,0)),"MISSING ID")</x:f>
        <x:v>Trap</x:v>
      </x:c>
      <x:c r="I887" s="4" t="str">
        <x:f>IFERROR(INDEX('Material routes'!$G$6:$G$2205,MATCH(V887,'Material routes'!$A$6:$A$2205,0)),"MISSING ID")</x:f>
        <x:v>Field supplies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prerequisite",IF(K887="Raw entry preparation","Entry-resource preparation",IF(G887="Not applicable",IF(IFERROR(INDEX('Items'!$AI$6:$AI$1005,MATCH(T887,'Items'!$A$6:$A$1005,0)),"MISSING ID")="Finished item","Finished endpoint",IF(IFERROR(INDEX('Items'!$AI$6:$AI$1005,MATCH(T887,'Items'!$A$6:$A$1005,0)),"MISSING ID")="Currency","Currency / no refinement tier","Recovered output / tier not applicable")),IF(OR(IFERROR(INDEX('Crafting recipes'!$H$6:$H$1005,MATCH(J887,'Crafting recipes'!$A$6:$A$1005,0)),"MISSING ID")="Unassigned",G887="Unassigned"),"Tier unresolved",IF(IFERROR(VALUE(RIGHT(G887,1))-VALUE(RIGHT(IFERROR(INDEX('Crafting recipes'!$H$6:$H$1005,MATCH(J887,'Crafting recipes'!$A$6:$A$1005,0)),"MISSING ID"),1)),0)=1,IF(B887=IFERROR(INDEX('Crafting recipes'!$H$6:$H$1005,MATCH(J887,'Crafting recipes'!$A$6:$A$1005,0)),"MISSING ID"),"Advances one material tier","Lower-tier ingredient; route advances one tier"),"Needs tier review"))))))</x:f>
        <x:v>Finished endpoint</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T3</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Not applicable</x:v>
      </x:c>
      <x:c r="H888" s="4" t="str">
        <x:f>IFERROR(INDEX('Material routes'!$H$6:$H$2205,MATCH(V888,'Material routes'!$A$6:$A$2205,0)),"MISSING ID")</x:f>
        <x:v>Trap</x:v>
      </x:c>
      <x:c r="I888" s="4" t="str">
        <x:f>IFERROR(INDEX('Material routes'!$G$6:$G$2205,MATCH(V888,'Material routes'!$A$6:$A$2205,0)),"MISSING ID")</x:f>
        <x:v>Field supplies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prerequisite",IF(K888="Raw entry preparation","Entry-resource preparation",IF(G888="Not applicable",IF(IFERROR(INDEX('Items'!$AI$6:$AI$1005,MATCH(T888,'Items'!$A$6:$A$1005,0)),"MISSING ID")="Finished item","Finished endpoint",IF(IFERROR(INDEX('Items'!$AI$6:$AI$1005,MATCH(T888,'Items'!$A$6:$A$1005,0)),"MISSING ID")="Currency","Currency / no refinement tier","Recovered output / tier not applicable")),IF(OR(IFERROR(INDEX('Crafting recipes'!$H$6:$H$1005,MATCH(J888,'Crafting recipes'!$A$6:$A$1005,0)),"MISSING ID")="Unassigned",G888="Unassigned"),"Tier unresolved",IF(IFERROR(VALUE(RIGHT(G888,1))-VALUE(RIGHT(IFERROR(INDEX('Crafting recipes'!$H$6:$H$1005,MATCH(J888,'Crafting recipes'!$A$6:$A$1005,0)),"MISSING ID"),1)),0)=1,IF(B888=IFERROR(INDEX('Crafting recipes'!$H$6:$H$1005,MATCH(J888,'Crafting recipes'!$A$6:$A$1005,0)),"MISSING ID"),"Advances one material tier","Lower-tier ingredient; route advances one tier"),"Needs tier review"))))))</x:f>
        <x:v>Finished endpoint</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Not applicable</x:v>
      </x:c>
      <x:c r="H889" s="4" t="str">
        <x:f>IFERROR(INDEX('Material routes'!$H$6:$H$2205,MATCH(V889,'Material routes'!$A$6:$A$2205,0)),"MISSING ID")</x:f>
        <x:v>Trap</x:v>
      </x:c>
      <x:c r="I889" s="4" t="str">
        <x:f>IFERROR(INDEX('Material routes'!$G$6:$G$2205,MATCH(V889,'Material routes'!$A$6:$A$2205,0)),"MISSING ID")</x:f>
        <x:v>Tools</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Finished endpoint</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t="str">
        <x:f>IFERROR(INDEX('Material routes'!$E$6:$E$2205,MATCH(U890,'Material routes'!$A$6:$A$2205,0)),"MISSING ID")</x:f>
        <x:v>Separated shell lamina stock</x:v>
      </x:c>
      <x:c r="B890" s="4" t="str">
        <x:f>IFERROR(INDEX('Material routes'!$F$6:$F$2205,MATCH(U890,'Material routes'!$A$6:$A$2205,0)),"MISSING ID")</x:f>
        <x:v>T1</x:v>
      </x:c>
      <x:c r="C890" s="4" t="str">
        <x:f>IFERROR(INDEX('Material routes'!$H$6:$H$2205,MATCH(U890,'Material routes'!$A$6:$A$2205,0)),"MISSING ID")</x:f>
        <x:v>Processed material</x:v>
      </x:c>
      <x:c r="D890" s="4" t="str">
        <x:f>IFERROR(INDEX('Material routes'!$G$6:$G$2205,MATCH(U890,'Material routes'!$A$6:$A$2205,0)),"MISSING ID")</x:f>
        <x:v>Manufactured stock</x:v>
      </x:c>
      <x:c r="E890" s="4" t="str">
        <x:f>IFERROR(INDEX('Material routes'!$C$6:$C$2205,MATCH(U890,'Material routes'!$A$6:$A$2205,0)),"MISSING ID")</x:f>
        <x:v>Ingredient candidate</x:v>
      </x:c>
      <x:c r="F890" s="4" t="str">
        <x:f>IFERROR(INDEX('Material routes'!$E$6:$E$2205,MATCH(V890,'Material routes'!$A$6:$A$2205,0)),"MISSING ID")</x:f>
        <x:v>False-footing shell panel</x:v>
      </x:c>
      <x:c r="G890" s="4" t="str">
        <x:f>IFERROR(INDEX('Material routes'!$F$6:$F$2205,MATCH(V890,'Material routes'!$A$6:$A$2205,0)),"MISSING ID")</x:f>
        <x:v>Not applicable</x:v>
      </x:c>
      <x:c r="H890" s="4" t="str">
        <x:f>IFERROR(INDEX('Material routes'!$H$6:$H$2205,MATCH(V890,'Material routes'!$A$6:$A$2205,0)),"MISSING ID")</x:f>
        <x:v>Trap</x:v>
      </x:c>
      <x:c r="I890" s="4" t="str">
        <x:f>IFERROR(INDEX('Material routes'!$G$6:$G$2205,MATCH(V890,'Material routes'!$A$6:$A$2205,0)),"MISSING ID")</x:f>
        <x:v>Weapons</x:v>
      </x:c>
      <x:c r="J890" s="4" t="str">
        <x:f>IFERROR(INDEX('Material routes'!$B$6:$B$2205,MATCH(U890,'Material routes'!$A$6:$A$2205,0)),"MISSING ID")</x:f>
        <x:v>design.collection.false_footing_shell_panel</x:v>
      </x:c>
      <x:c r="K890" s="4" t="str">
        <x:f>IFERROR(INDEX('Crafting recipes'!$C$6:$C$1005,MATCH(J890,'Crafting recipes'!$A$6:$A$1005,0)),"MISSING ID")</x:f>
        <x:v>Finished-item crafting</x:v>
      </x:c>
      <x:c r="L890" s="4" t="str">
        <x:f>IFERROR(INDEX('Material routes'!$K$6:$K$2205,MATCH(U890,'Material routes'!$A$6:$A$2205,0)),"MISSING ID")</x:f>
        <x:v>Proposal</x:v>
      </x:c>
      <x:c r="M890" s="4" t="str">
        <x:f>IFERROR(INDEX('Material routes'!$M$6:$M$2205,MATCH(U890,'Material routes'!$A$6:$A$2205,0)),"MISSING ID")</x:f>
        <x:v>Partial proposal</x:v>
      </x:c>
      <x:c r="N890" s="4"/>
      <x:c r="O890" s="4" t="str">
        <x:f>IFERROR(INDEX('Material routes'!$J$6:$J$2205,MATCH(U890,'Material routes'!$A$6:$A$2205,0)),"MISSING ID")</x:f>
        <x:v>Unspecified</x:v>
      </x:c>
      <x:c r="P890" s="4"/>
      <x:c r="Q890" s="4" t="str">
        <x:f>IFERROR(INDEX('Material routes'!$J$6:$J$2205,MATCH(V890,'Material routes'!$A$6:$A$2205,0)),"MISSING ID")</x:f>
        <x:v>Unspecified</x:v>
      </x:c>
      <x:c r="R890" s="4" t="str">
        <x:f>IF(L890="Withheld","Withheld premise",IF(E890="Tool candidate","Reusable prerequisite",IF(K890="Raw entry preparation","Entry-resource preparation",IF(G890="Not applicable",IF(IFERROR(INDEX('Items'!$AI$6:$AI$1005,MATCH(T890,'Items'!$A$6:$A$1005,0)),"MISSING ID")="Finished item","Finished endpoint",IF(IFERROR(INDEX('Items'!$AI$6:$AI$1005,MATCH(T890,'Items'!$A$6:$A$1005,0)),"MISSING ID")="Currency","Currency / no refinement tier","Recovered output / tier not applicable")),IF(OR(IFERROR(INDEX('Crafting recipes'!$H$6:$H$1005,MATCH(J890,'Crafting recipes'!$A$6:$A$1005,0)),"MISSING ID")="Unassigned",G890="Unassigned"),"Tier unresolved",IF(IFERROR(VALUE(RIGHT(G890,1))-VALUE(RIGHT(IFERROR(INDEX('Crafting recipes'!$H$6:$H$1005,MATCH(J890,'Crafting recipes'!$A$6:$A$1005,0)),"MISSING ID"),1)),0)=1,IF(B890=IFERROR(INDEX('Crafting recipes'!$H$6:$H$1005,MATCH(J890,'Crafting recipes'!$A$6:$A$1005,0)),"MISSING ID"),"Advances one material tier","Lower-tier ingredient; route advances one tier"),"Needs tier review"))))))</x:f>
        <x:v>Finished endpoint</x:v>
      </x:c>
      <x:c r="S890" s="4" t="str">
        <x:f>IFERROR(INDEX('Material routes'!$D$6:$D$2205,MATCH(U890,'Material routes'!$A$6:$A$2205,0)),"MISSING ID")</x:f>
        <x:v>proposal.t1.shell_lamina</x:v>
      </x:c>
      <x:c r="T890" s="4" t="str">
        <x:f>IFERROR(INDEX('Material routes'!$D$6:$D$2205,MATCH(V890,'Material routes'!$A$6:$A$2205,0)),"MISSING ID")</x:f>
        <x:v>proposal.collection.false_footing_shell_panel</x:v>
      </x:c>
      <x:c r="U890" s="4" t="str">
        <x:v>design.collection.false_footing_shell_panel.in.1</x:v>
      </x:c>
      <x:c r="V890" s="4" t="str">
        <x:v>design.collection.false_footing_shell_panel.out</x:v>
      </x:c>
    </x:row>
    <x:row r="891" ht="64" customHeight="1">
      <x:c r="A891" s="4" t="str">
        <x:f>IFERROR(INDEX('Material routes'!$E$6:$E$2205,MATCH(U891,'Material routes'!$A$6:$A$2205,0)),"MISSING ID")</x:f>
        <x:v>Braided iron signal lead</x:v>
      </x:c>
      <x:c r="B891" s="4" t="str">
        <x:f>IFERROR(INDEX('Material routes'!$F$6:$F$2205,MATCH(U891,'Material routes'!$A$6:$A$2205,0)),"MISSING ID")</x:f>
        <x:v>T3</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Not applicable</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prerequisite",IF(K891="Raw entry preparation","Entry-resource preparation",IF(G891="Not applicable",IF(IFERROR(INDEX('Items'!$AI$6:$AI$1005,MATCH(T891,'Items'!$A$6:$A$1005,0)),"MISSING ID")="Finished item","Finished endpoint",IF(IFERROR(INDEX('Items'!$AI$6:$AI$1005,MATCH(T891,'Items'!$A$6:$A$1005,0)),"MISSING ID")="Currency","Currency / no refinement tier","Recovered output / tier not applicable")),IF(OR(IFERROR(INDEX('Crafting recipes'!$H$6:$H$1005,MATCH(J891,'Crafting recipes'!$A$6:$A$1005,0)),"MISSING ID")="Unassigned",G891="Unassigned"),"Tier unresolved",IF(IFERROR(VALUE(RIGHT(G891,1))-VALUE(RIGHT(IFERROR(INDEX('Crafting recipes'!$H$6:$H$1005,MATCH(J891,'Crafting recipes'!$A$6:$A$1005,0)),"MISSING ID"),1)),0)=1,IF(B891=IFERROR(INDEX('Crafting recipes'!$H$6:$H$1005,MATCH(J891,'Crafting recipes'!$A$6:$A$1005,0)),"MISSING ID"),"Advances one material tier","Lower-tier ingredient; route advances one tier"),"Needs tier review"))))))</x:f>
        <x:v>Finished endpoint</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T4</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Not applicable</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prerequisite",IF(K892="Raw entry preparation","Entry-resource preparation",IF(G892="Not applicable",IF(IFERROR(INDEX('Items'!$AI$6:$AI$1005,MATCH(T892,'Items'!$A$6:$A$1005,0)),"MISSING ID")="Finished item","Finished endpoint",IF(IFERROR(INDEX('Items'!$AI$6:$AI$1005,MATCH(T892,'Items'!$A$6:$A$1005,0)),"MISSING ID")="Currency","Currency / no refinement tier","Recovered output / tier not applicable")),IF(OR(IFERROR(INDEX('Crafting recipes'!$H$6:$H$1005,MATCH(J892,'Crafting recipes'!$A$6:$A$1005,0)),"MISSING ID")="Unassigned",G892="Unassigned"),"Tier unresolved",IF(IFERROR(VALUE(RIGHT(G892,1))-VALUE(RIGHT(IFERROR(INDEX('Crafting recipes'!$H$6:$H$1005,MATCH(J892,'Crafting recipes'!$A$6:$A$1005,0)),"MISSING ID"),1)),0)=1,IF(B892=IFERROR(INDEX('Crafting recipes'!$H$6:$H$1005,MATCH(J892,'Crafting recipes'!$A$6:$A$1005,0)),"MISSING ID"),"Advances one material tier","Lower-tier ingredient; route advances one tier"),"Needs tier review"))))))</x:f>
        <x:v>Finished endpoint</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building-stone stock</x:v>
      </x:c>
      <x:c r="B893" s="4" t="str">
        <x:f>IFERROR(INDEX('Material routes'!$F$6:$F$2205,MATCH(U893,'Material routes'!$A$6:$A$2205,0)),"MISSING ID")</x:f>
        <x:v>T1</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Not applicable</x:v>
      </x:c>
      <x:c r="H893" s="4" t="str">
        <x:f>IFERROR(INDEX('Material routes'!$H$6:$H$2205,MATCH(V893,'Material routes'!$A$6:$A$2205,0)),"MISSING ID")</x:f>
        <x:v>Ammunition</x:v>
      </x:c>
      <x:c r="I893" s="4" t="str">
        <x:f>IFERROR(INDEX('Material routes'!$G$6:$G$2205,MATCH(V893,'Material routes'!$A$6:$A$2205,0)),"MISSING ID")</x:f>
        <x:v>Weapons</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prerequisite",IF(K893="Raw entry preparation","Entry-resource preparation",IF(G893="Not applicable",IF(IFERROR(INDEX('Items'!$AI$6:$AI$1005,MATCH(T893,'Items'!$A$6:$A$1005,0)),"MISSING ID")="Finished item","Finished endpoint",IF(IFERROR(INDEX('Items'!$AI$6:$AI$1005,MATCH(T893,'Items'!$A$6:$A$1005,0)),"MISSING ID")="Currency","Currency / no refinement tier","Recovered output / tier not applicable")),IF(OR(IFERROR(INDEX('Crafting recipes'!$H$6:$H$1005,MATCH(J893,'Crafting recipes'!$A$6:$A$1005,0)),"MISSING ID")="Unassigned",G893="Unassigned"),"Tier unresolved",IF(IFERROR(VALUE(RIGHT(G893,1))-VALUE(RIGHT(IFERROR(INDEX('Crafting recipes'!$H$6:$H$1005,MATCH(J893,'Crafting recipes'!$A$6:$A$1005,0)),"MISSING ID"),1)),0)=1,IF(B893=IFERROR(INDEX('Crafting recipes'!$H$6:$H$1005,MATCH(J893,'Crafting recipes'!$A$6:$A$1005,0)),"MISSING ID"),"Advances one material tier","Lower-tier ingredient; route advances one tier"),"Needs tier review"))))))</x:f>
        <x:v>Finished endpoint</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Not applicable</x:v>
      </x:c>
      <x:c r="H894" s="4" t="str">
        <x:f>IFERROR(INDEX('Material routes'!$H$6:$H$2205,MATCH(V894,'Material routes'!$A$6:$A$2205,0)),"MISSING ID")</x:f>
        <x:v>Ammunition</x:v>
      </x:c>
      <x:c r="I894" s="4" t="str">
        <x:f>IFERROR(INDEX('Material routes'!$G$6:$G$2205,MATCH(V894,'Material routes'!$A$6:$A$2205,0)),"MISSING ID")</x:f>
        <x:v>Weapons</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prerequisite",IF(K894="Raw entry preparation","Entry-resource preparation",IF(G894="Not applicable",IF(IFERROR(INDEX('Items'!$AI$6:$AI$1005,MATCH(T894,'Items'!$A$6:$A$1005,0)),"MISSING ID")="Finished item","Finished endpoint",IF(IFERROR(INDEX('Items'!$AI$6:$AI$1005,MATCH(T894,'Items'!$A$6:$A$1005,0)),"MISSING ID")="Currency","Currency / no refinement tier","Recovered output / tier not applicable")),IF(OR(IFERROR(INDEX('Crafting recipes'!$H$6:$H$1005,MATCH(J894,'Crafting recipes'!$A$6:$A$1005,0)),"MISSING ID")="Unassigned",G894="Unassigned"),"Tier unresolved",IF(IFERROR(VALUE(RIGHT(G894,1))-VALUE(RIGHT(IFERROR(INDEX('Crafting recipes'!$H$6:$H$1005,MATCH(J894,'Crafting recipes'!$A$6:$A$1005,0)),"MISSING ID"),1)),0)=1,IF(B894=IFERROR(INDEX('Crafting recipes'!$H$6:$H$1005,MATCH(J894,'Crafting recipes'!$A$6:$A$1005,0)),"MISSING ID"),"Advances one material tier","Lower-tier ingredient; route advances one tier"),"Needs tier review"))))))</x:f>
        <x:v>Finished endpoint</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Not applicable</x:v>
      </x:c>
      <x:c r="H895" s="4" t="str">
        <x:f>IFERROR(INDEX('Material routes'!$H$6:$H$2205,MATCH(V895,'Material routes'!$A$6:$A$2205,0)),"MISSING ID")</x:f>
        <x:v>Ammunition</x:v>
      </x:c>
      <x:c r="I895" s="4" t="str">
        <x:f>IFERROR(INDEX('Material routes'!$G$6:$G$2205,MATCH(V895,'Material routes'!$A$6:$A$2205,0)),"MISSING ID")</x:f>
        <x:v>Weapons</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prerequisite",IF(K895="Raw entry preparation","Entry-resource preparation",IF(G895="Not applicable",IF(IFERROR(INDEX('Items'!$AI$6:$AI$1005,MATCH(T895,'Items'!$A$6:$A$1005,0)),"MISSING ID")="Finished item","Finished endpoint",IF(IFERROR(INDEX('Items'!$AI$6:$AI$1005,MATCH(T895,'Items'!$A$6:$A$1005,0)),"MISSING ID")="Currency","Currency / no refinement tier","Recovered output / tier not applicable")),IF(OR(IFERROR(INDEX('Crafting recipes'!$H$6:$H$1005,MATCH(J895,'Crafting recipes'!$A$6:$A$1005,0)),"MISSING ID")="Unassigned",G895="Unassigned"),"Tier unresolved",IF(IFERROR(VALUE(RIGHT(G895,1))-VALUE(RIGHT(IFERROR(INDEX('Crafting recipes'!$H$6:$H$1005,MATCH(J895,'Crafting recipes'!$A$6:$A$1005,0)),"MISSING ID"),1)),0)=1,IF(B895=IFERROR(INDEX('Crafting recipes'!$H$6:$H$1005,MATCH(J895,'Crafting recipes'!$A$6:$A$1005,0)),"MISSING ID"),"Advances one material tier","Lower-tier ingredient; route advances one tier"),"Needs tier review"))))))</x:f>
        <x:v>Finished endpoint</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stock</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Not applicable</x:v>
      </x:c>
      <x:c r="H896" s="4" t="str">
        <x:f>IFERROR(INDEX('Material routes'!$H$6:$H$2205,MATCH(V896,'Material routes'!$A$6:$A$2205,0)),"MISSING ID")</x:f>
        <x:v>Ammunition</x:v>
      </x:c>
      <x:c r="I896" s="4" t="str">
        <x:f>IFERROR(INDEX('Material routes'!$G$6:$G$2205,MATCH(V896,'Material routes'!$A$6:$A$2205,0)),"MISSING ID")</x:f>
        <x:v>Weapons</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prerequisite",IF(K896="Raw entry preparation","Entry-resource preparation",IF(G896="Not applicable",IF(IFERROR(INDEX('Items'!$AI$6:$AI$1005,MATCH(T896,'Items'!$A$6:$A$1005,0)),"MISSING ID")="Finished item","Finished endpoint",IF(IFERROR(INDEX('Items'!$AI$6:$AI$1005,MATCH(T896,'Items'!$A$6:$A$1005,0)),"MISSING ID")="Currency","Currency / no refinement tier","Recovered output / tier not applicable")),IF(OR(IFERROR(INDEX('Crafting recipes'!$H$6:$H$1005,MATCH(J896,'Crafting recipes'!$A$6:$A$1005,0)),"MISSING ID")="Unassigned",G896="Unassigned"),"Tier unresolved",IF(IFERROR(VALUE(RIGHT(G896,1))-VALUE(RIGHT(IFERROR(INDEX('Crafting recipes'!$H$6:$H$1005,MATCH(J896,'Crafting recipes'!$A$6:$A$1005,0)),"MISSING ID"),1)),0)=1,IF(B896=IFERROR(INDEX('Crafting recipes'!$H$6:$H$1005,MATCH(J896,'Crafting recipes'!$A$6:$A$1005,0)),"MISSING ID"),"Advances one material tier","Lower-tier ingredient; route advances one tier"),"Needs tier review"))))))</x:f>
        <x:v>Finished endpoint</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t="str">
        <x:f>IFERROR(INDEX('Material routes'!$E$6:$E$2205,MATCH(U897,'Material routes'!$A$6:$A$2205,0)),"MISSING ID")</x:f>
        <x:v>Steel stock</x:v>
      </x:c>
      <x:c r="B897" s="4" t="str">
        <x:f>IFERROR(INDEX('Material routes'!$F$6:$F$2205,MATCH(U897,'Material routes'!$A$6:$A$2205,0)),"MISSING ID")</x:f>
        <x:v>T2</x:v>
      </x:c>
      <x:c r="C897" s="4" t="str">
        <x:f>IFERROR(INDEX('Material routes'!$H$6:$H$2205,MATCH(U897,'Material routes'!$A$6:$A$2205,0)),"MISSING ID")</x:f>
        <x:v>Processed material</x:v>
      </x:c>
      <x:c r="D897" s="4" t="str">
        <x:f>IFERROR(INDEX('Material routes'!$G$6:$G$2205,MATCH(U897,'Material routes'!$A$6:$A$2205,0)),"MISSING ID")</x:f>
        <x:v>Manufactured stock</x:v>
      </x:c>
      <x:c r="E897" s="4" t="str">
        <x:f>IFERROR(INDEX('Material routes'!$C$6:$C$2205,MATCH(U897,'Material routes'!$A$6:$A$2205,0)),"MISSING ID")</x:f>
        <x:v>Ingredient candidate</x:v>
      </x:c>
      <x:c r="F897" s="4" t="str">
        <x:f>IFERROR(INDEX('Material routes'!$E$6:$E$2205,MATCH(V897,'Material routes'!$A$6:$A$2205,0)),"MISSING ID")</x:f>
        <x:v>Spring-projector dart</x:v>
      </x:c>
      <x:c r="G897" s="4" t="str">
        <x:f>IFERROR(INDEX('Material routes'!$F$6:$F$2205,MATCH(V897,'Material routes'!$A$6:$A$2205,0)),"MISSING ID")</x:f>
        <x:v>Not applicable</x:v>
      </x:c>
      <x:c r="H897" s="4" t="str">
        <x:f>IFERROR(INDEX('Material routes'!$H$6:$H$2205,MATCH(V897,'Material routes'!$A$6:$A$2205,0)),"MISSING ID")</x:f>
        <x:v>Ammunition</x:v>
      </x:c>
      <x:c r="I897" s="4" t="str">
        <x:f>IFERROR(INDEX('Material routes'!$G$6:$G$2205,MATCH(V897,'Material routes'!$A$6:$A$2205,0)),"MISSING ID")</x:f>
        <x:v>Weapons</x:v>
      </x:c>
      <x:c r="J897" s="4" t="str">
        <x:f>IFERROR(INDEX('Material routes'!$B$6:$B$2205,MATCH(U897,'Material routes'!$A$6:$A$2205,0)),"MISSING ID")</x:f>
        <x:v>design.collection.spring_projector_dart</x:v>
      </x:c>
      <x:c r="K897" s="4" t="str">
        <x:f>IFERROR(INDEX('Crafting recipes'!$C$6:$C$1005,MATCH(J897,'Crafting recipes'!$A$6:$A$1005,0)),"MISSING ID")</x:f>
        <x:v>Finished-item crafting</x:v>
      </x:c>
      <x:c r="L897" s="4" t="str">
        <x:f>IFERROR(INDEX('Material routes'!$K$6:$K$2205,MATCH(U897,'Material routes'!$A$6:$A$2205,0)),"MISSING ID")</x:f>
        <x:v>Proposal</x:v>
      </x:c>
      <x:c r="M897" s="4" t="str">
        <x:f>IFERROR(INDEX('Material routes'!$M$6:$M$2205,MATCH(U897,'Material routes'!$A$6:$A$2205,0)),"MISSING ID")</x:f>
        <x:v>Partial proposal</x:v>
      </x:c>
      <x:c r="N897" s="4"/>
      <x:c r="O897" s="4" t="str">
        <x:f>IFERROR(INDEX('Material routes'!$J$6:$J$2205,MATCH(U897,'Material routes'!$A$6:$A$2205,0)),"MISSING ID")</x:f>
        <x:v>Unspecified</x:v>
      </x:c>
      <x:c r="P897" s="4"/>
      <x:c r="Q897" s="4" t="str">
        <x:f>IFERROR(INDEX('Material routes'!$J$6:$J$2205,MATCH(V897,'Material routes'!$A$6:$A$2205,0)),"MISSING ID")</x:f>
        <x:v>Unspecified</x:v>
      </x:c>
      <x:c r="R897" s="4" t="str">
        <x:f>IF(L897="Withheld","Withheld premise",IF(E897="Tool candidate","Reusable prerequisite",IF(K897="Raw entry preparation","Entry-resource preparation",IF(G897="Not applicable",IF(IFERROR(INDEX('Items'!$AI$6:$AI$1005,MATCH(T897,'Items'!$A$6:$A$1005,0)),"MISSING ID")="Finished item","Finished endpoint",IF(IFERROR(INDEX('Items'!$AI$6:$AI$1005,MATCH(T897,'Items'!$A$6:$A$1005,0)),"MISSING ID")="Currency","Currency / no refinement tier","Recovered output / tier not applicable")),IF(OR(IFERROR(INDEX('Crafting recipes'!$H$6:$H$1005,MATCH(J897,'Crafting recipes'!$A$6:$A$1005,0)),"MISSING ID")="Unassigned",G897="Unassigned"),"Tier unresolved",IF(IFERROR(VALUE(RIGHT(G897,1))-VALUE(RIGHT(IFERROR(INDEX('Crafting recipes'!$H$6:$H$1005,MATCH(J897,'Crafting recipes'!$A$6:$A$1005,0)),"MISSING ID"),1)),0)=1,IF(B897=IFERROR(INDEX('Crafting recipes'!$H$6:$H$1005,MATCH(J897,'Crafting recipes'!$A$6:$A$1005,0)),"MISSING ID"),"Advances one material tier","Lower-tier ingredient; route advances one tier"),"Needs tier review"))))))</x:f>
        <x:v>Finished endpoint</x:v>
      </x:c>
      <x:c r="S897" s="4" t="str">
        <x:f>IFERROR(INDEX('Material routes'!$D$6:$D$2205,MATCH(U897,'Material routes'!$A$6:$A$2205,0)),"MISSING ID")</x:f>
        <x:v>author.metallurgy.steel_stock</x:v>
      </x:c>
      <x:c r="T897" s="4" t="str">
        <x:f>IFERROR(INDEX('Material routes'!$D$6:$D$2205,MATCH(V897,'Material routes'!$A$6:$A$2205,0)),"MISSING ID")</x:f>
        <x:v>proposal.collection.spring_projector_dart</x:v>
      </x:c>
      <x:c r="U897" s="4" t="str">
        <x:v>design.collection.spring_projector_dart.in.1</x:v>
      </x:c>
      <x:c r="V897" s="4" t="str">
        <x:v>design.collection.spring_projector_dart.out</x:v>
      </x:c>
    </x:row>
    <x:row r="898" ht="64" customHeight="1">
      <x:c r="A898" s="4" t="str">
        <x:f>IFERROR(INDEX('Material routes'!$E$6:$E$2205,MATCH(U898,'Material routes'!$A$6:$A$2205,0)),"MISSING ID")</x:f>
        <x:v>Rough iron rivet stock</x:v>
      </x:c>
      <x:c r="B898" s="4" t="str">
        <x:f>IFERROR(INDEX('Material routes'!$F$6:$F$2205,MATCH(U898,'Material routes'!$A$6:$A$2205,0)),"MISSING ID")</x:f>
        <x:v>T2</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Not applicable</x:v>
      </x:c>
      <x:c r="H898" s="4" t="str">
        <x:f>IFERROR(INDEX('Material routes'!$H$6:$H$2205,MATCH(V898,'Material routes'!$A$6:$A$2205,0)),"MISSING ID")</x:f>
        <x:v>Ammunition</x:v>
      </x:c>
      <x:c r="I898" s="4" t="str">
        <x:f>IFERROR(INDEX('Material routes'!$G$6:$G$2205,MATCH(V898,'Material routes'!$A$6:$A$2205,0)),"MISSING ID")</x:f>
        <x:v>Weapons</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prerequisite",IF(K898="Raw entry preparation","Entry-resource preparation",IF(G898="Not applicable",IF(IFERROR(INDEX('Items'!$AI$6:$AI$1005,MATCH(T898,'Items'!$A$6:$A$1005,0)),"MISSING ID")="Finished item","Finished endpoint",IF(IFERROR(INDEX('Items'!$AI$6:$AI$1005,MATCH(T898,'Items'!$A$6:$A$1005,0)),"MISSING ID")="Currency","Currency / no refinement tier","Recovered output / tier not applicable")),IF(OR(IFERROR(INDEX('Crafting recipes'!$H$6:$H$1005,MATCH(J898,'Crafting recipes'!$A$6:$A$1005,0)),"MISSING ID")="Unassigned",G898="Unassigned"),"Tier unresolved",IF(IFERROR(VALUE(RIGHT(G898,1))-VALUE(RIGHT(IFERROR(INDEX('Crafting recipes'!$H$6:$H$1005,MATCH(J898,'Crafting recipes'!$A$6:$A$1005,0)),"MISSING ID"),1)),0)=1,IF(B898=IFERROR(INDEX('Crafting recipes'!$H$6:$H$1005,MATCH(J898,'Crafting recipes'!$A$6:$A$1005,0)),"MISSING ID"),"Advances one material tier","Lower-tier ingredient; route advances one tier"),"Needs tier review"))))))</x:f>
        <x:v>Finished endpoint</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Not applicable</x:v>
      </x:c>
      <x:c r="H899" s="4" t="str">
        <x:f>IFERROR(INDEX('Material routes'!$H$6:$H$2205,MATCH(V899,'Material routes'!$A$6:$A$2205,0)),"MISSING ID")</x:f>
        <x:v>Ammunition</x:v>
      </x:c>
      <x:c r="I899" s="4" t="str">
        <x:f>IFERROR(INDEX('Material routes'!$G$6:$G$2205,MATCH(V899,'Material routes'!$A$6:$A$2205,0)),"MISSING ID")</x:f>
        <x:v>Weapons</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prerequisite",IF(K899="Raw entry preparation","Entry-resource preparation",IF(G899="Not applicable",IF(IFERROR(INDEX('Items'!$AI$6:$AI$1005,MATCH(T899,'Items'!$A$6:$A$1005,0)),"MISSING ID")="Finished item","Finished endpoint",IF(IFERROR(INDEX('Items'!$AI$6:$AI$1005,MATCH(T899,'Items'!$A$6:$A$1005,0)),"MISSING ID")="Currency","Currency / no refinement tier","Recovered output / tier not applicable")),IF(OR(IFERROR(INDEX('Crafting recipes'!$H$6:$H$1005,MATCH(J899,'Crafting recipes'!$A$6:$A$1005,0)),"MISSING ID")="Unassigned",G899="Unassigned"),"Tier unresolved",IF(IFERROR(VALUE(RIGHT(G899,1))-VALUE(RIGHT(IFERROR(INDEX('Crafting recipes'!$H$6:$H$1005,MATCH(J899,'Crafting recipes'!$A$6:$A$1005,0)),"MISSING ID"),1)),0)=1,IF(B899=IFERROR(INDEX('Crafting recipes'!$H$6:$H$1005,MATCH(J899,'Crafting recipes'!$A$6:$A$1005,0)),"MISSING ID"),"Advances one material tier","Lower-tier ingredient; route advances one tier"),"Needs tier review"))))))</x:f>
        <x:v>Finished endpoint</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Not applicable</x:v>
      </x:c>
      <x:c r="H900" s="4" t="str">
        <x:f>IFERROR(INDEX('Material routes'!$H$6:$H$2205,MATCH(V900,'Material routes'!$A$6:$A$2205,0)),"MISSING ID")</x:f>
        <x:v>Ammunition</x:v>
      </x:c>
      <x:c r="I900" s="4" t="str">
        <x:f>IFERROR(INDEX('Material routes'!$G$6:$G$2205,MATCH(V900,'Material routes'!$A$6:$A$2205,0)),"MISSING ID")</x:f>
        <x:v>Weapons</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prerequisite",IF(K900="Raw entry preparation","Entry-resource preparation",IF(G900="Not applicable",IF(IFERROR(INDEX('Items'!$AI$6:$AI$1005,MATCH(T900,'Items'!$A$6:$A$1005,0)),"MISSING ID")="Finished item","Finished endpoint",IF(IFERROR(INDEX('Items'!$AI$6:$AI$1005,MATCH(T900,'Items'!$A$6:$A$1005,0)),"MISSING ID")="Currency","Currency / no refinement tier","Recovered output / tier not applicable")),IF(OR(IFERROR(INDEX('Crafting recipes'!$H$6:$H$1005,MATCH(J900,'Crafting recipes'!$A$6:$A$1005,0)),"MISSING ID")="Unassigned",G900="Unassigned"),"Tier unresolved",IF(IFERROR(VALUE(RIGHT(G900,1))-VALUE(RIGHT(IFERROR(INDEX('Crafting recipes'!$H$6:$H$1005,MATCH(J900,'Crafting recipes'!$A$6:$A$1005,0)),"MISSING ID"),1)),0)=1,IF(B900=IFERROR(INDEX('Crafting recipes'!$H$6:$H$1005,MATCH(J900,'Crafting recipes'!$A$6:$A$1005,0)),"MISSING ID"),"Advances one material tier","Lower-tier ingredient; route advances one tier"),"Needs tier review"))))))</x:f>
        <x:v>Finished endpoint</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Not applicable</x:v>
      </x:c>
      <x:c r="C901" s="4" t="str">
        <x:f>IFERROR(INDEX('Material routes'!$H$6:$H$2205,MATCH(U901,'Material routes'!$A$6:$A$2205,0)),"MISSING ID")</x:f>
        <x:v>Energy storage</x:v>
      </x:c>
      <x:c r="D901" s="4" t="str">
        <x:f>IFERROR(INDEX('Material routes'!$G$6:$G$2205,MATCH(U901,'Material routes'!$A$6:$A$2205,0)),"MISSING ID")</x:f>
        <x:v>Field supplies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Not applicable</x:v>
      </x:c>
      <x:c r="H901" s="4" t="str">
        <x:f>IFERROR(INDEX('Material routes'!$H$6:$H$2205,MATCH(V901,'Material routes'!$A$6:$A$2205,0)),"MISSING ID")</x:f>
        <x:v>Ammunition</x:v>
      </x:c>
      <x:c r="I901" s="4" t="str">
        <x:f>IFERROR(INDEX('Material routes'!$G$6:$G$2205,MATCH(V901,'Material routes'!$A$6:$A$2205,0)),"MISSING ID")</x:f>
        <x:v>Weapons</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prerequisite",IF(K901="Raw entry preparation","Entry-resource preparation",IF(G901="Not applicable",IF(IFERROR(INDEX('Items'!$AI$6:$AI$1005,MATCH(T901,'Items'!$A$6:$A$1005,0)),"MISSING ID")="Finished item","Finished endpoint",IF(IFERROR(INDEX('Items'!$AI$6:$AI$1005,MATCH(T901,'Items'!$A$6:$A$1005,0)),"MISSING ID")="Currency","Currency / no refinement tier","Recovered output / tier not applicable")),IF(OR(IFERROR(INDEX('Crafting recipes'!$H$6:$H$1005,MATCH(J901,'Crafting recipes'!$A$6:$A$1005,0)),"MISSING ID")="Unassigned",G901="Unassigned"),"Tier unresolved",IF(IFERROR(VALUE(RIGHT(G901,1))-VALUE(RIGHT(IFERROR(INDEX('Crafting recipes'!$H$6:$H$1005,MATCH(J901,'Crafting recipes'!$A$6:$A$1005,0)),"MISSING ID"),1)),0)=1,IF(B901=IFERROR(INDEX('Crafting recipes'!$H$6:$H$1005,MATCH(J901,'Crafting recipes'!$A$6:$A$1005,0)),"MISSING ID"),"Advances one material tier","Lower-tier ingredient; route advances one tier"),"Needs tier review"))))))</x:f>
        <x:v>Finished endpoint</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T0</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Advances one material tier</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Processed hide material</x:v>
      </x:c>
      <x:c r="B903" s="4" t="str">
        <x:f>IFERROR(INDEX('Material routes'!$F$6:$F$2205,MATCH(U903,'Material routes'!$A$6:$A$2205,0)),"MISSING ID")</x:f>
        <x:v>T1</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T2</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prerequisite",IF(K903="Raw entry preparation","Entry-resource preparation",IF(G903="Not applicable",IF(IFERROR(INDEX('Items'!$AI$6:$AI$1005,MATCH(T903,'Items'!$A$6:$A$1005,0)),"MISSING ID")="Finished item","Finished endpoint",IF(IFERROR(INDEX('Items'!$AI$6:$AI$1005,MATCH(T903,'Items'!$A$6:$A$1005,0)),"MISSING ID")="Currency","Currency / no refinement tier","Recovered output / tier not applicable")),IF(OR(IFERROR(INDEX('Crafting recipes'!$H$6:$H$1005,MATCH(J903,'Crafting recipes'!$A$6:$A$1005,0)),"MISSING ID")="Unassigned",G903="Unassigned"),"Tier unresolved",IF(IFERROR(VALUE(RIGHT(G903,1))-VALUE(RIGHT(IFERROR(INDEX('Crafting recipes'!$H$6:$H$1005,MATCH(J903,'Crafting recipes'!$A$6:$A$1005,0)),"MISSING ID"),1)),0)=1,IF(B903=IFERROR(INDEX('Crafting recipes'!$H$6:$H$1005,MATCH(J903,'Crafting recipes'!$A$6:$A$1005,0)),"MISSING ID"),"Advances one material tier","Lower-tier ingredient; route advances one tier"),"Needs tier review"))))))</x:f>
        <x:v>Advances one material tier</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stock</x:v>
      </x:c>
      <x:c r="B904" s="4" t="str">
        <x:f>IFERROR(INDEX('Material routes'!$F$6:$F$2205,MATCH(U904,'Material routes'!$A$6:$A$2205,0)),"MISSING ID")</x:f>
        <x:v>T3</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Drawn steel music-wire stock</x:v>
      </x:c>
      <x:c r="G904" s="4" t="str">
        <x:f>IFERROR(INDEX('Material routes'!$F$6:$F$2205,MATCH(V904,'Material routes'!$A$6:$A$2205,0)),"MISSING ID")</x:f>
        <x:v>T4</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prerequisite",IF(K904="Raw entry preparation","Entry-resource preparation",IF(G904="Not applicable",IF(IFERROR(INDEX('Items'!$AI$6:$AI$1005,MATCH(T904,'Items'!$A$6:$A$1005,0)),"MISSING ID")="Finished item","Finished endpoint",IF(IFERROR(INDEX('Items'!$AI$6:$AI$1005,MATCH(T904,'Items'!$A$6:$A$1005,0)),"MISSING ID")="Currency","Currency / no refinement tier","Recovered output / tier not applicable")),IF(OR(IFERROR(INDEX('Crafting recipes'!$H$6:$H$1005,MATCH(J904,'Crafting recipes'!$A$6:$A$1005,0)),"MISSING ID")="Unassigned",G904="Unassigned"),"Tier unresolved",IF(IFERROR(VALUE(RIGHT(G904,1))-VALUE(RIGHT(IFERROR(INDEX('Crafting recipes'!$H$6:$H$1005,MATCH(J904,'Crafting recipes'!$A$6:$A$1005,0)),"MISSING ID"),1)),0)=1,IF(B904=IFERROR(INDEX('Crafting recipes'!$H$6:$H$1005,MATCH(J904,'Crafting recipes'!$A$6:$A$1005,0)),"MISSING ID"),"Advances one material tier","Lower-tier ingredient; route advances one tier"),"Needs tier review"))))))</x:f>
        <x:v>Advances one material tier</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flakes</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Graphite electrode plate stock</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prerequisite",IF(K907="Raw entry preparation","Entry-resource preparation",IF(G907="Not applicable",IF(IFERROR(INDEX('Items'!$AI$6:$AI$1005,MATCH(T907,'Items'!$A$6:$A$1005,0)),"MISSING ID")="Finished item","Finished endpoint",IF(IFERROR(INDEX('Items'!$AI$6:$AI$1005,MATCH(T907,'Items'!$A$6:$A$1005,0)),"MISSING ID")="Currency","Currency / no refinement tier","Recovered output / tier not applicable")),IF(OR(IFERROR(INDEX('Crafting recipes'!$H$6:$H$1005,MATCH(J907,'Crafting recipes'!$A$6:$A$1005,0)),"MISSING ID")="Unassigned",G907="Unassigned"),"Tier unresolved",IF(IFERROR(VALUE(RIGHT(G907,1))-VALUE(RIGHT(IFERROR(INDEX('Crafting recipes'!$H$6:$H$1005,MATCH(J907,'Crafting recipes'!$A$6:$A$1005,0)),"MISSING ID"),1)),0)=1,IF(B907=IFERROR(INDEX('Crafting recipes'!$H$6:$H$1005,MATCH(J907,'Crafting recipes'!$A$6:$A$1005,0)),"MISSING ID"),"Advances one material tier","Lower-tier ingredient; route advances one tier"),"Needs tier review"))))))</x:f>
        <x:v>Advances one material tier</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T1</x:v>
      </x:c>
      <x:c r="C908" s="4" t="str">
        <x:f>IFERROR(INDEX('Material routes'!$H$6:$H$2205,MATCH(U908,'Material routes'!$A$6:$A$2205,0)),"MISSING ID")</x:f>
        <x:v>Chemical material</x:v>
      </x:c>
      <x:c r="D908" s="4" t="str">
        <x:f>IFERROR(INDEX('Material routes'!$G$6:$G$2205,MATCH(U908,'Material routes'!$A$6:$A$2205,0)),"MISSING ID")</x:f>
        <x:v>Processing agents</x:v>
      </x:c>
      <x:c r="E908" s="4" t="str">
        <x:f>IFERROR(INDEX('Material routes'!$C$6:$C$2205,MATCH(U908,'Material routes'!$A$6:$A$2205,0)),"MISSING ID")</x:f>
        <x:v>Ingredient candidate</x:v>
      </x:c>
      <x:c r="F908" s="4" t="str">
        <x:f>IFERROR(INDEX('Material routes'!$E$6:$E$2205,MATCH(V908,'Material routes'!$A$6:$A$2205,0)),"MISSING ID")</x:f>
        <x:v>Graphite electrode plate stock</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prerequisite",IF(K908="Raw entry preparation","Entry-resource preparation",IF(G908="Not applicable",IF(IFERROR(INDEX('Items'!$AI$6:$AI$1005,MATCH(T908,'Items'!$A$6:$A$1005,0)),"MISSING ID")="Finished item","Finished endpoint",IF(IFERROR(INDEX('Items'!$AI$6:$AI$1005,MATCH(T908,'Items'!$A$6:$A$1005,0)),"MISSING ID")="Currency","Currency / no refinement tier","Recovered output / tier not applicable")),IF(OR(IFERROR(INDEX('Crafting recipes'!$H$6:$H$1005,MATCH(J908,'Crafting recipes'!$A$6:$A$1005,0)),"MISSING ID")="Unassigned",G908="Unassigned"),"Tier unresolved",IF(IFERROR(VALUE(RIGHT(G908,1))-VALUE(RIGHT(IFERROR(INDEX('Crafting recipes'!$H$6:$H$1005,MATCH(J908,'Crafting recipes'!$A$6:$A$1005,0)),"MISSING ID"),1)),0)=1,IF(B908=IFERROR(INDEX('Crafting recipes'!$H$6:$H$1005,MATCH(J908,'Crafting recipes'!$A$6:$A$1005,0)),"MISSING ID"),"Advances one material tier","Lower-tier ingredient; route advances one tier"),"Needs tier review"))))))</x:f>
        <x:v>Advances one material tier</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t="str">
        <x:f>IFERROR(INDEX('Material routes'!$E$6:$E$2205,MATCH(U909,'Material routes'!$A$6:$A$2205,0)),"MISSING ID")</x:f>
        <x:v>Prepared mineral pigment powder</x:v>
      </x:c>
      <x:c r="B909" s="4" t="str">
        <x:f>IFERROR(INDEX('Material routes'!$F$6:$F$2205,MATCH(U909,'Material routes'!$A$6:$A$2205,0)),"MISSING ID")</x:f>
        <x:v>T1</x:v>
      </x:c>
      <x:c r="C909" s="4" t="str">
        <x:f>IFERROR(INDEX('Material routes'!$H$6:$H$2205,MATCH(U909,'Material routes'!$A$6:$A$2205,0)),"MISSING ID")</x:f>
        <x:v>Processed material</x:v>
      </x:c>
      <x:c r="D909" s="4" t="str">
        <x:f>IFERROR(INDEX('Material routes'!$G$6:$G$2205,MATCH(U909,'Material routes'!$A$6:$A$2205,0)),"MISSING ID")</x:f>
        <x:v>Manufactured stock</x:v>
      </x:c>
      <x:c r="E909" s="4" t="str">
        <x:f>IFERROR(INDEX('Material routes'!$C$6:$C$2205,MATCH(U909,'Material routes'!$A$6:$A$2205,0)),"MISSING ID")</x:f>
        <x:v>Ingredient candidate</x:v>
      </x:c>
      <x:c r="F909" s="4" t="str">
        <x:f>IFERROR(INDEX('Material routes'!$E$6:$E$2205,MATCH(V909,'Material routes'!$A$6:$A$2205,0)),"MISSING ID")</x:f>
        <x:v>Husk-paper writing pigment</x:v>
      </x:c>
      <x:c r="G909" s="4" t="str">
        <x:f>IFERROR(INDEX('Material routes'!$F$6:$F$2205,MATCH(V909,'Material routes'!$A$6:$A$2205,0)),"MISSING ID")</x:f>
        <x:v>T2</x:v>
      </x:c>
      <x:c r="H909" s="4" t="str">
        <x:f>IFERROR(INDEX('Material routes'!$H$6:$H$2205,MATCH(V909,'Material routes'!$A$6:$A$2205,0)),"MISSING ID")</x:f>
        <x:v>Chemical material</x:v>
      </x:c>
      <x:c r="I909" s="4" t="str">
        <x:f>IFERROR(INDEX('Material routes'!$G$6:$G$2205,MATCH(V909,'Material routes'!$A$6:$A$2205,0)),"MISSING ID")</x:f>
        <x:v>Processing agents</x:v>
      </x:c>
      <x:c r="J909" s="4" t="str">
        <x:f>IFERROR(INDEX('Material routes'!$B$6:$B$2205,MATCH(U909,'Material routes'!$A$6:$A$2205,0)),"MISSING ID")</x:f>
        <x:v>design.audit.proposal_audit_husk_paper_writing_pigment</x:v>
      </x:c>
      <x:c r="K909" s="4" t="str">
        <x:f>IFERROR(INDEX('Crafting recipes'!$C$6:$C$1005,MATCH(J909,'Crafting recipes'!$A$6:$A$1005,0)),"MISSING ID")</x:f>
        <x:v>Material refinement</x:v>
      </x:c>
      <x:c r="L909" s="4" t="str">
        <x:f>IFERROR(INDEX('Material routes'!$K$6:$K$2205,MATCH(U909,'Material routes'!$A$6:$A$2205,0)),"MISSING ID")</x:f>
        <x:v>Proposal</x:v>
      </x:c>
      <x:c r="M909" s="4" t="str">
        <x:f>IFERROR(INDEX('Material routes'!$M$6:$M$2205,MATCH(U909,'Material routes'!$A$6:$A$2205,0)),"MISSING ID")</x:f>
        <x:v>Partial proposal</x:v>
      </x:c>
      <x:c r="N909" s="4"/>
      <x:c r="O909" s="4" t="str">
        <x:f>IFERROR(INDEX('Material routes'!$J$6:$J$2205,MATCH(U909,'Material routes'!$A$6:$A$2205,0)),"MISSING ID")</x:f>
        <x:v>Unspecified</x:v>
      </x:c>
      <x:c r="P909" s="4"/>
      <x:c r="Q909" s="4" t="str">
        <x:f>IFERROR(INDEX('Material routes'!$J$6:$J$2205,MATCH(V909,'Material routes'!$A$6:$A$2205,0)),"MISSING ID")</x:f>
        <x:v>Unspecified</x:v>
      </x:c>
      <x:c r="R909" s="4" t="str">
        <x:f>IF(L909="Withheld","Withheld premise",IF(E909="Tool candidate","Reusable prerequisite",IF(K909="Raw entry preparation","Entry-resource preparation",IF(G909="Not applicable",IF(IFERROR(INDEX('Items'!$AI$6:$AI$1005,MATCH(T909,'Items'!$A$6:$A$1005,0)),"MISSING ID")="Finished item","Finished endpoint",IF(IFERROR(INDEX('Items'!$AI$6:$AI$1005,MATCH(T909,'Items'!$A$6:$A$1005,0)),"MISSING ID")="Currency","Currency / no refinement tier","Recovered output / tier not applicable")),IF(OR(IFERROR(INDEX('Crafting recipes'!$H$6:$H$1005,MATCH(J909,'Crafting recipes'!$A$6:$A$1005,0)),"MISSING ID")="Unassigned",G909="Unassigned"),"Tier unresolved",IF(IFERROR(VALUE(RIGHT(G909,1))-VALUE(RIGHT(IFERROR(INDEX('Crafting recipes'!$H$6:$H$1005,MATCH(J909,'Crafting recipes'!$A$6:$A$1005,0)),"MISSING ID"),1)),0)=1,IF(B909=IFERROR(INDEX('Crafting recipes'!$H$6:$H$1005,MATCH(J909,'Crafting recipes'!$A$6:$A$1005,0)),"MISSING ID"),"Advances one material tier","Lower-tier ingredient; route advances one tier"),"Needs tier review"))))))</x:f>
        <x:v>Advances one material tier</x:v>
      </x:c>
      <x:c r="S909" s="4" t="str">
        <x:f>IFERROR(INDEX('Material routes'!$D$6:$D$2205,MATCH(U909,'Material routes'!$A$6:$A$2205,0)),"MISSING ID")</x:f>
        <x:v>proposal.t1.pigment_powder</x:v>
      </x:c>
      <x:c r="T909" s="4" t="str">
        <x:f>IFERROR(INDEX('Material routes'!$D$6:$D$2205,MATCH(V909,'Material routes'!$A$6:$A$2205,0)),"MISSING ID")</x:f>
        <x:v>proposal.audit.husk_paper_writing_pigment</x:v>
      </x:c>
      <x:c r="U909" s="4" t="str">
        <x:v>design.audit.proposal_audit_husk_paper_writing_pigment.audit.in.1</x:v>
      </x:c>
      <x:c r="V909" s="4" t="str">
        <x:v>design.audit.proposal_audit_husk_paper_writing_pigment.audit.out</x:v>
      </x:c>
    </x:row>
    <x:row r="910" ht="64" customHeight="1">
      <x:c r="A910" s="4" t="str">
        <x:f>IFERROR(INDEX('Material routes'!$E$6:$E$2205,MATCH(U910,'Material routes'!$A$6:$A$2205,0)),"MISSING ID")</x:f>
        <x:v>Selected faunal carrier fraction</x:v>
      </x:c>
      <x:c r="B910" s="4" t="str">
        <x:f>IFERROR(INDEX('Material routes'!$F$6:$F$2205,MATCH(U910,'Material routes'!$A$6:$A$2205,0)),"MISSING ID")</x:f>
        <x:v>T1</x:v>
      </x:c>
      <x:c r="C910" s="4" t="str">
        <x:f>IFERROR(INDEX('Material routes'!$H$6:$H$2205,MATCH(U910,'Material routes'!$A$6:$A$2205,0)),"MISSING ID")</x:f>
        <x:v>Chemical material</x:v>
      </x:c>
      <x:c r="D910" s="4" t="str">
        <x:f>IFERROR(INDEX('Material routes'!$G$6:$G$2205,MATCH(U910,'Material routes'!$A$6:$A$2205,0)),"MISSING ID")</x:f>
        <x:v>Processing agents</x:v>
      </x:c>
      <x:c r="E910" s="4" t="str">
        <x:f>IFERROR(INDEX('Material routes'!$C$6:$C$2205,MATCH(U910,'Material routes'!$A$6:$A$2205,0)),"MISSING ID")</x:f>
        <x:v>Ingredient candidate</x:v>
      </x:c>
      <x:c r="F910" s="4" t="str">
        <x:f>IFERROR(INDEX('Material routes'!$E$6:$E$2205,MATCH(V910,'Material routes'!$A$6:$A$2205,0)),"MISSING ID")</x:f>
        <x:v>Husk-paper writing pigment</x:v>
      </x:c>
      <x:c r="G910" s="4" t="str">
        <x:f>IFERROR(INDEX('Material routes'!$F$6:$F$2205,MATCH(V910,'Material routes'!$A$6:$A$2205,0)),"MISSING ID")</x:f>
        <x:v>T2</x:v>
      </x:c>
      <x:c r="H910" s="4" t="str">
        <x:f>IFERROR(INDEX('Material routes'!$H$6:$H$2205,MATCH(V910,'Material routes'!$A$6:$A$2205,0)),"MISSING ID")</x:f>
        <x:v>Chemical material</x:v>
      </x:c>
      <x:c r="I910" s="4" t="str">
        <x:f>IFERROR(INDEX('Material routes'!$G$6:$G$2205,MATCH(V910,'Material routes'!$A$6:$A$2205,0)),"MISSING ID")</x:f>
        <x:v>Processing agents</x:v>
      </x:c>
      <x:c r="J910" s="4" t="str">
        <x:f>IFERROR(INDEX('Material routes'!$B$6:$B$2205,MATCH(U910,'Material routes'!$A$6:$A$2205,0)),"MISSING ID")</x:f>
        <x:v>design.audit.proposal_audit_husk_paper_writing_pigment</x:v>
      </x:c>
      <x:c r="K910" s="4" t="str">
        <x:f>IFERROR(INDEX('Crafting recipes'!$C$6:$C$1005,MATCH(J910,'Crafting recipes'!$A$6:$A$1005,0)),"MISSING ID")</x:f>
        <x:v>Material refinement</x:v>
      </x:c>
      <x:c r="L910" s="4" t="str">
        <x:f>IFERROR(INDEX('Material routes'!$K$6:$K$2205,MATCH(U910,'Material routes'!$A$6:$A$2205,0)),"MISSING ID")</x:f>
        <x:v>Proposal</x:v>
      </x:c>
      <x:c r="M910" s="4" t="str">
        <x:f>IFERROR(INDEX('Material routes'!$M$6:$M$2205,MATCH(U910,'Material routes'!$A$6:$A$2205,0)),"MISSING ID")</x:f>
        <x:v>Partial proposal</x:v>
      </x:c>
      <x:c r="N910" s="4"/>
      <x:c r="O910" s="4" t="str">
        <x:f>IFERROR(INDEX('Material routes'!$J$6:$J$2205,MATCH(U910,'Material routes'!$A$6:$A$2205,0)),"MISSING ID")</x:f>
        <x:v>Unspecified</x:v>
      </x:c>
      <x:c r="P910" s="4"/>
      <x:c r="Q910" s="4" t="str">
        <x:f>IFERROR(INDEX('Material routes'!$J$6:$J$2205,MATCH(V910,'Material routes'!$A$6:$A$2205,0)),"MISSING ID")</x:f>
        <x:v>Unspecified</x:v>
      </x:c>
      <x:c r="R910" s="4" t="str">
        <x:f>IF(L910="Withheld","Withheld premise",IF(E910="Tool candidate","Reusable prerequisite",IF(K910="Raw entry preparation","Entry-resource preparation",IF(G910="Not applicable",IF(IFERROR(INDEX('Items'!$AI$6:$AI$1005,MATCH(T910,'Items'!$A$6:$A$1005,0)),"MISSING ID")="Finished item","Finished endpoint",IF(IFERROR(INDEX('Items'!$AI$6:$AI$1005,MATCH(T910,'Items'!$A$6:$A$1005,0)),"MISSING ID")="Currency","Currency / no refinement tier","Recovered output / tier not applicable")),IF(OR(IFERROR(INDEX('Crafting recipes'!$H$6:$H$1005,MATCH(J910,'Crafting recipes'!$A$6:$A$1005,0)),"MISSING ID")="Unassigned",G910="Unassigned"),"Tier unresolved",IF(IFERROR(VALUE(RIGHT(G910,1))-VALUE(RIGHT(IFERROR(INDEX('Crafting recipes'!$H$6:$H$1005,MATCH(J910,'Crafting recipes'!$A$6:$A$1005,0)),"MISSING ID"),1)),0)=1,IF(B910=IFERROR(INDEX('Crafting recipes'!$H$6:$H$1005,MATCH(J910,'Crafting recipes'!$A$6:$A$1005,0)),"MISSING ID"),"Advances one material tier","Lower-tier ingredient; route advances one tier"),"Needs tier review"))))))</x:f>
        <x:v>Advances one material tier</x:v>
      </x:c>
      <x:c r="S910" s="4" t="str">
        <x:f>IFERROR(INDEX('Material routes'!$D$6:$D$2205,MATCH(U910,'Material routes'!$A$6:$A$2205,0)),"MISSING ID")</x:f>
        <x:v>proposal.t1.faunal_carrier</x:v>
      </x:c>
      <x:c r="T910" s="4" t="str">
        <x:f>IFERROR(INDEX('Material routes'!$D$6:$D$2205,MATCH(V910,'Material routes'!$A$6:$A$2205,0)),"MISSING ID")</x:f>
        <x:v>proposal.audit.husk_paper_writing_pigment</x:v>
      </x:c>
      <x:c r="U910" s="4" t="str">
        <x:v>design.audit.proposal_audit_husk_paper_writing_pigment.audit.in.2</x:v>
      </x:c>
      <x:c r="V910" s="4" t="str">
        <x:v>design.audit.proposal_audit_husk_paper_writing_pigment.audit.out</x:v>
      </x:c>
    </x:row>
    <x:row r="911" ht="64" customHeight="1">
      <x:c r="A911" s="4" t="str">
        <x:f>IFERROR(INDEX('Material routes'!$E$6:$E$2205,MATCH(U911,'Material routes'!$A$6:$A$2205,0)),"MISSING ID")</x:f>
        <x:v>Worked iron stock</x:v>
      </x:c>
      <x:c r="B911" s="4" t="str">
        <x:f>IFERROR(INDEX('Material routes'!$F$6:$F$2205,MATCH(U911,'Material routes'!$A$6:$A$2205,0)),"MISSING ID")</x:f>
        <x:v>T2</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T3</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prerequisite",IF(K911="Raw entry preparation","Entry-resource preparation",IF(G911="Not applicable",IF(IFERROR(INDEX('Items'!$AI$6:$AI$1005,MATCH(T911,'Items'!$A$6:$A$1005,0)),"MISSING ID")="Finished item","Finished endpoint",IF(IFERROR(INDEX('Items'!$AI$6:$AI$1005,MATCH(T911,'Items'!$A$6:$A$1005,0)),"MISSING ID")="Currency","Currency / no refinement tier","Recovered output / tier not applicable")),IF(OR(IFERROR(INDEX('Crafting recipes'!$H$6:$H$1005,MATCH(J911,'Crafting recipes'!$A$6:$A$1005,0)),"MISSING ID")="Unassigned",G911="Unassigned"),"Tier unresolved",IF(IFERROR(VALUE(RIGHT(G911,1))-VALUE(RIGHT(IFERROR(INDEX('Crafting recipes'!$H$6:$H$1005,MATCH(J911,'Crafting recipes'!$A$6:$A$1005,0)),"MISSING ID"),1)),0)=1,IF(B911=IFERROR(INDEX('Crafting recipes'!$H$6:$H$1005,MATCH(J911,'Crafting recipes'!$A$6:$A$1005,0)),"MISSING ID"),"Advances one material tier","Lower-tier ingredient; route advances one tier"),"Needs tier review"))))))</x:f>
        <x:v>Advances one material tier</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stock</x:v>
      </x:c>
      <x:c r="B912" s="4" t="str">
        <x:f>IFERROR(INDEX('Material routes'!$F$6:$F$2205,MATCH(U912,'Material routes'!$A$6:$A$2205,0)),"MISSING ID")</x:f>
        <x:v>T3</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T4</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prerequisite",IF(K912="Raw entry preparation","Entry-resource preparation",IF(G912="Not applicable",IF(IFERROR(INDEX('Items'!$AI$6:$AI$1005,MATCH(T912,'Items'!$A$6:$A$1005,0)),"MISSING ID")="Finished item","Finished endpoint",IF(IFERROR(INDEX('Items'!$AI$6:$AI$1005,MATCH(T912,'Items'!$A$6:$A$1005,0)),"MISSING ID")="Currency","Currency / no refinement tier","Recovered output / tier not applicable")),IF(OR(IFERROR(INDEX('Crafting recipes'!$H$6:$H$1005,MATCH(J912,'Crafting recipes'!$A$6:$A$1005,0)),"MISSING ID")="Unassigned",G912="Unassigned"),"Tier unresolved",IF(IFERROR(VALUE(RIGHT(G912,1))-VALUE(RIGHT(IFERROR(INDEX('Crafting recipes'!$H$6:$H$1005,MATCH(J912,'Crafting recipes'!$A$6:$A$1005,0)),"MISSING ID"),1)),0)=1,IF(B912=IFERROR(INDEX('Crafting recipes'!$H$6:$H$1005,MATCH(J912,'Crafting recipes'!$A$6:$A$1005,0)),"MISSING ID"),"Advances one material tier","Lower-tier ingredient; route advances one tier"),"Needs tier review"))))))</x:f>
        <x:v>Advances one material tier</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T3</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prerequisite",IF(K913="Raw entry preparation","Entry-resource preparation",IF(G913="Not applicable",IF(IFERROR(INDEX('Items'!$AI$6:$AI$1005,MATCH(T913,'Items'!$A$6:$A$1005,0)),"MISSING ID")="Finished item","Finished endpoint",IF(IFERROR(INDEX('Items'!$AI$6:$AI$1005,MATCH(T913,'Items'!$A$6:$A$1005,0)),"MISSING ID")="Currency","Currency / no refinement tier","Recovered output / tier not applicable")),IF(OR(IFERROR(INDEX('Crafting recipes'!$H$6:$H$1005,MATCH(J913,'Crafting recipes'!$A$6:$A$1005,0)),"MISSING ID")="Unassigned",G913="Unassigned"),"Tier unresolved",IF(IFERROR(VALUE(RIGHT(G913,1))-VALUE(RIGHT(IFERROR(INDEX('Crafting recipes'!$H$6:$H$1005,MATCH(J913,'Crafting recipes'!$A$6:$A$1005,0)),"MISSING ID"),1)),0)=1,IF(B913=IFERROR(INDEX('Crafting recipes'!$H$6:$H$1005,MATCH(J913,'Crafting recipes'!$A$6:$A$1005,0)),"MISSING ID"),"Advances one material tier","Lower-tier ingredient; route advances one tier"),"Needs tier review"))))))</x:f>
        <x:v>Advances one material tier</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Worked iron stock</x:v>
      </x:c>
      <x:c r="B914" s="4" t="str">
        <x:f>IFERROR(INDEX('Material routes'!$F$6:$F$2205,MATCH(U914,'Material routes'!$A$6:$A$2205,0)),"MISSING ID")</x:f>
        <x:v>T2</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T3</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prerequisite",IF(K914="Raw entry preparation","Entry-resource preparation",IF(G914="Not applicable",IF(IFERROR(INDEX('Items'!$AI$6:$AI$1005,MATCH(T914,'Items'!$A$6:$A$1005,0)),"MISSING ID")="Finished item","Finished endpoint",IF(IFERROR(INDEX('Items'!$AI$6:$AI$1005,MATCH(T914,'Items'!$A$6:$A$1005,0)),"MISSING ID")="Currency","Currency / no refinement tier","Recovered output / tier not applicable")),IF(OR(IFERROR(INDEX('Crafting recipes'!$H$6:$H$1005,MATCH(J914,'Crafting recipes'!$A$6:$A$1005,0)),"MISSING ID")="Unassigned",G914="Unassigned"),"Tier unresolved",IF(IFERROR(VALUE(RIGHT(G914,1))-VALUE(RIGHT(IFERROR(INDEX('Crafting recipes'!$H$6:$H$1005,MATCH(J914,'Crafting recipes'!$A$6:$A$1005,0)),"MISSING ID"),1)),0)=1,IF(B914=IFERROR(INDEX('Crafting recipes'!$H$6:$H$1005,MATCH(J914,'Crafting recipes'!$A$6:$A$1005,0)),"MISSING ID"),"Advances one material tier","Lower-tier ingredient; route advances one tier"),"Needs tier review"))))))</x:f>
        <x:v>Advances one material tier</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conductor stock</x:v>
      </x:c>
      <x:c r="B915" s="4" t="str">
        <x:f>IFERROR(INDEX('Material routes'!$F$6:$F$2205,MATCH(U915,'Material routes'!$A$6:$A$2205,0)),"MISSING ID")</x:f>
        <x:v>T2</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T3</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prerequisite",IF(K915="Raw entry preparation","Entry-resource preparation",IF(G915="Not applicable",IF(IFERROR(INDEX('Items'!$AI$6:$AI$1005,MATCH(T915,'Items'!$A$6:$A$1005,0)),"MISSING ID")="Finished item","Finished endpoint",IF(IFERROR(INDEX('Items'!$AI$6:$AI$1005,MATCH(T915,'Items'!$A$6:$A$1005,0)),"MISSING ID")="Currency","Currency / no refinement tier","Recovered output / tier not applicable")),IF(OR(IFERROR(INDEX('Crafting recipes'!$H$6:$H$1005,MATCH(J915,'Crafting recipes'!$A$6:$A$1005,0)),"MISSING ID")="Unassigned",G915="Unassigned"),"Tier unresolved",IF(IFERROR(VALUE(RIGHT(G915,1))-VALUE(RIGHT(IFERROR(INDEX('Crafting recipes'!$H$6:$H$1005,MATCH(J915,'Crafting recipes'!$A$6:$A$1005,0)),"MISSING ID"),1)),0)=1,IF(B915=IFERROR(INDEX('Crafting recipes'!$H$6:$H$1005,MATCH(J915,'Crafting recipes'!$A$6:$A$1005,0)),"MISSING ID"),"Advances one material tier","Lower-tier ingredient; route advances one tier"),"Needs tier review"))))))</x:f>
        <x:v>Advances one material tier</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Prepared ceramic body feed</x:v>
      </x:c>
      <x:c r="B917" s="4" t="str">
        <x:f>IFERROR(INDEX('Material routes'!$F$6:$F$2205,MATCH(U917,'Material routes'!$A$6:$A$2205,0)),"MISSING ID")</x:f>
        <x:v>T1</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T2</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prerequisite",IF(K917="Raw entry preparation","Entry-resource preparation",IF(G917="Not applicable",IF(IFERROR(INDEX('Items'!$AI$6:$AI$1005,MATCH(T917,'Items'!$A$6:$A$1005,0)),"MISSING ID")="Finished item","Finished endpoint",IF(IFERROR(INDEX('Items'!$AI$6:$AI$1005,MATCH(T917,'Items'!$A$6:$A$1005,0)),"MISSING ID")="Currency","Currency / no refinement tier","Recovered output / tier not applicable")),IF(OR(IFERROR(INDEX('Crafting recipes'!$H$6:$H$1005,MATCH(J917,'Crafting recipes'!$A$6:$A$1005,0)),"MISSING ID")="Unassigned",G917="Unassigned"),"Tier unresolved",IF(IFERROR(VALUE(RIGHT(G917,1))-VALUE(RIGHT(IFERROR(INDEX('Crafting recipes'!$H$6:$H$1005,MATCH(J917,'Crafting recipes'!$A$6:$A$1005,0)),"MISSING ID"),1)),0)=1,IF(B917=IFERROR(INDEX('Crafting recipes'!$H$6:$H$1005,MATCH(J917,'Crafting recipes'!$A$6:$A$1005,0)),"MISSING ID"),"Advances one material tier","Lower-tier ingredient; route advances one tier"),"Needs tier review"))))))</x:f>
        <x:v>Advances one material tier</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Worked iron stock</x:v>
      </x:c>
      <x:c r="B918" s="4" t="str">
        <x:f>IFERROR(INDEX('Material routes'!$F$6:$F$2205,MATCH(U918,'Material routes'!$A$6:$A$2205,0)),"MISSING ID")</x:f>
        <x:v>T2</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T3</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prerequisite",IF(K918="Raw entry preparation","Entry-resource preparation",IF(G918="Not applicable",IF(IFERROR(INDEX('Items'!$AI$6:$AI$1005,MATCH(T918,'Items'!$A$6:$A$1005,0)),"MISSING ID")="Finished item","Finished endpoint",IF(IFERROR(INDEX('Items'!$AI$6:$AI$1005,MATCH(T918,'Items'!$A$6:$A$1005,0)),"MISSING ID")="Currency","Currency / no refinement tier","Recovered output / tier not applicable")),IF(OR(IFERROR(INDEX('Crafting recipes'!$H$6:$H$1005,MATCH(J918,'Crafting recipes'!$A$6:$A$1005,0)),"MISSING ID")="Unassigned",G918="Unassigned"),"Tier unresolved",IF(IFERROR(VALUE(RIGHT(G918,1))-VALUE(RIGHT(IFERROR(INDEX('Crafting recipes'!$H$6:$H$1005,MATCH(J918,'Crafting recipes'!$A$6:$A$1005,0)),"MISSING ID"),1)),0)=1,IF(B918=IFERROR(INDEX('Crafting recipes'!$H$6:$H$1005,MATCH(J918,'Crafting recipes'!$A$6:$A$1005,0)),"MISSING ID"),"Advances one material tier","Lower-tier ingredient; route advances one tier"),"Needs tier review"))))))</x:f>
        <x:v>Advances one material tier</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T3</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prerequisite",IF(K919="Raw entry preparation","Entry-resource preparation",IF(G919="Not applicable",IF(IFERROR(INDEX('Items'!$AI$6:$AI$1005,MATCH(T919,'Items'!$A$6:$A$1005,0)),"MISSING ID")="Finished item","Finished endpoint",IF(IFERROR(INDEX('Items'!$AI$6:$AI$1005,MATCH(T919,'Items'!$A$6:$A$1005,0)),"MISSING ID")="Currency","Currency / no refinement tier","Recovered output / tier not applicable")),IF(OR(IFERROR(INDEX('Crafting recipes'!$H$6:$H$1005,MATCH(J919,'Crafting recipes'!$A$6:$A$1005,0)),"MISSING ID")="Unassigned",G919="Unassigned"),"Tier unresolved",IF(IFERROR(VALUE(RIGHT(G919,1))-VALUE(RIGHT(IFERROR(INDEX('Crafting recipes'!$H$6:$H$1005,MATCH(J919,'Crafting recipes'!$A$6:$A$1005,0)),"MISSING ID"),1)),0)=1,IF(B919=IFERROR(INDEX('Crafting recipes'!$H$6:$H$1005,MATCH(J919,'Crafting recipes'!$A$6:$A$1005,0)),"MISSING ID"),"Advances one material tier","Lower-tier ingredient; route advances one tier"),"Needs tier review"))))))</x:f>
        <x:v>Lower-tier ingredient; route advances one tier</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t="str">
        <x:f>IFERROR(INDEX('Material routes'!$E$6:$E$2205,MATCH(U920,'Material routes'!$A$6:$A$2205,0)),"MISSING ID")</x:f>
        <x:v>Shaped fauna hard-part blanks</x:v>
      </x:c>
      <x:c r="B920" s="4" t="str">
        <x:f>IFERROR(INDEX('Material routes'!$F$6:$F$2205,MATCH(U920,'Material routes'!$A$6:$A$2205,0)),"MISSING ID")</x:f>
        <x:v>T1</x:v>
      </x:c>
      <x:c r="C920" s="4" t="str">
        <x:f>IFERROR(INDEX('Material routes'!$H$6:$H$2205,MATCH(U920,'Material routes'!$A$6:$A$2205,0)),"MISSING ID")</x:f>
        <x:v>Processed material</x:v>
      </x:c>
      <x:c r="D920" s="4" t="str">
        <x:f>IFERROR(INDEX('Material routes'!$G$6:$G$2205,MATCH(U920,'Material routes'!$A$6:$A$2205,0)),"MISSING ID")</x:f>
        <x:v>Manufactured stock</x:v>
      </x:c>
      <x:c r="E920" s="4" t="str">
        <x:f>IFERROR(INDEX('Material routes'!$C$6:$C$2205,MATCH(U920,'Material routes'!$A$6:$A$2205,0)),"MISSING ID")</x:f>
        <x:v>Ingredient candidate</x:v>
      </x:c>
      <x:c r="F920" s="4" t="str">
        <x:f>IFERROR(INDEX('Material routes'!$E$6:$E$2205,MATCH(V920,'Material routes'!$A$6:$A$2205,0)),"MISSING ID")</x:f>
        <x:v>Instrument bridge blank</x:v>
      </x:c>
      <x:c r="G920" s="4" t="str">
        <x:f>IFERROR(INDEX('Material routes'!$F$6:$F$2205,MATCH(V920,'Material routes'!$A$6:$A$2205,0)),"MISSING ID")</x:f>
        <x:v>T2</x:v>
      </x:c>
      <x:c r="H920" s="4" t="str">
        <x:f>IFERROR(INDEX('Material routes'!$H$6:$H$2205,MATCH(V920,'Material routes'!$A$6:$A$2205,0)),"MISSING ID")</x:f>
        <x:v>Crafting component</x:v>
      </x:c>
      <x:c r="I920" s="4" t="str">
        <x:f>IFERROR(INDEX('Material routes'!$G$6:$G$2205,MATCH(V920,'Material routes'!$A$6:$A$2205,0)),"MISSING ID")</x:f>
        <x:v>Crafting components</x:v>
      </x:c>
      <x:c r="J920" s="4" t="str">
        <x:f>IFERROR(INDEX('Material routes'!$B$6:$B$2205,MATCH(U920,'Material routes'!$A$6:$A$2205,0)),"MISSING ID")</x:f>
        <x:v>design.audit.proposal_audit_instrument_bridge_blank</x:v>
      </x:c>
      <x:c r="K920" s="4" t="str">
        <x:f>IFERROR(INDEX('Crafting recipes'!$C$6:$C$1005,MATCH(J920,'Crafting recipes'!$A$6:$A$1005,0)),"MISSING ID")</x:f>
        <x:v>Material refinement</x:v>
      </x:c>
      <x:c r="L920" s="4" t="str">
        <x:f>IFERROR(INDEX('Material routes'!$K$6:$K$2205,MATCH(U920,'Material routes'!$A$6:$A$2205,0)),"MISSING ID")</x:f>
        <x:v>Proposal</x:v>
      </x:c>
      <x:c r="M920" s="4" t="str">
        <x:f>IFERROR(INDEX('Material routes'!$M$6:$M$2205,MATCH(U920,'Material routes'!$A$6:$A$2205,0)),"MISSING ID")</x:f>
        <x:v>Partial proposal</x:v>
      </x:c>
      <x:c r="N920" s="4"/>
      <x:c r="O920" s="4" t="str">
        <x:f>IFERROR(INDEX('Material routes'!$J$6:$J$2205,MATCH(U920,'Material routes'!$A$6:$A$2205,0)),"MISSING ID")</x:f>
        <x:v>Unspecified</x:v>
      </x:c>
      <x:c r="P920" s="4"/>
      <x:c r="Q920" s="4" t="str">
        <x:f>IFERROR(INDEX('Material routes'!$J$6:$J$2205,MATCH(V920,'Material routes'!$A$6:$A$2205,0)),"MISSING ID")</x:f>
        <x:v>Unspecified</x:v>
      </x:c>
      <x:c r="R920" s="4" t="str">
        <x:f>IF(L920="Withheld","Withheld premise",IF(E920="Tool candidate","Reusable prerequisite",IF(K920="Raw entry preparation","Entry-resource preparation",IF(G920="Not applicable",IF(IFERROR(INDEX('Items'!$AI$6:$AI$1005,MATCH(T920,'Items'!$A$6:$A$1005,0)),"MISSING ID")="Finished item","Finished endpoint",IF(IFERROR(INDEX('Items'!$AI$6:$AI$1005,MATCH(T920,'Items'!$A$6:$A$1005,0)),"MISSING ID")="Currency","Currency / no refinement tier","Recovered output / tier not applicable")),IF(OR(IFERROR(INDEX('Crafting recipes'!$H$6:$H$1005,MATCH(J920,'Crafting recipes'!$A$6:$A$1005,0)),"MISSING ID")="Unassigned",G920="Unassigned"),"Tier unresolved",IF(IFERROR(VALUE(RIGHT(G920,1))-VALUE(RIGHT(IFERROR(INDEX('Crafting recipes'!$H$6:$H$1005,MATCH(J920,'Crafting recipes'!$A$6:$A$1005,0)),"MISSING ID"),1)),0)=1,IF(B920=IFERROR(INDEX('Crafting recipes'!$H$6:$H$1005,MATCH(J920,'Crafting recipes'!$A$6:$A$1005,0)),"MISSING ID"),"Advances one material tier","Lower-tier ingredient; route advances one tier"),"Needs tier review"))))))</x:f>
        <x:v>Advances one material tier</x:v>
      </x:c>
      <x:c r="S920" s="4" t="str">
        <x:f>IFERROR(INDEX('Material routes'!$D$6:$D$2205,MATCH(U920,'Material routes'!$A$6:$A$2205,0)),"MISSING ID")</x:f>
        <x:v>proposal.t1.hardpart_blank</x:v>
      </x:c>
      <x:c r="T920" s="4" t="str">
        <x:f>IFERROR(INDEX('Material routes'!$D$6:$D$2205,MATCH(V920,'Material routes'!$A$6:$A$2205,0)),"MISSING ID")</x:f>
        <x:v>proposal.audit.instrument_bridge_blank</x:v>
      </x:c>
      <x:c r="U920" s="4" t="str">
        <x:v>design.audit.proposal_audit_instrument_bridge_blank.audit.in.1</x:v>
      </x:c>
      <x:c r="V920" s="4" t="str">
        <x:v>design.audit.proposal_audit_instrument_bridge_blank.audit.out</x:v>
      </x:c>
    </x:row>
    <x:row r="921" ht="64" customHeight="1">
      <x:c r="A921" s="4" t="str">
        <x:f>IFERROR(INDEX('Material routes'!$E$6:$E$2205,MATCH(U921,'Material routes'!$A$6:$A$2205,0)),"MISSING ID")</x:f>
        <x:v>Steel stock</x:v>
      </x:c>
      <x:c r="B921" s="4" t="str">
        <x:f>IFERROR(INDEX('Material routes'!$F$6:$F$2205,MATCH(U921,'Material routes'!$A$6:$A$2205,0)),"MISSING ID")</x:f>
        <x:v>T2</x:v>
      </x:c>
      <x:c r="C921" s="4" t="str">
        <x:f>IFERROR(INDEX('Material routes'!$H$6:$H$2205,MATCH(U921,'Material routes'!$A$6:$A$2205,0)),"MISSING ID")</x:f>
        <x:v>Processed material</x:v>
      </x:c>
      <x:c r="D921" s="4" t="str">
        <x:f>IFERROR(INDEX('Material routes'!$G$6:$G$2205,MATCH(U921,'Material routes'!$A$6:$A$2205,0)),"MISSING ID")</x:f>
        <x:v>Manufactured stock</x:v>
      </x:c>
      <x:c r="E921" s="4" t="str">
        <x:f>IFERROR(INDEX('Material routes'!$C$6:$C$2205,MATCH(U921,'Material routes'!$A$6:$A$2205,0)),"MISSING ID")</x:f>
        <x:v>Ingredient candidate</x:v>
      </x:c>
      <x:c r="F921" s="4" t="str">
        <x:f>IFERROR(INDEX('Material routes'!$E$6:$E$2205,MATCH(V921,'Material routes'!$A$6:$A$2205,0)),"MISSING ID")</x:f>
        <x:v>Instrument tuning peg set</x:v>
      </x:c>
      <x:c r="G921" s="4" t="str">
        <x:f>IFERROR(INDEX('Material routes'!$F$6:$F$2205,MATCH(V921,'Material routes'!$A$6:$A$2205,0)),"MISSING ID")</x:f>
        <x:v>T3</x:v>
      </x:c>
      <x:c r="H921" s="4" t="str">
        <x:f>IFERROR(INDEX('Material routes'!$H$6:$H$2205,MATCH(V921,'Material routes'!$A$6:$A$2205,0)),"MISSING ID")</x:f>
        <x:v>Crafting component</x:v>
      </x:c>
      <x:c r="I921" s="4" t="str">
        <x:f>IFERROR(INDEX('Material routes'!$G$6:$G$2205,MATCH(V921,'Material routes'!$A$6:$A$2205,0)),"MISSING ID")</x:f>
        <x:v>Crafting components</x:v>
      </x:c>
      <x:c r="J921" s="4" t="str">
        <x:f>IFERROR(INDEX('Material routes'!$B$6:$B$2205,MATCH(U921,'Material routes'!$A$6:$A$2205,0)),"MISSING ID")</x:f>
        <x:v>design.audit.proposal_audit_instrument_tuning_peg_set</x:v>
      </x:c>
      <x:c r="K921" s="4" t="str">
        <x:f>IFERROR(INDEX('Crafting recipes'!$C$6:$C$1005,MATCH(J921,'Crafting recipes'!$A$6:$A$1005,0)),"MISSING ID")</x:f>
        <x:v>Material refinement</x:v>
      </x:c>
      <x:c r="L921" s="4" t="str">
        <x:f>IFERROR(INDEX('Material routes'!$K$6:$K$2205,MATCH(U921,'Material routes'!$A$6:$A$2205,0)),"MISSING ID")</x:f>
        <x:v>Proposal</x:v>
      </x:c>
      <x:c r="M921" s="4" t="str">
        <x:f>IFERROR(INDEX('Material routes'!$M$6:$M$2205,MATCH(U921,'Material routes'!$A$6:$A$2205,0)),"MISSING ID")</x:f>
        <x:v>Partial proposal</x:v>
      </x:c>
      <x:c r="N921" s="4"/>
      <x:c r="O921" s="4" t="str">
        <x:f>IFERROR(INDEX('Material routes'!$J$6:$J$2205,MATCH(U921,'Material routes'!$A$6:$A$2205,0)),"MISSING ID")</x:f>
        <x:v>Unspecified</x:v>
      </x:c>
      <x:c r="P921" s="4"/>
      <x:c r="Q921" s="4" t="str">
        <x:f>IFERROR(INDEX('Material routes'!$J$6:$J$2205,MATCH(V921,'Material routes'!$A$6:$A$2205,0)),"MISSING ID")</x:f>
        <x:v>Unspecified</x:v>
      </x:c>
      <x:c r="R921" s="4" t="str">
        <x:f>IF(L921="Withheld","Withheld premise",IF(E921="Tool candidate","Reusable prerequisite",IF(K921="Raw entry preparation","Entry-resource preparation",IF(G921="Not applicable",IF(IFERROR(INDEX('Items'!$AI$6:$AI$1005,MATCH(T921,'Items'!$A$6:$A$1005,0)),"MISSING ID")="Finished item","Finished endpoint",IF(IFERROR(INDEX('Items'!$AI$6:$AI$1005,MATCH(T921,'Items'!$A$6:$A$1005,0)),"MISSING ID")="Currency","Currency / no refinement tier","Recovered output / tier not applicable")),IF(OR(IFERROR(INDEX('Crafting recipes'!$H$6:$H$1005,MATCH(J921,'Crafting recipes'!$A$6:$A$1005,0)),"MISSING ID")="Unassigned",G921="Unassigned"),"Tier unresolved",IF(IFERROR(VALUE(RIGHT(G921,1))-VALUE(RIGHT(IFERROR(INDEX('Crafting recipes'!$H$6:$H$1005,MATCH(J921,'Crafting recipes'!$A$6:$A$1005,0)),"MISSING ID"),1)),0)=1,IF(B921=IFERROR(INDEX('Crafting recipes'!$H$6:$H$1005,MATCH(J921,'Crafting recipes'!$A$6:$A$1005,0)),"MISSING ID"),"Advances one material tier","Lower-tier ingredient; route advances one tier"),"Needs tier review"))))))</x:f>
        <x:v>Advances one material tier</x:v>
      </x:c>
      <x:c r="S921" s="4" t="str">
        <x:f>IFERROR(INDEX('Material routes'!$D$6:$D$2205,MATCH(U921,'Material routes'!$A$6:$A$2205,0)),"MISSING ID")</x:f>
        <x:v>author.metallurgy.steel_stock</x:v>
      </x:c>
      <x:c r="T921" s="4" t="str">
        <x:f>IFERROR(INDEX('Material routes'!$D$6:$D$2205,MATCH(V921,'Material routes'!$A$6:$A$2205,0)),"MISSING ID")</x:f>
        <x:v>proposal.audit.instrument_tuning_peg_set</x:v>
      </x:c>
      <x:c r="U921" s="4" t="str">
        <x:v>design.audit.proposal_audit_instrument_tuning_peg_set.audit.in.1</x:v>
      </x:c>
      <x:c r="V921" s="4" t="str">
        <x:v>design.audit.proposal_audit_instrument_tuning_peg_set.audit.out</x:v>
      </x:c>
    </x:row>
    <x:row r="922" ht="64" customHeight="1">
      <x:c r="A922" s="4" t="str">
        <x:f>IFERROR(INDEX('Material routes'!$E$6:$E$2205,MATCH(U922,'Material routes'!$A$6:$A$2205,0)),"MISSING ID")</x:f>
        <x:v>Spring-grade steel stock</x:v>
      </x:c>
      <x:c r="B922" s="4" t="str">
        <x:f>IFERROR(INDEX('Material routes'!$F$6:$F$2205,MATCH(U922,'Material routes'!$A$6:$A$2205,0)),"MISSING ID")</x:f>
        <x:v>T3</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T4</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prerequisite",IF(K922="Raw entry preparation","Entry-resource preparation",IF(G922="Not applicable",IF(IFERROR(INDEX('Items'!$AI$6:$AI$1005,MATCH(T922,'Items'!$A$6:$A$1005,0)),"MISSING ID")="Finished item","Finished endpoint",IF(IFERROR(INDEX('Items'!$AI$6:$AI$1005,MATCH(T922,'Items'!$A$6:$A$1005,0)),"MISSING ID")="Currency","Currency / no refinement tier","Recovered output / tier not applicable")),IF(OR(IFERROR(INDEX('Crafting recipes'!$H$6:$H$1005,MATCH(J922,'Crafting recipes'!$A$6:$A$1005,0)),"MISSING ID")="Unassigned",G922="Unassigned"),"Tier unresolved",IF(IFERROR(VALUE(RIGHT(G922,1))-VALUE(RIGHT(IFERROR(INDEX('Crafting recipes'!$H$6:$H$1005,MATCH(J922,'Crafting recipes'!$A$6:$A$1005,0)),"MISSING ID"),1)),0)=1,IF(B922=IFERROR(INDEX('Crafting recipes'!$H$6:$H$1005,MATCH(J922,'Crafting recipes'!$A$6:$A$1005,0)),"MISSING ID"),"Advances one material tier","Lower-tier ingredient; route advances one tier"),"Needs tier review"))))))</x:f>
        <x:v>Advances one material tier</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Prepared ceramic body feed</x:v>
      </x:c>
      <x:c r="B923" s="4" t="str">
        <x:f>IFERROR(INDEX('Material routes'!$F$6:$F$2205,MATCH(U923,'Material routes'!$A$6:$A$2205,0)),"MISSING ID")</x:f>
        <x:v>T1</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T2</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prerequisite",IF(K923="Raw entry preparation","Entry-resource preparation",IF(G923="Not applicable",IF(IFERROR(INDEX('Items'!$AI$6:$AI$1005,MATCH(T923,'Items'!$A$6:$A$1005,0)),"MISSING ID")="Finished item","Finished endpoint",IF(IFERROR(INDEX('Items'!$AI$6:$AI$1005,MATCH(T923,'Items'!$A$6:$A$1005,0)),"MISSING ID")="Currency","Currency / no refinement tier","Recovered output / tier not applicable")),IF(OR(IFERROR(INDEX('Crafting recipes'!$H$6:$H$1005,MATCH(J923,'Crafting recipes'!$A$6:$A$1005,0)),"MISSING ID")="Unassigned",G923="Unassigned"),"Tier unresolved",IF(IFERROR(VALUE(RIGHT(G923,1))-VALUE(RIGHT(IFERROR(INDEX('Crafting recipes'!$H$6:$H$1005,MATCH(J923,'Crafting recipes'!$A$6:$A$1005,0)),"MISSING ID"),1)),0)=1,IF(B923=IFERROR(INDEX('Crafting recipes'!$H$6:$H$1005,MATCH(J923,'Crafting recipes'!$A$6:$A$1005,0)),"MISSING ID"),"Advances one material tier","Lower-tier ingredient; route advances one tier"),"Needs tier review"))))))</x:f>
        <x:v>Advances one material tier</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T3</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prerequisite",IF(K924="Raw entry preparation","Entry-resource preparation",IF(G924="Not applicable",IF(IFERROR(INDEX('Items'!$AI$6:$AI$1005,MATCH(T924,'Items'!$A$6:$A$1005,0)),"MISSING ID")="Finished item","Finished endpoint",IF(IFERROR(INDEX('Items'!$AI$6:$AI$1005,MATCH(T924,'Items'!$A$6:$A$1005,0)),"MISSING ID")="Currency","Currency / no refinement tier","Recovered output / tier not applicable")),IF(OR(IFERROR(INDEX('Crafting recipes'!$H$6:$H$1005,MATCH(J924,'Crafting recipes'!$A$6:$A$1005,0)),"MISSING ID")="Unassigned",G924="Unassigned"),"Tier unresolved",IF(IFERROR(VALUE(RIGHT(G924,1))-VALUE(RIGHT(IFERROR(INDEX('Crafting recipes'!$H$6:$H$1005,MATCH(J924,'Crafting recipes'!$A$6:$A$1005,0)),"MISSING ID"),1)),0)=1,IF(B924=IFERROR(INDEX('Crafting recipes'!$H$6:$H$1005,MATCH(J924,'Crafting recipes'!$A$6:$A$1005,0)),"MISSING ID"),"Advances one material tier","Lower-tier ingredient; route advances one tier"),"Needs tier review"))))))</x:f>
        <x:v>Advances one material tier</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T3</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prerequisite",IF(K925="Raw entry preparation","Entry-resource preparation",IF(G925="Not applicable",IF(IFERROR(INDEX('Items'!$AI$6:$AI$1005,MATCH(T925,'Items'!$A$6:$A$1005,0)),"MISSING ID")="Finished item","Finished endpoint",IF(IFERROR(INDEX('Items'!$AI$6:$AI$1005,MATCH(T925,'Items'!$A$6:$A$1005,0)),"MISSING ID")="Currency","Currency / no refinement tier","Recovered output / tier not applicable")),IF(OR(IFERROR(INDEX('Crafting recipes'!$H$6:$H$1005,MATCH(J925,'Crafting recipes'!$A$6:$A$1005,0)),"MISSING ID")="Unassigned",G925="Unassigned"),"Tier unresolved",IF(IFERROR(VALUE(RIGHT(G925,1))-VALUE(RIGHT(IFERROR(INDEX('Crafting recipes'!$H$6:$H$1005,MATCH(J925,'Crafting recipes'!$A$6:$A$1005,0)),"MISSING ID"),1)),0)=1,IF(B925=IFERROR(INDEX('Crafting recipes'!$H$6:$H$1005,MATCH(J925,'Crafting recipes'!$A$6:$A$1005,0)),"MISSING ID"),"Advances one material tier","Lower-tier ingredient; route advances one tier"),"Needs tier review"))))))</x:f>
        <x:v>Advances one material tier</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T3</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prerequisite",IF(K926="Raw entry preparation","Entry-resource preparation",IF(G926="Not applicable",IF(IFERROR(INDEX('Items'!$AI$6:$AI$1005,MATCH(T926,'Items'!$A$6:$A$1005,0)),"MISSING ID")="Finished item","Finished endpoint",IF(IFERROR(INDEX('Items'!$AI$6:$AI$1005,MATCH(T926,'Items'!$A$6:$A$1005,0)),"MISSING ID")="Currency","Currency / no refinement tier","Recovered output / tier not applicable")),IF(OR(IFERROR(INDEX('Crafting recipes'!$H$6:$H$1005,MATCH(J926,'Crafting recipes'!$A$6:$A$1005,0)),"MISSING ID")="Unassigned",G926="Unassigned"),"Tier unresolved",IF(IFERROR(VALUE(RIGHT(G926,1))-VALUE(RIGHT(IFERROR(INDEX('Crafting recipes'!$H$6:$H$1005,MATCH(J926,'Crafting recipes'!$A$6:$A$1005,0)),"MISSING ID"),1)),0)=1,IF(B926=IFERROR(INDEX('Crafting recipes'!$H$6:$H$1005,MATCH(J926,'Crafting recipes'!$A$6:$A$1005,0)),"MISSING ID"),"Advances one material tier","Lower-tier ingredient; route advances one tier"),"Needs tier review"))))))</x:f>
        <x:v>Advances one material tier</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stock</x:v>
      </x:c>
      <x:c r="B927" s="4" t="str">
        <x:f>IFERROR(INDEX('Material routes'!$F$6:$F$2205,MATCH(U927,'Material routes'!$A$6:$A$2205,0)),"MISSING ID")</x:f>
        <x:v>T3</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T4</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prerequisite",IF(K927="Raw entry preparation","Entry-resource preparation",IF(G927="Not applicable",IF(IFERROR(INDEX('Items'!$AI$6:$AI$1005,MATCH(T927,'Items'!$A$6:$A$1005,0)),"MISSING ID")="Finished item","Finished endpoint",IF(IFERROR(INDEX('Items'!$AI$6:$AI$1005,MATCH(T927,'Items'!$A$6:$A$1005,0)),"MISSING ID")="Currency","Currency / no refinement tier","Recovered output / tier not applicable")),IF(OR(IFERROR(INDEX('Crafting recipes'!$H$6:$H$1005,MATCH(J927,'Crafting recipes'!$A$6:$A$1005,0)),"MISSING ID")="Unassigned",G927="Unassigned"),"Tier unresolved",IF(IFERROR(VALUE(RIGHT(G927,1))-VALUE(RIGHT(IFERROR(INDEX('Crafting recipes'!$H$6:$H$1005,MATCH(J927,'Crafting recipes'!$A$6:$A$1005,0)),"MISSING ID"),1)),0)=1,IF(B927=IFERROR(INDEX('Crafting recipes'!$H$6:$H$1005,MATCH(J927,'Crafting recipes'!$A$6:$A$1005,0)),"MISSING ID"),"Advances one material tier","Lower-tier ingredient; route advances one tier"),"Needs tier review"))))))</x:f>
        <x:v>Advances one material tier</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Worked iron stock</x:v>
      </x:c>
      <x:c r="B928" s="4" t="str">
        <x:f>IFERROR(INDEX('Material routes'!$F$6:$F$2205,MATCH(U928,'Material routes'!$A$6:$A$2205,0)),"MISSING ID")</x:f>
        <x:v>T2</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T4</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prerequisite",IF(K928="Raw entry preparation","Entry-resource preparation",IF(G928="Not applicable",IF(IFERROR(INDEX('Items'!$AI$6:$AI$1005,MATCH(T928,'Items'!$A$6:$A$1005,0)),"MISSING ID")="Finished item","Finished endpoint",IF(IFERROR(INDEX('Items'!$AI$6:$AI$1005,MATCH(T928,'Items'!$A$6:$A$1005,0)),"MISSING ID")="Currency","Currency / no refinement tier","Recovered output / tier not applicable")),IF(OR(IFERROR(INDEX('Crafting recipes'!$H$6:$H$1005,MATCH(J928,'Crafting recipes'!$A$6:$A$1005,0)),"MISSING ID")="Unassigned",G928="Unassigned"),"Tier unresolved",IF(IFERROR(VALUE(RIGHT(G928,1))-VALUE(RIGHT(IFERROR(INDEX('Crafting recipes'!$H$6:$H$1005,MATCH(J928,'Crafting recipes'!$A$6:$A$1005,0)),"MISSING ID"),1)),0)=1,IF(B928=IFERROR(INDEX('Crafting recipes'!$H$6:$H$1005,MATCH(J928,'Crafting recipes'!$A$6:$A$1005,0)),"MISSING ID"),"Advances one material tier","Lower-tier ingredient; route advances one tier"),"Needs tier review"))))))</x:f>
        <x:v>Lower-tier ingredient; route advances one tier</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T3</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prerequisite",IF(K929="Raw entry preparation","Entry-resource preparation",IF(G929="Not applicable",IF(IFERROR(INDEX('Items'!$AI$6:$AI$1005,MATCH(T929,'Items'!$A$6:$A$1005,0)),"MISSING ID")="Finished item","Finished endpoint",IF(IFERROR(INDEX('Items'!$AI$6:$AI$1005,MATCH(T929,'Items'!$A$6:$A$1005,0)),"MISSING ID")="Currency","Currency / no refinement tier","Recovered output / tier not applicable")),IF(OR(IFERROR(INDEX('Crafting recipes'!$H$6:$H$1005,MATCH(J929,'Crafting recipes'!$A$6:$A$1005,0)),"MISSING ID")="Unassigned",G929="Unassigned"),"Tier unresolved",IF(IFERROR(VALUE(RIGHT(G929,1))-VALUE(RIGHT(IFERROR(INDEX('Crafting recipes'!$H$6:$H$1005,MATCH(J929,'Crafting recipes'!$A$6:$A$1005,0)),"MISSING ID"),1)),0)=1,IF(B929=IFERROR(INDEX('Crafting recipes'!$H$6:$H$1005,MATCH(J929,'Crafting recipes'!$A$6:$A$1005,0)),"MISSING ID"),"Advances one material tier","Lower-tier ingredient; route advances one tier"),"Needs tier review"))))))</x:f>
        <x:v>Advances one material tier</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stock</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T4</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prerequisite",IF(K930="Raw entry preparation","Entry-resource preparation",IF(G930="Not applicable",IF(IFERROR(INDEX('Items'!$AI$6:$AI$1005,MATCH(T930,'Items'!$A$6:$A$1005,0)),"MISSING ID")="Finished item","Finished endpoint",IF(IFERROR(INDEX('Items'!$AI$6:$AI$1005,MATCH(T930,'Items'!$A$6:$A$1005,0)),"MISSING ID")="Currency","Currency / no refinement tier","Recovered output / tier not applicable")),IF(OR(IFERROR(INDEX('Crafting recipes'!$H$6:$H$1005,MATCH(J930,'Crafting recipes'!$A$6:$A$1005,0)),"MISSING ID")="Unassigned",G930="Unassigned"),"Tier unresolved",IF(IFERROR(VALUE(RIGHT(G930,1))-VALUE(RIGHT(IFERROR(INDEX('Crafting recipes'!$H$6:$H$1005,MATCH(J930,'Crafting recipes'!$A$6:$A$1005,0)),"MISSING ID"),1)),0)=1,IF(B930=IFERROR(INDEX('Crafting recipes'!$H$6:$H$1005,MATCH(J930,'Crafting recipes'!$A$6:$A$1005,0)),"MISSING ID"),"Advances one material tier","Lower-tier ingredient; route advances one tier"),"Needs tier review"))))))</x:f>
        <x:v>Advances one material tier</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sealing sheet</x:v>
      </x:c>
      <x:c r="B931" s="4" t="str">
        <x:f>IFERROR(INDEX('Material routes'!$F$6:$F$2205,MATCH(U931,'Material routes'!$A$6:$A$2205,0)),"MISSING ID")</x:f>
        <x:v>T3</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T4</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prerequisite",IF(K931="Raw entry preparation","Entry-resource preparation",IF(G931="Not applicable",IF(IFERROR(INDEX('Items'!$AI$6:$AI$1005,MATCH(T931,'Items'!$A$6:$A$1005,0)),"MISSING ID")="Finished item","Finished endpoint",IF(IFERROR(INDEX('Items'!$AI$6:$AI$1005,MATCH(T931,'Items'!$A$6:$A$1005,0)),"MISSING ID")="Currency","Currency / no refinement tier","Recovered output / tier not applicable")),IF(OR(IFERROR(INDEX('Crafting recipes'!$H$6:$H$1005,MATCH(J931,'Crafting recipes'!$A$6:$A$1005,0)),"MISSING ID")="Unassigned",G931="Unassigned"),"Tier unresolved",IF(IFERROR(VALUE(RIGHT(G931,1))-VALUE(RIGHT(IFERROR(INDEX('Crafting recipes'!$H$6:$H$1005,MATCH(J931,'Crafting recipes'!$A$6:$A$1005,0)),"MISSING ID"),1)),0)=1,IF(B931=IFERROR(INDEX('Crafting recipes'!$H$6:$H$1005,MATCH(J931,'Crafting recipes'!$A$6:$A$1005,0)),"MISSING ID"),"Advances one material tier","Lower-tier ingredient; route advances one tier"),"Needs tier review"))))))</x:f>
        <x:v>Advances one material tier</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Refractory ceramic stock</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T4</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prerequisite",IF(K932="Raw entry preparation","Entry-resource preparation",IF(G932="Not applicable",IF(IFERROR(INDEX('Items'!$AI$6:$AI$1005,MATCH(T932,'Items'!$A$6:$A$1005,0)),"MISSING ID")="Finished item","Finished endpoint",IF(IFERROR(INDEX('Items'!$AI$6:$AI$1005,MATCH(T932,'Items'!$A$6:$A$1005,0)),"MISSING ID")="Currency","Currency / no refinement tier","Recovered output / tier not applicable")),IF(OR(IFERROR(INDEX('Crafting recipes'!$H$6:$H$1005,MATCH(J932,'Crafting recipes'!$A$6:$A$1005,0)),"MISSING ID")="Unassigned",G932="Unassigned"),"Tier unresolved",IF(IFERROR(VALUE(RIGHT(G932,1))-VALUE(RIGHT(IFERROR(INDEX('Crafting recipes'!$H$6:$H$1005,MATCH(J932,'Crafting recipes'!$A$6:$A$1005,0)),"MISSING ID"),1)),0)=1,IF(B932=IFERROR(INDEX('Crafting recipes'!$H$6:$H$1005,MATCH(J932,'Crafting recipes'!$A$6:$A$1005,0)),"MISSING ID"),"Advances one material tier","Lower-tier ingredient; route advances one tier"),"Needs tier review"))))))</x:f>
        <x:v>Lower-tier ingredient; route advances one tier</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T4</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prerequisite",IF(K933="Raw entry preparation","Entry-resource preparation",IF(G933="Not applicable",IF(IFERROR(INDEX('Items'!$AI$6:$AI$1005,MATCH(T933,'Items'!$A$6:$A$1005,0)),"MISSING ID")="Finished item","Finished endpoint",IF(IFERROR(INDEX('Items'!$AI$6:$AI$1005,MATCH(T933,'Items'!$A$6:$A$1005,0)),"MISSING ID")="Currency","Currency / no refinement tier","Recovered output / tier not applicable")),IF(OR(IFERROR(INDEX('Crafting recipes'!$H$6:$H$1005,MATCH(J933,'Crafting recipes'!$A$6:$A$1005,0)),"MISSING ID")="Unassigned",G933="Unassigned"),"Tier unresolved",IF(IFERROR(VALUE(RIGHT(G933,1))-VALUE(RIGHT(IFERROR(INDEX('Crafting recipes'!$H$6:$H$1005,MATCH(J933,'Crafting recipes'!$A$6:$A$1005,0)),"MISSING ID"),1)),0)=1,IF(B933=IFERROR(INDEX('Crafting recipes'!$H$6:$H$1005,MATCH(J933,'Crafting recipes'!$A$6:$A$1005,0)),"MISSING ID"),"Advances one material tier","Lower-tier ingredient; route advances one tier"),"Needs tier review"))))))</x:f>
        <x:v>Lower-tier ingredient; route advances one tier</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stock</x:v>
      </x:c>
      <x:c r="B934" s="4" t="str">
        <x:f>IFERROR(INDEX('Material routes'!$F$6:$F$2205,MATCH(U934,'Material routes'!$A$6:$A$2205,0)),"MISSING ID")</x:f>
        <x:v>T3</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T4</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prerequisite",IF(K934="Raw entry preparation","Entry-resource preparation",IF(G934="Not applicable",IF(IFERROR(INDEX('Items'!$AI$6:$AI$1005,MATCH(T934,'Items'!$A$6:$A$1005,0)),"MISSING ID")="Finished item","Finished endpoint",IF(IFERROR(INDEX('Items'!$AI$6:$AI$1005,MATCH(T934,'Items'!$A$6:$A$1005,0)),"MISSING ID")="Currency","Currency / no refinement tier","Recovered output / tier not applicable")),IF(OR(IFERROR(INDEX('Crafting recipes'!$H$6:$H$1005,MATCH(J934,'Crafting recipes'!$A$6:$A$1005,0)),"MISSING ID")="Unassigned",G934="Unassigned"),"Tier unresolved",IF(IFERROR(VALUE(RIGHT(G934,1))-VALUE(RIGHT(IFERROR(INDEX('Crafting recipes'!$H$6:$H$1005,MATCH(J934,'Crafting recipes'!$A$6:$A$1005,0)),"MISSING ID"),1)),0)=1,IF(B934=IFERROR(INDEX('Crafting recipes'!$H$6:$H$1005,MATCH(J934,'Crafting recipes'!$A$6:$A$1005,0)),"MISSING ID"),"Advances one material tier","Lower-tier ingredient; route advances one tier"),"Needs tier review"))))))</x:f>
        <x:v>Advances one material tier</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Worked iron stock</x:v>
      </x:c>
      <x:c r="B935" s="4" t="str">
        <x:f>IFERROR(INDEX('Material routes'!$F$6:$F$2205,MATCH(U935,'Material routes'!$A$6:$A$2205,0)),"MISSING ID")</x:f>
        <x:v>T2</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T3</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prerequisite",IF(K935="Raw entry preparation","Entry-resource preparation",IF(G935="Not applicable",IF(IFERROR(INDEX('Items'!$AI$6:$AI$1005,MATCH(T935,'Items'!$A$6:$A$1005,0)),"MISSING ID")="Finished item","Finished endpoint",IF(IFERROR(INDEX('Items'!$AI$6:$AI$1005,MATCH(T935,'Items'!$A$6:$A$1005,0)),"MISSING ID")="Currency","Currency / no refinement tier","Recovered output / tier not applicable")),IF(OR(IFERROR(INDEX('Crafting recipes'!$H$6:$H$1005,MATCH(J935,'Crafting recipes'!$A$6:$A$1005,0)),"MISSING ID")="Unassigned",G935="Unassigned"),"Tier unresolved",IF(IFERROR(VALUE(RIGHT(G935,1))-VALUE(RIGHT(IFERROR(INDEX('Crafting recipes'!$H$6:$H$1005,MATCH(J935,'Crafting recipes'!$A$6:$A$1005,0)),"MISSING ID"),1)),0)=1,IF(B935=IFERROR(INDEX('Crafting recipes'!$H$6:$H$1005,MATCH(J935,'Crafting recipes'!$A$6:$A$1005,0)),"MISSING ID"),"Advances one material tier","Lower-tier ingredient; route advances one tier"),"Needs tier review"))))))</x:f>
        <x:v>Advances one material tier</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conductor stock</x:v>
      </x:c>
      <x:c r="B936" s="4" t="str">
        <x:f>IFERROR(INDEX('Material routes'!$F$6:$F$2205,MATCH(U936,'Material routes'!$A$6:$A$2205,0)),"MISSING ID")</x:f>
        <x:v>T2</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T3</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prerequisite",IF(K936="Raw entry preparation","Entry-resource preparation",IF(G936="Not applicable",IF(IFERROR(INDEX('Items'!$AI$6:$AI$1005,MATCH(T936,'Items'!$A$6:$A$1005,0)),"MISSING ID")="Finished item","Finished endpoint",IF(IFERROR(INDEX('Items'!$AI$6:$AI$1005,MATCH(T936,'Items'!$A$6:$A$1005,0)),"MISSING ID")="Currency","Currency / no refinement tier","Recovered output / tier not applicable")),IF(OR(IFERROR(INDEX('Crafting recipes'!$H$6:$H$1005,MATCH(J936,'Crafting recipes'!$A$6:$A$1005,0)),"MISSING ID")="Unassigned",G936="Unassigned"),"Tier unresolved",IF(IFERROR(VALUE(RIGHT(G936,1))-VALUE(RIGHT(IFERROR(INDEX('Crafting recipes'!$H$6:$H$1005,MATCH(J936,'Crafting recipes'!$A$6:$A$1005,0)),"MISSING ID"),1)),0)=1,IF(B936=IFERROR(INDEX('Crafting recipes'!$H$6:$H$1005,MATCH(J936,'Crafting recipes'!$A$6:$A$1005,0)),"MISSING ID"),"Advances one material tier","Lower-tier ingredient; route advances one tier"),"Needs tier review"))))))</x:f>
        <x:v>Advances one material tier</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Refractory ceramic stock</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T3</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prerequisite",IF(K937="Raw entry preparation","Entry-resource preparation",IF(G937="Not applicable",IF(IFERROR(INDEX('Items'!$AI$6:$AI$1005,MATCH(T937,'Items'!$A$6:$A$1005,0)),"MISSING ID")="Finished item","Finished endpoint",IF(IFERROR(INDEX('Items'!$AI$6:$AI$1005,MATCH(T937,'Items'!$A$6:$A$1005,0)),"MISSING ID")="Currency","Currency / no refinement tier","Recovered output / tier not applicable")),IF(OR(IFERROR(INDEX('Crafting recipes'!$H$6:$H$1005,MATCH(J937,'Crafting recipes'!$A$6:$A$1005,0)),"MISSING ID")="Unassigned",G937="Unassigned"),"Tier unresolved",IF(IFERROR(VALUE(RIGHT(G937,1))-VALUE(RIGHT(IFERROR(INDEX('Crafting recipes'!$H$6:$H$1005,MATCH(J937,'Crafting recipes'!$A$6:$A$1005,0)),"MISSING ID"),1)),0)=1,IF(B937=IFERROR(INDEX('Crafting recipes'!$H$6:$H$1005,MATCH(J937,'Crafting recipes'!$A$6:$A$1005,0)),"MISSING ID"),"Advances one material tier","Lower-tier ingredient; route advances one tier"),"Needs tier review"))))))</x:f>
        <x:v>Advances one material tier</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T3</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Not applicable</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prerequisite",IF(K938="Raw entry preparation","Entry-resource preparation",IF(G938="Not applicable",IF(IFERROR(INDEX('Items'!$AI$6:$AI$1005,MATCH(T938,'Items'!$A$6:$A$1005,0)),"MISSING ID")="Finished item","Finished endpoint",IF(IFERROR(INDEX('Items'!$AI$6:$AI$1005,MATCH(T938,'Items'!$A$6:$A$1005,0)),"MISSING ID")="Currency","Currency / no refinement tier","Recovered output / tier not applicable")),IF(OR(IFERROR(INDEX('Crafting recipes'!$H$6:$H$1005,MATCH(J938,'Crafting recipes'!$A$6:$A$1005,0)),"MISSING ID")="Unassigned",G938="Unassigned"),"Tier unresolved",IF(IFERROR(VALUE(RIGHT(G938,1))-VALUE(RIGHT(IFERROR(INDEX('Crafting recipes'!$H$6:$H$1005,MATCH(J938,'Crafting recipes'!$A$6:$A$1005,0)),"MISSING ID"),1)),0)=1,IF(B938=IFERROR(INDEX('Crafting recipes'!$H$6:$H$1005,MATCH(J938,'Crafting recipes'!$A$6:$A$1005,0)),"MISSING ID"),"Advances one material tier","Lower-tier ingredient; route advances one tier"),"Needs tier review"))))))</x:f>
        <x:v>Finished endpoint</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T3</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Not applicable</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prerequisite",IF(K939="Raw entry preparation","Entry-resource preparation",IF(G939="Not applicable",IF(IFERROR(INDEX('Items'!$AI$6:$AI$1005,MATCH(T939,'Items'!$A$6:$A$1005,0)),"MISSING ID")="Finished item","Finished endpoint",IF(IFERROR(INDEX('Items'!$AI$6:$AI$1005,MATCH(T939,'Items'!$A$6:$A$1005,0)),"MISSING ID")="Currency","Currency / no refinement tier","Recovered output / tier not applicable")),IF(OR(IFERROR(INDEX('Crafting recipes'!$H$6:$H$1005,MATCH(J939,'Crafting recipes'!$A$6:$A$1005,0)),"MISSING ID")="Unassigned",G939="Unassigned"),"Tier unresolved",IF(IFERROR(VALUE(RIGHT(G939,1))-VALUE(RIGHT(IFERROR(INDEX('Crafting recipes'!$H$6:$H$1005,MATCH(J939,'Crafting recipes'!$A$6:$A$1005,0)),"MISSING ID"),1)),0)=1,IF(B939=IFERROR(INDEX('Crafting recipes'!$H$6:$H$1005,MATCH(J939,'Crafting recipes'!$A$6:$A$1005,0)),"MISSING ID"),"Advances one material tier","Lower-tier ingredient; route advances one tier"),"Needs tier review"))))))</x:f>
        <x:v>Finished endpoint</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T3</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Not applicable</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prerequisite",IF(K940="Raw entry preparation","Entry-resource preparation",IF(G940="Not applicable",IF(IFERROR(INDEX('Items'!$AI$6:$AI$1005,MATCH(T940,'Items'!$A$6:$A$1005,0)),"MISSING ID")="Finished item","Finished endpoint",IF(IFERROR(INDEX('Items'!$AI$6:$AI$1005,MATCH(T940,'Items'!$A$6:$A$1005,0)),"MISSING ID")="Currency","Currency / no refinement tier","Recovered output / tier not applicable")),IF(OR(IFERROR(INDEX('Crafting recipes'!$H$6:$H$1005,MATCH(J940,'Crafting recipes'!$A$6:$A$1005,0)),"MISSING ID")="Unassigned",G940="Unassigned"),"Tier unresolved",IF(IFERROR(VALUE(RIGHT(G940,1))-VALUE(RIGHT(IFERROR(INDEX('Crafting recipes'!$H$6:$H$1005,MATCH(J940,'Crafting recipes'!$A$6:$A$1005,0)),"MISSING ID"),1)),0)=1,IF(B940=IFERROR(INDEX('Crafting recipes'!$H$6:$H$1005,MATCH(J940,'Crafting recipes'!$A$6:$A$1005,0)),"MISSING ID"),"Advances one material tier","Lower-tier ingredient; route advances one tier"),"Needs tier review"))))))</x:f>
        <x:v>Finished endpoint</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T4</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Not applicable</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prerequisite",IF(K941="Raw entry preparation","Entry-resource preparation",IF(G941="Not applicable",IF(IFERROR(INDEX('Items'!$AI$6:$AI$1005,MATCH(T941,'Items'!$A$6:$A$1005,0)),"MISSING ID")="Finished item","Finished endpoint",IF(IFERROR(INDEX('Items'!$AI$6:$AI$1005,MATCH(T941,'Items'!$A$6:$A$1005,0)),"MISSING ID")="Currency","Currency / no refinement tier","Recovered output / tier not applicable")),IF(OR(IFERROR(INDEX('Crafting recipes'!$H$6:$H$1005,MATCH(J941,'Crafting recipes'!$A$6:$A$1005,0)),"MISSING ID")="Unassigned",G941="Unassigned"),"Tier unresolved",IF(IFERROR(VALUE(RIGHT(G941,1))-VALUE(RIGHT(IFERROR(INDEX('Crafting recipes'!$H$6:$H$1005,MATCH(J941,'Crafting recipes'!$A$6:$A$1005,0)),"MISSING ID"),1)),0)=1,IF(B941=IFERROR(INDEX('Crafting recipes'!$H$6:$H$1005,MATCH(J941,'Crafting recipes'!$A$6:$A$1005,0)),"MISSING ID"),"Advances one material tier","Lower-tier ingredient; route advances one tier"),"Needs tier review"))))))</x:f>
        <x:v>Finished endpoint</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Not applicable</x:v>
      </x:c>
      <x:c r="H942" s="4" t="str">
        <x:f>IFERROR(INDEX('Material routes'!$H$6:$H$2205,MATCH(V942,'Material routes'!$A$6:$A$2205,0)),"MISSING ID")</x:f>
        <x:v>Tool</x:v>
      </x:c>
      <x:c r="I942" s="4" t="str">
        <x:f>IFERROR(INDEX('Material routes'!$G$6:$G$2205,MATCH(V942,'Material routes'!$A$6:$A$2205,0)),"MISSING ID")</x:f>
        <x:v>Tools</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Finished endpoint</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Not applicable</x:v>
      </x:c>
      <x:c r="H943" s="4" t="str">
        <x:f>IFERROR(INDEX('Material routes'!$H$6:$H$2205,MATCH(V943,'Material routes'!$A$6:$A$2205,0)),"MISSING ID")</x:f>
        <x:v>Tool</x:v>
      </x:c>
      <x:c r="I943" s="4" t="str">
        <x:f>IFERROR(INDEX('Material routes'!$G$6:$G$2205,MATCH(V943,'Material routes'!$A$6:$A$2205,0)),"MISSING ID")</x:f>
        <x:v>Tools</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Finished endpoint</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Not applicable</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Finished endpoint</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Not applicable</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Finished endpoint</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stock</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Not applicable</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Finished endpoint</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stock</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Not applicable</x:v>
      </x:c>
      <x:c r="H947" s="4" t="str">
        <x:f>IFERROR(INDEX('Material routes'!$H$6:$H$2205,MATCH(V947,'Material routes'!$A$6:$A$2205,0)),"MISSING ID")</x:f>
        <x:v>Tool</x:v>
      </x:c>
      <x:c r="I947" s="4" t="str">
        <x:f>IFERROR(INDEX('Material routes'!$G$6:$G$2205,MATCH(V947,'Material routes'!$A$6:$A$2205,0)),"MISSING ID")</x:f>
        <x:v>Tools</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Finished endpoint</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Not applicable</x:v>
      </x:c>
      <x:c r="H948" s="4" t="str">
        <x:f>IFERROR(INDEX('Material routes'!$H$6:$H$2205,MATCH(V948,'Material routes'!$A$6:$A$2205,0)),"MISSING ID")</x:f>
        <x:v>Tool</x:v>
      </x:c>
      <x:c r="I948" s="4" t="str">
        <x:f>IFERROR(INDEX('Material routes'!$G$6:$G$2205,MATCH(V948,'Material routes'!$A$6:$A$2205,0)),"MISSING ID")</x:f>
        <x:v>Tools</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Finished endpoint</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Not applicable</x:v>
      </x:c>
      <x:c r="C949" s="4" t="str">
        <x:f>IFERROR(INDEX('Material routes'!$H$6:$H$2205,MATCH(U949,'Material routes'!$A$6:$A$2205,0)),"MISSING ID")</x:f>
        <x:v>Crafting component</x:v>
      </x:c>
      <x:c r="D949" s="4" t="str">
        <x:f>IFERROR(INDEX('Material routes'!$G$6:$G$2205,MATCH(U949,'Material routes'!$A$6:$A$2205,0)),"MISSING ID")</x:f>
        <x:v>Recovered mechanisms</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Not applicable</x:v>
      </x:c>
      <x:c r="H949" s="4" t="str">
        <x:f>IFERROR(INDEX('Material routes'!$H$6:$H$2205,MATCH(V949,'Material routes'!$A$6:$A$2205,0)),"MISSING ID")</x:f>
        <x:v>Machine</x:v>
      </x:c>
      <x:c r="I949" s="4" t="str">
        <x:f>IFERROR(INDEX('Material routes'!$G$6:$G$2205,MATCH(V949,'Material routes'!$A$6:$A$2205,0)),"MISSING ID")</x:f>
        <x:v>Tools</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Finished endpoint</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Not applicable</x:v>
      </x:c>
      <x:c r="C950" s="4" t="str">
        <x:f>IFERROR(INDEX('Material routes'!$H$6:$H$2205,MATCH(U950,'Material routes'!$A$6:$A$2205,0)),"MISSING ID")</x:f>
        <x:v>Crafting component</x:v>
      </x:c>
      <x:c r="D950" s="4" t="str">
        <x:f>IFERROR(INDEX('Material routes'!$G$6:$G$2205,MATCH(U950,'Material routes'!$A$6:$A$2205,0)),"MISSING ID")</x:f>
        <x:v>Recovered mechanisms</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Not applicable</x:v>
      </x:c>
      <x:c r="H950" s="4" t="str">
        <x:f>IFERROR(INDEX('Material routes'!$H$6:$H$2205,MATCH(V950,'Material routes'!$A$6:$A$2205,0)),"MISSING ID")</x:f>
        <x:v>Machine</x:v>
      </x:c>
      <x:c r="I950" s="4" t="str">
        <x:f>IFERROR(INDEX('Material routes'!$G$6:$G$2205,MATCH(V950,'Material routes'!$A$6:$A$2205,0)),"MISSING ID")</x:f>
        <x:v>Tools</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Finished endpoint</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Not applicable</x:v>
      </x:c>
      <x:c r="H951" s="4" t="str">
        <x:f>IFERROR(INDEX('Material routes'!$H$6:$H$2205,MATCH(V951,'Material routes'!$A$6:$A$2205,0)),"MISSING ID")</x:f>
        <x:v>Machine</x:v>
      </x:c>
      <x:c r="I951" s="4" t="str">
        <x:f>IFERROR(INDEX('Material routes'!$G$6:$G$2205,MATCH(V951,'Material routes'!$A$6:$A$2205,0)),"MISSING ID")</x:f>
        <x:v>Tools</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Finished endpoint</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Not applicable</x:v>
      </x:c>
      <x:c r="H952" s="4" t="str">
        <x:f>IFERROR(INDEX('Material routes'!$H$6:$H$2205,MATCH(V952,'Material routes'!$A$6:$A$2205,0)),"MISSING ID")</x:f>
        <x:v>Machine</x:v>
      </x:c>
      <x:c r="I952" s="4" t="str">
        <x:f>IFERROR(INDEX('Material routes'!$G$6:$G$2205,MATCH(V952,'Material routes'!$A$6:$A$2205,0)),"MISSING ID")</x:f>
        <x:v>Tools</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Finished endpoint</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t="str">
        <x:f>IFERROR(INDEX('Material routes'!$E$6:$E$2205,MATCH(U953,'Material routes'!$A$6:$A$2205,0)),"MISSING ID")</x:f>
        <x:v>Canister body blank</x:v>
      </x:c>
      <x:c r="B953" s="4" t="str">
        <x:f>IFERROR(INDEX('Material routes'!$F$6:$F$2205,MATCH(U953,'Material routes'!$A$6:$A$2205,0)),"MISSING ID")</x:f>
        <x:v>T3</x:v>
      </x:c>
      <x:c r="C953" s="4" t="str">
        <x:f>IFERROR(INDEX('Material routes'!$H$6:$H$2205,MATCH(U953,'Material routes'!$A$6:$A$2205,0)),"MISSING ID")</x:f>
        <x:v>Container part</x:v>
      </x:c>
      <x:c r="D953" s="4" t="str">
        <x:f>IFERROR(INDEX('Material routes'!$G$6:$G$2205,MATCH(U953,'Material routes'!$A$6:$A$2205,0)),"MISSING ID")</x:f>
        <x:v>Crafting components</x:v>
      </x:c>
      <x:c r="E953" s="4" t="str">
        <x:f>IFERROR(INDEX('Material routes'!$C$6:$C$2205,MATCH(U953,'Material routes'!$A$6:$A$2205,0)),"MISSING ID")</x:f>
        <x:v>Ingredient candidate</x:v>
      </x:c>
      <x:c r="F953" s="4" t="str">
        <x:f>IFERROR(INDEX('Material routes'!$E$6:$E$2205,MATCH(V953,'Material routes'!$A$6:$A$2205,0)),"MISSING ID")</x:f>
        <x:v>Algae canister</x:v>
      </x:c>
      <x:c r="G953" s="4" t="str">
        <x:f>IFERROR(INDEX('Material routes'!$F$6:$F$2205,MATCH(V953,'Material routes'!$A$6:$A$2205,0)),"MISSING ID")</x:f>
        <x:v>Not applicable</x:v>
      </x:c>
      <x:c r="H953" s="4" t="str">
        <x:f>IFERROR(INDEX('Material routes'!$H$6:$H$2205,MATCH(V953,'Material routes'!$A$6:$A$2205,0)),"MISSING ID")</x:f>
        <x:v>Container</x:v>
      </x:c>
      <x:c r="I953" s="4" t="str">
        <x:f>IFERROR(INDEX('Material routes'!$G$6:$G$2205,MATCH(V953,'Material routes'!$A$6:$A$2205,0)),"MISSING ID")</x:f>
        <x:v>Accessories</x:v>
      </x:c>
      <x:c r="J953" s="4" t="str">
        <x:f>IFERROR(INDEX('Material routes'!$B$6:$B$2205,MATCH(U953,'Material routes'!$A$6:$A$2205,0)),"MISSING ID")</x:f>
        <x:v>design.audit.equipment_algae_canister</x:v>
      </x:c>
      <x:c r="K953" s="4" t="str">
        <x:f>IFERROR(INDEX('Crafting recipes'!$C$6:$C$1005,MATCH(J953,'Crafting recipes'!$A$6:$A$1005,0)),"MISSING ID")</x:f>
        <x:v>Finished-item crafting</x:v>
      </x:c>
      <x:c r="L953" s="4" t="str">
        <x:f>IFERROR(INDEX('Material routes'!$K$6:$K$2205,MATCH(U953,'Material routes'!$A$6:$A$2205,0)),"MISSING ID")</x:f>
        <x:v>Proposal</x:v>
      </x:c>
      <x:c r="M953" s="4" t="str">
        <x:f>IFERROR(INDEX('Material routes'!$M$6:$M$2205,MATCH(U953,'Material routes'!$A$6:$A$2205,0)),"MISSING ID")</x:f>
        <x:v>Partial proposal</x:v>
      </x:c>
      <x:c r="N953" s="4"/>
      <x:c r="O953" s="4" t="str">
        <x:f>IFERROR(INDEX('Material routes'!$J$6:$J$2205,MATCH(U953,'Material routes'!$A$6:$A$2205,0)),"MISSING ID")</x:f>
        <x:v>Unspecified</x:v>
      </x:c>
      <x:c r="P953" s="4"/>
      <x:c r="Q953" s="4" t="str">
        <x:f>IFERROR(INDEX('Material routes'!$J$6:$J$2205,MATCH(V953,'Material routes'!$A$6:$A$2205,0)),"MISSING ID")</x:f>
        <x:v>Unspecified</x:v>
      </x:c>
      <x:c r="R953" s="4" t="str">
        <x:f>IF(L953="Withheld","Withheld premise",IF(E953="Tool candidate","Reusable prerequisite",IF(K953="Raw entry preparation","Entry-resource preparation",IF(G953="Not applicable",IF(IFERROR(INDEX('Items'!$AI$6:$AI$1005,MATCH(T953,'Items'!$A$6:$A$1005,0)),"MISSING ID")="Finished item","Finished endpoint",IF(IFERROR(INDEX('Items'!$AI$6:$AI$1005,MATCH(T953,'Items'!$A$6:$A$1005,0)),"MISSING ID")="Currency","Currency / no refinement tier","Recovered output / tier not applicable")),IF(OR(IFERROR(INDEX('Crafting recipes'!$H$6:$H$1005,MATCH(J953,'Crafting recipes'!$A$6:$A$1005,0)),"MISSING ID")="Unassigned",G953="Unassigned"),"Tier unresolved",IF(IFERROR(VALUE(RIGHT(G953,1))-VALUE(RIGHT(IFERROR(INDEX('Crafting recipes'!$H$6:$H$1005,MATCH(J953,'Crafting recipes'!$A$6:$A$1005,0)),"MISSING ID"),1)),0)=1,IF(B953=IFERROR(INDEX('Crafting recipes'!$H$6:$H$1005,MATCH(J953,'Crafting recipes'!$A$6:$A$1005,0)),"MISSING ID"),"Advances one material tier","Lower-tier ingredient; route advances one tier"),"Needs tier review"))))))</x:f>
        <x:v>Finished endpoint</x:v>
      </x:c>
      <x:c r="S953" s="4" t="str">
        <x:f>IFERROR(INDEX('Material routes'!$D$6:$D$2205,MATCH(U953,'Material routes'!$A$6:$A$2205,0)),"MISSING ID")</x:f>
        <x:v>proposal.canister.body_blank</x:v>
      </x:c>
      <x:c r="T953" s="4" t="str">
        <x:f>IFERROR(INDEX('Material routes'!$D$6:$D$2205,MATCH(V953,'Material routes'!$A$6:$A$2205,0)),"MISSING ID")</x:f>
        <x:v>equipment.algae_canister</x:v>
      </x:c>
      <x:c r="U953" s="4" t="str">
        <x:v>design.audit.equipment_algae_canister.audit.in.1</x:v>
      </x:c>
      <x:c r="V953" s="4" t="str">
        <x:v>design.audit.equipment_algae_canister.audit.out</x:v>
      </x:c>
    </x:row>
    <x:row r="954" ht="64" customHeight="1">
      <x:c r="A954" s="4" t="str">
        <x:f>IFERROR(INDEX('Material routes'!$E$6:$E$2205,MATCH(U954,'Material routes'!$A$6:$A$2205,0)),"MISSING ID")</x:f>
        <x:v>Replacement seal ring</x:v>
      </x:c>
      <x:c r="B954" s="4" t="str">
        <x:f>IFERROR(INDEX('Material routes'!$F$6:$F$2205,MATCH(U954,'Material routes'!$A$6:$A$2205,0)),"MISSING ID")</x:f>
        <x:v>T3</x:v>
      </x:c>
      <x:c r="C954" s="4" t="str">
        <x:f>IFERROR(INDEX('Material routes'!$H$6:$H$2205,MATCH(U954,'Material routes'!$A$6:$A$2205,0)),"MISSING ID")</x:f>
        <x:v>Container part</x:v>
      </x:c>
      <x:c r="D954" s="4" t="str">
        <x:f>IFERROR(INDEX('Material routes'!$G$6:$G$2205,MATCH(U954,'Material routes'!$A$6:$A$2205,0)),"MISSING ID")</x:f>
        <x:v>Crafting components</x:v>
      </x:c>
      <x:c r="E954" s="4" t="str">
        <x:f>IFERROR(INDEX('Material routes'!$C$6:$C$2205,MATCH(U954,'Material routes'!$A$6:$A$2205,0)),"MISSING ID")</x:f>
        <x:v>Ingredient candidate</x:v>
      </x:c>
      <x:c r="F954" s="4" t="str">
        <x:f>IFERROR(INDEX('Material routes'!$E$6:$E$2205,MATCH(V954,'Material routes'!$A$6:$A$2205,0)),"MISSING ID")</x:f>
        <x:v>Algae canister</x:v>
      </x:c>
      <x:c r="G954" s="4" t="str">
        <x:f>IFERROR(INDEX('Material routes'!$F$6:$F$2205,MATCH(V954,'Material routes'!$A$6:$A$2205,0)),"MISSING ID")</x:f>
        <x:v>Not applicable</x:v>
      </x:c>
      <x:c r="H954" s="4" t="str">
        <x:f>IFERROR(INDEX('Material routes'!$H$6:$H$2205,MATCH(V954,'Material routes'!$A$6:$A$2205,0)),"MISSING ID")</x:f>
        <x:v>Container</x:v>
      </x:c>
      <x:c r="I954" s="4" t="str">
        <x:f>IFERROR(INDEX('Material routes'!$G$6:$G$2205,MATCH(V954,'Material routes'!$A$6:$A$2205,0)),"MISSING ID")</x:f>
        <x:v>Accessories</x:v>
      </x:c>
      <x:c r="J954" s="4" t="str">
        <x:f>IFERROR(INDEX('Material routes'!$B$6:$B$2205,MATCH(U954,'Material routes'!$A$6:$A$2205,0)),"MISSING ID")</x:f>
        <x:v>design.audit.equipment_algae_canister</x:v>
      </x:c>
      <x:c r="K954" s="4" t="str">
        <x:f>IFERROR(INDEX('Crafting recipes'!$C$6:$C$1005,MATCH(J954,'Crafting recipes'!$A$6:$A$1005,0)),"MISSING ID")</x:f>
        <x:v>Finished-item crafting</x:v>
      </x:c>
      <x:c r="L954" s="4" t="str">
        <x:f>IFERROR(INDEX('Material routes'!$K$6:$K$2205,MATCH(U954,'Material routes'!$A$6:$A$2205,0)),"MISSING ID")</x:f>
        <x:v>Proposal</x:v>
      </x:c>
      <x:c r="M954" s="4" t="str">
        <x:f>IFERROR(INDEX('Material routes'!$M$6:$M$2205,MATCH(U954,'Material routes'!$A$6:$A$2205,0)),"MISSING ID")</x:f>
        <x:v>Partial proposal</x:v>
      </x:c>
      <x:c r="N954" s="4"/>
      <x:c r="O954" s="4" t="str">
        <x:f>IFERROR(INDEX('Material routes'!$J$6:$J$2205,MATCH(U954,'Material routes'!$A$6:$A$2205,0)),"MISSING ID")</x:f>
        <x:v>Unspecified</x:v>
      </x:c>
      <x:c r="P954" s="4"/>
      <x:c r="Q954" s="4" t="str">
        <x:f>IFERROR(INDEX('Material routes'!$J$6:$J$2205,MATCH(V954,'Material routes'!$A$6:$A$2205,0)),"MISSING ID")</x:f>
        <x:v>Unspecified</x:v>
      </x:c>
      <x:c r="R954" s="4" t="str">
        <x:f>IF(L954="Withheld","Withheld premise",IF(E954="Tool candidate","Reusable prerequisite",IF(K954="Raw entry preparation","Entry-resource preparation",IF(G954="Not applicable",IF(IFERROR(INDEX('Items'!$AI$6:$AI$1005,MATCH(T954,'Items'!$A$6:$A$1005,0)),"MISSING ID")="Finished item","Finished endpoint",IF(IFERROR(INDEX('Items'!$AI$6:$AI$1005,MATCH(T954,'Items'!$A$6:$A$1005,0)),"MISSING ID")="Currency","Currency / no refinement tier","Recovered output / tier not applicable")),IF(OR(IFERROR(INDEX('Crafting recipes'!$H$6:$H$1005,MATCH(J954,'Crafting recipes'!$A$6:$A$1005,0)),"MISSING ID")="Unassigned",G954="Unassigned"),"Tier unresolved",IF(IFERROR(VALUE(RIGHT(G954,1))-VALUE(RIGHT(IFERROR(INDEX('Crafting recipes'!$H$6:$H$1005,MATCH(J954,'Crafting recipes'!$A$6:$A$1005,0)),"MISSING ID"),1)),0)=1,IF(B954=IFERROR(INDEX('Crafting recipes'!$H$6:$H$1005,MATCH(J954,'Crafting recipes'!$A$6:$A$1005,0)),"MISSING ID"),"Advances one material tier","Lower-tier ingredient; route advances one tier"),"Needs tier review"))))))</x:f>
        <x:v>Finished endpoint</x:v>
      </x:c>
      <x:c r="S954" s="4" t="str">
        <x:f>IFERROR(INDEX('Material routes'!$D$6:$D$2205,MATCH(U954,'Material routes'!$A$6:$A$2205,0)),"MISSING ID")</x:f>
        <x:v>proposal.canister.seal_ring</x:v>
      </x:c>
      <x:c r="T954" s="4" t="str">
        <x:f>IFERROR(INDEX('Material routes'!$D$6:$D$2205,MATCH(V954,'Material routes'!$A$6:$A$2205,0)),"MISSING ID")</x:f>
        <x:v>equipment.algae_canister</x:v>
      </x:c>
      <x:c r="U954" s="4" t="str">
        <x:v>design.audit.equipment_algae_canister.audit.in.2</x:v>
      </x:c>
      <x:c r="V954" s="4" t="str">
        <x:v>design.audit.equipment_algae_canister.audit.out</x:v>
      </x:c>
    </x:row>
    <x:row r="955" ht="64" customHeight="1">
      <x:c r="A955" s="4" t="str">
        <x:f>IFERROR(INDEX('Material routes'!$E$6:$E$2205,MATCH(U955,'Material routes'!$A$6:$A$2205,0)),"MISSING ID")</x:f>
        <x:v>Canister mouthpiece interface</x:v>
      </x:c>
      <x:c r="B955" s="4" t="str">
        <x:f>IFERROR(INDEX('Material routes'!$F$6:$F$2205,MATCH(U955,'Material routes'!$A$6:$A$2205,0)),"MISSING ID")</x:f>
        <x:v>T3</x:v>
      </x:c>
      <x:c r="C955" s="4" t="str">
        <x:f>IFERROR(INDEX('Material routes'!$H$6:$H$2205,MATCH(U955,'Material routes'!$A$6:$A$2205,0)),"MISSING ID")</x:f>
        <x:v>Container part</x:v>
      </x:c>
      <x:c r="D955" s="4" t="str">
        <x:f>IFERROR(INDEX('Material routes'!$G$6:$G$2205,MATCH(U955,'Material routes'!$A$6:$A$2205,0)),"MISSING ID")</x:f>
        <x:v>Crafting components</x:v>
      </x:c>
      <x:c r="E955" s="4" t="str">
        <x:f>IFERROR(INDEX('Material routes'!$C$6:$C$2205,MATCH(U955,'Material routes'!$A$6:$A$2205,0)),"MISSING ID")</x:f>
        <x:v>Ingredient candidate</x:v>
      </x:c>
      <x:c r="F955" s="4" t="str">
        <x:f>IFERROR(INDEX('Material routes'!$E$6:$E$2205,MATCH(V955,'Material routes'!$A$6:$A$2205,0)),"MISSING ID")</x:f>
        <x:v>Algae canister</x:v>
      </x:c>
      <x:c r="G955" s="4" t="str">
        <x:f>IFERROR(INDEX('Material routes'!$F$6:$F$2205,MATCH(V955,'Material routes'!$A$6:$A$2205,0)),"MISSING ID")</x:f>
        <x:v>Not applicable</x:v>
      </x:c>
      <x:c r="H955" s="4" t="str">
        <x:f>IFERROR(INDEX('Material routes'!$H$6:$H$2205,MATCH(V955,'Material routes'!$A$6:$A$2205,0)),"MISSING ID")</x:f>
        <x:v>Container</x:v>
      </x:c>
      <x:c r="I955" s="4" t="str">
        <x:f>IFERROR(INDEX('Material routes'!$G$6:$G$2205,MATCH(V955,'Material routes'!$A$6:$A$2205,0)),"MISSING ID")</x:f>
        <x:v>Accessories</x:v>
      </x:c>
      <x:c r="J955" s="4" t="str">
        <x:f>IFERROR(INDEX('Material routes'!$B$6:$B$2205,MATCH(U955,'Material routes'!$A$6:$A$2205,0)),"MISSING ID")</x:f>
        <x:v>design.audit.equipment_algae_canister</x:v>
      </x:c>
      <x:c r="K955" s="4" t="str">
        <x:f>IFERROR(INDEX('Crafting recipes'!$C$6:$C$1005,MATCH(J955,'Crafting recipes'!$A$6:$A$1005,0)),"MISSING ID")</x:f>
        <x:v>Finished-item crafting</x:v>
      </x:c>
      <x:c r="L955" s="4" t="str">
        <x:f>IFERROR(INDEX('Material routes'!$K$6:$K$2205,MATCH(U955,'Material routes'!$A$6:$A$2205,0)),"MISSING ID")</x:f>
        <x:v>Proposal</x:v>
      </x:c>
      <x:c r="M955" s="4" t="str">
        <x:f>IFERROR(INDEX('Material routes'!$M$6:$M$2205,MATCH(U955,'Material routes'!$A$6:$A$2205,0)),"MISSING ID")</x:f>
        <x:v>Partial proposal</x:v>
      </x:c>
      <x:c r="N955" s="4"/>
      <x:c r="O955" s="4" t="str">
        <x:f>IFERROR(INDEX('Material routes'!$J$6:$J$2205,MATCH(U955,'Material routes'!$A$6:$A$2205,0)),"MISSING ID")</x:f>
        <x:v>Unspecified</x:v>
      </x:c>
      <x:c r="P955" s="4"/>
      <x:c r="Q955" s="4" t="str">
        <x:f>IFERROR(INDEX('Material routes'!$J$6:$J$2205,MATCH(V955,'Material routes'!$A$6:$A$2205,0)),"MISSING ID")</x:f>
        <x:v>Unspecified</x:v>
      </x:c>
      <x:c r="R955" s="4" t="str">
        <x:f>IF(L955="Withheld","Withheld premise",IF(E955="Tool candidate","Reusable prerequisite",IF(K955="Raw entry preparation","Entry-resource preparation",IF(G955="Not applicable",IF(IFERROR(INDEX('Items'!$AI$6:$AI$1005,MATCH(T955,'Items'!$A$6:$A$1005,0)),"MISSING ID")="Finished item","Finished endpoint",IF(IFERROR(INDEX('Items'!$AI$6:$AI$1005,MATCH(T955,'Items'!$A$6:$A$1005,0)),"MISSING ID")="Currency","Currency / no refinement tier","Recovered output / tier not applicable")),IF(OR(IFERROR(INDEX('Crafting recipes'!$H$6:$H$1005,MATCH(J955,'Crafting recipes'!$A$6:$A$1005,0)),"MISSING ID")="Unassigned",G955="Unassigned"),"Tier unresolved",IF(IFERROR(VALUE(RIGHT(G955,1))-VALUE(RIGHT(IFERROR(INDEX('Crafting recipes'!$H$6:$H$1005,MATCH(J955,'Crafting recipes'!$A$6:$A$1005,0)),"MISSING ID"),1)),0)=1,IF(B955=IFERROR(INDEX('Crafting recipes'!$H$6:$H$1005,MATCH(J955,'Crafting recipes'!$A$6:$A$1005,0)),"MISSING ID"),"Advances one material tier","Lower-tier ingredient; route advances one tier"),"Needs tier review"))))))</x:f>
        <x:v>Finished endpoint</x:v>
      </x:c>
      <x:c r="S955" s="4" t="str">
        <x:f>IFERROR(INDEX('Material routes'!$D$6:$D$2205,MATCH(U955,'Material routes'!$A$6:$A$2205,0)),"MISSING ID")</x:f>
        <x:v>proposal.canister.mouthpiece</x:v>
      </x:c>
      <x:c r="T955" s="4" t="str">
        <x:f>IFERROR(INDEX('Material routes'!$D$6:$D$2205,MATCH(V955,'Material routes'!$A$6:$A$2205,0)),"MISSING ID")</x:f>
        <x:v>equipment.algae_canister</x:v>
      </x:c>
      <x:c r="U955" s="4" t="str">
        <x:v>design.audit.equipment_algae_canister.audit.in.3</x:v>
      </x:c>
      <x:c r="V955" s="4" t="str">
        <x:v>design.audit.equipment_algae_canister.audit.out</x:v>
      </x:c>
    </x:row>
    <x:row r="956" ht="64" customHeight="1">
      <x:c r="A956" s="4" t="str">
        <x:f>IFERROR(INDEX('Material routes'!$E$6:$E$2205,MATCH(U956,'Material routes'!$A$6:$A$2205,0)),"MISSING ID")</x:f>
        <x:v>Contained culinary Phagia culture</x:v>
      </x:c>
      <x:c r="B956" s="4" t="str">
        <x:f>IFERROR(INDEX('Material routes'!$F$6:$F$2205,MATCH(U956,'Material routes'!$A$6:$A$2205,0)),"MISSING ID")</x:f>
        <x:v>T0</x:v>
      </x:c>
      <x:c r="C956" s="4" t="str">
        <x:f>IFERROR(INDEX('Material routes'!$H$6:$H$2205,MATCH(U956,'Material routes'!$A$6:$A$2205,0)),"MISSING ID")</x:f>
        <x:v>Raw material</x:v>
      </x:c>
      <x:c r="D956" s="4" t="str">
        <x:f>IFERROR(INDEX('Material routes'!$G$6:$G$2205,MATCH(U956,'Material routes'!$A$6:$A$2205,0)),"MISSING ID")</x:f>
        <x:v>Cooking ingredients</x:v>
      </x:c>
      <x:c r="E956" s="4" t="str">
        <x:f>IFERROR(INDEX('Material routes'!$C$6:$C$2205,MATCH(U956,'Material routes'!$A$6:$A$2205,0)),"MISSING ID")</x:f>
        <x:v>Contained input</x:v>
      </x:c>
      <x:c r="F956" s="4" t="str">
        <x:f>IFERROR(INDEX('Material routes'!$E$6:$E$2205,MATCH(V956,'Material routes'!$A$6:$A$2205,0)),"MISSING ID")</x:f>
        <x:v>Algae canister</x:v>
      </x:c>
      <x:c r="G956" s="4" t="str">
        <x:f>IFERROR(INDEX('Material routes'!$F$6:$F$2205,MATCH(V956,'Material routes'!$A$6:$A$2205,0)),"MISSING ID")</x:f>
        <x:v>Not applicable</x:v>
      </x:c>
      <x:c r="H956" s="4" t="str">
        <x:f>IFERROR(INDEX('Material routes'!$H$6:$H$2205,MATCH(V956,'Material routes'!$A$6:$A$2205,0)),"MISSING ID")</x:f>
        <x:v>Container</x:v>
      </x:c>
      <x:c r="I956" s="4" t="str">
        <x:f>IFERROR(INDEX('Material routes'!$G$6:$G$2205,MATCH(V956,'Material routes'!$A$6:$A$2205,0)),"MISSING ID")</x:f>
        <x:v>Accessories</x:v>
      </x:c>
      <x:c r="J956" s="4" t="str">
        <x:f>IFERROR(INDEX('Material routes'!$B$6:$B$2205,MATCH(U956,'Material routes'!$A$6:$A$2205,0)),"MISSING ID")</x:f>
        <x:v>design.audit.equipment_algae_canister</x:v>
      </x:c>
      <x:c r="K956" s="4" t="str">
        <x:f>IFERROR(INDEX('Crafting recipes'!$C$6:$C$1005,MATCH(J956,'Crafting recipes'!$A$6:$A$1005,0)),"MISSING ID")</x:f>
        <x:v>Finished-item crafting</x:v>
      </x:c>
      <x:c r="L956" s="4" t="str">
        <x:f>IFERROR(INDEX('Material routes'!$K$6:$K$2205,MATCH(U956,'Material routes'!$A$6:$A$2205,0)),"MISSING ID")</x:f>
        <x:v>Proposal</x:v>
      </x:c>
      <x:c r="M956" s="4" t="str">
        <x:f>IFERROR(INDEX('Material routes'!$M$6:$M$2205,MATCH(U956,'Material routes'!$A$6:$A$2205,0)),"MISSING ID")</x:f>
        <x:v>Partial proposal</x:v>
      </x:c>
      <x:c r="N956" s="4"/>
      <x:c r="O956" s="4" t="str">
        <x:f>IFERROR(INDEX('Material routes'!$J$6:$J$2205,MATCH(U956,'Material routes'!$A$6:$A$2205,0)),"MISSING ID")</x:f>
        <x:v>Unspecified</x:v>
      </x:c>
      <x:c r="P956" s="4"/>
      <x:c r="Q956" s="4" t="str">
        <x:f>IFERROR(INDEX('Material routes'!$J$6:$J$2205,MATCH(V956,'Material routes'!$A$6:$A$2205,0)),"MISSING ID")</x:f>
        <x:v>Unspecified</x:v>
      </x:c>
      <x:c r="R956" s="4" t="str">
        <x:f>IF(L956="Withheld","Withheld premise",IF(E956="Tool candidate","Reusable prerequisite",IF(K956="Raw entry preparation","Entry-resource preparation",IF(G956="Not applicable",IF(IFERROR(INDEX('Items'!$AI$6:$AI$1005,MATCH(T956,'Items'!$A$6:$A$1005,0)),"MISSING ID")="Finished item","Finished endpoint",IF(IFERROR(INDEX('Items'!$AI$6:$AI$1005,MATCH(T956,'Items'!$A$6:$A$1005,0)),"MISSING ID")="Currency","Currency / no refinement tier","Recovered output / tier not applicable")),IF(OR(IFERROR(INDEX('Crafting recipes'!$H$6:$H$1005,MATCH(J956,'Crafting recipes'!$A$6:$A$1005,0)),"MISSING ID")="Unassigned",G956="Unassigned"),"Tier unresolved",IF(IFERROR(VALUE(RIGHT(G956,1))-VALUE(RIGHT(IFERROR(INDEX('Crafting recipes'!$H$6:$H$1005,MATCH(J956,'Crafting recipes'!$A$6:$A$1005,0)),"MISSING ID"),1)),0)=1,IF(B956=IFERROR(INDEX('Crafting recipes'!$H$6:$H$1005,MATCH(J956,'Crafting recipes'!$A$6:$A$1005,0)),"MISSING ID"),"Advances one material tier","Lower-tier ingredient; route advances one tier"),"Needs tier review"))))))</x:f>
        <x:v>Finished endpoint</x:v>
      </x:c>
      <x:c r="S956" s="4" t="str">
        <x:f>IFERROR(INDEX('Material routes'!$D$6:$D$2205,MATCH(U956,'Material routes'!$A$6:$A$2205,0)),"MISSING ID")</x:f>
        <x:v>proposal.collection.contained_culinary_phagia_culture</x:v>
      </x:c>
      <x:c r="T956" s="4" t="str">
        <x:f>IFERROR(INDEX('Material routes'!$D$6:$D$2205,MATCH(V956,'Material routes'!$A$6:$A$2205,0)),"MISSING ID")</x:f>
        <x:v>equipment.algae_canister</x:v>
      </x:c>
      <x:c r="U956" s="4" t="str">
        <x:v>design.audit.equipment_algae_canister.audit.in.4</x:v>
      </x:c>
      <x:c r="V956" s="4" t="str">
        <x:v>design.audit.equipment_algae_canister.audit.out</x:v>
      </x:c>
    </x:row>
    <x:row r="957" ht="64" customHeight="1">
      <x:c r="A957" s="4" t="str">
        <x:f>IFERROR(INDEX('Material routes'!$E$6:$E$2205,MATCH(U957,'Material routes'!$A$6:$A$2205,0)),"MISSING ID")</x:f>
        <x:v>Layered husk composite stock</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Cloak</x:v>
      </x:c>
      <x:c r="G957" s="4" t="str">
        <x:f>IFERROR(INDEX('Material routes'!$F$6:$F$2205,MATCH(V957,'Material routes'!$A$6:$A$2205,0)),"MISSING ID")</x:f>
        <x:v>Not applicable</x:v>
      </x:c>
      <x:c r="H957" s="4" t="str">
        <x:f>IFERROR(INDEX('Material routes'!$H$6:$H$2205,MATCH(V957,'Material routes'!$A$6:$A$2205,0)),"MISSING ID")</x:f>
        <x:v>Wearable</x:v>
      </x:c>
      <x:c r="I957" s="4" t="str">
        <x:f>IFERROR(INDEX('Material routes'!$G$6:$G$2205,MATCH(V957,'Material routes'!$A$6:$A$2205,0)),"MISSING ID")</x:f>
        <x:v>Clothing</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prerequisite",IF(K957="Raw entry preparation","Entry-resource preparation",IF(G957="Not applicable",IF(IFERROR(INDEX('Items'!$AI$6:$AI$1005,MATCH(T957,'Items'!$A$6:$A$1005,0)),"MISSING ID")="Finished item","Finished endpoint",IF(IFERROR(INDEX('Items'!$AI$6:$AI$1005,MATCH(T957,'Items'!$A$6:$A$1005,0)),"MISSING ID")="Currency","Currency / no refinement tier","Recovered output / tier not applicable")),IF(OR(IFERROR(INDEX('Crafting recipes'!$H$6:$H$1005,MATCH(J957,'Crafting recipes'!$A$6:$A$1005,0)),"MISSING ID")="Unassigned",G957="Unassigned"),"Tier unresolved",IF(IFERROR(VALUE(RIGHT(G957,1))-VALUE(RIGHT(IFERROR(INDEX('Crafting recipes'!$H$6:$H$1005,MATCH(J957,'Crafting recipes'!$A$6:$A$1005,0)),"MISSING ID"),1)),0)=1,IF(B957=IFERROR(INDEX('Crafting recipes'!$H$6:$H$1005,MATCH(J957,'Crafting recipes'!$A$6:$A$1005,0)),"MISSING ID"),"Advances one material tier","Lower-tier ingredient; route advances one tier"),"Needs tier review"))))))</x:f>
        <x:v>Finished endpoint</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T2</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Cloak</x:v>
      </x:c>
      <x:c r="G958" s="4" t="str">
        <x:f>IFERROR(INDEX('Material routes'!$F$6:$F$2205,MATCH(V958,'Material routes'!$A$6:$A$2205,0)),"MISSING ID")</x:f>
        <x:v>Not applicable</x:v>
      </x:c>
      <x:c r="H958" s="4" t="str">
        <x:f>IFERROR(INDEX('Material routes'!$H$6:$H$2205,MATCH(V958,'Material routes'!$A$6:$A$2205,0)),"MISSING ID")</x:f>
        <x:v>Wearable</x:v>
      </x:c>
      <x:c r="I958" s="4" t="str">
        <x:f>IFERROR(INDEX('Material routes'!$G$6:$G$2205,MATCH(V958,'Material routes'!$A$6:$A$2205,0)),"MISSING ID")</x:f>
        <x:v>Clothing</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prerequisite",IF(K958="Raw entry preparation","Entry-resource preparation",IF(G958="Not applicable",IF(IFERROR(INDEX('Items'!$AI$6:$AI$1005,MATCH(T958,'Items'!$A$6:$A$1005,0)),"MISSING ID")="Finished item","Finished endpoint",IF(IFERROR(INDEX('Items'!$AI$6:$AI$1005,MATCH(T958,'Items'!$A$6:$A$1005,0)),"MISSING ID")="Currency","Currency / no refinement tier","Recovered output / tier not applicable")),IF(OR(IFERROR(INDEX('Crafting recipes'!$H$6:$H$1005,MATCH(J958,'Crafting recipes'!$A$6:$A$1005,0)),"MISSING ID")="Unassigned",G958="Unassigned"),"Tier unresolved",IF(IFERROR(VALUE(RIGHT(G958,1))-VALUE(RIGHT(IFERROR(INDEX('Crafting recipes'!$H$6:$H$1005,MATCH(J958,'Crafting recipes'!$A$6:$A$1005,0)),"MISSING ID"),1)),0)=1,IF(B958=IFERROR(INDEX('Crafting recipes'!$H$6:$H$1005,MATCH(J958,'Crafting recipes'!$A$6:$A$1005,0)),"MISSING ID"),"Advances one material tier","Lower-tier ingredient; route advances one tier"),"Needs tier review"))))))</x:f>
        <x:v>Finished endpoint</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T3</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Cloak</x:v>
      </x:c>
      <x:c r="G959" s="4" t="str">
        <x:f>IFERROR(INDEX('Material routes'!$F$6:$F$2205,MATCH(V959,'Material routes'!$A$6:$A$2205,0)),"MISSING ID")</x:f>
        <x:v>Not applicable</x:v>
      </x:c>
      <x:c r="H959" s="4" t="str">
        <x:f>IFERROR(INDEX('Material routes'!$H$6:$H$2205,MATCH(V959,'Material routes'!$A$6:$A$2205,0)),"MISSING ID")</x:f>
        <x:v>Wearable</x:v>
      </x:c>
      <x:c r="I959" s="4" t="str">
        <x:f>IFERROR(INDEX('Material routes'!$G$6:$G$2205,MATCH(V959,'Material routes'!$A$6:$A$2205,0)),"MISSING ID")</x:f>
        <x:v>Clothing</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prerequisite",IF(K959="Raw entry preparation","Entry-resource preparation",IF(G959="Not applicable",IF(IFERROR(INDEX('Items'!$AI$6:$AI$1005,MATCH(T959,'Items'!$A$6:$A$1005,0)),"MISSING ID")="Finished item","Finished endpoint",IF(IFERROR(INDEX('Items'!$AI$6:$AI$1005,MATCH(T959,'Items'!$A$6:$A$1005,0)),"MISSING ID")="Currency","Currency / no refinement tier","Recovered output / tier not applicable")),IF(OR(IFERROR(INDEX('Crafting recipes'!$H$6:$H$1005,MATCH(J959,'Crafting recipes'!$A$6:$A$1005,0)),"MISSING ID")="Unassigned",G959="Unassigned"),"Tier unresolved",IF(IFERROR(VALUE(RIGHT(G959,1))-VALUE(RIGHT(IFERROR(INDEX('Crafting recipes'!$H$6:$H$1005,MATCH(J959,'Crafting recipes'!$A$6:$A$1005,0)),"MISSING ID"),1)),0)=1,IF(B959=IFERROR(INDEX('Crafting recipes'!$H$6:$H$1005,MATCH(J959,'Crafting recipes'!$A$6:$A$1005,0)),"MISSING ID"),"Advances one material tier","Lower-tier ingredient; route advances one tier"),"Needs tier review"))))))</x:f>
        <x:v>Finished endpoint</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Digging shovel axe</x:v>
      </x:c>
      <x:c r="G960" s="4" t="str">
        <x:f>IFERROR(INDEX('Material routes'!$F$6:$F$2205,MATCH(V960,'Material routes'!$A$6:$A$2205,0)),"MISSING ID")</x:f>
        <x:v>Not applicable</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prerequisite",IF(K960="Raw entry preparation","Entry-resource preparation",IF(G960="Not applicable",IF(IFERROR(INDEX('Items'!$AI$6:$AI$1005,MATCH(T960,'Items'!$A$6:$A$1005,0)),"MISSING ID")="Finished item","Finished endpoint",IF(IFERROR(INDEX('Items'!$AI$6:$AI$1005,MATCH(T960,'Items'!$A$6:$A$1005,0)),"MISSING ID")="Currency","Currency / no refinement tier","Recovered output / tier not applicable")),IF(OR(IFERROR(INDEX('Crafting recipes'!$H$6:$H$1005,MATCH(J960,'Crafting recipes'!$A$6:$A$1005,0)),"MISSING ID")="Unassigned",G960="Unassigned"),"Tier unresolved",IF(IFERROR(VALUE(RIGHT(G960,1))-VALUE(RIGHT(IFERROR(INDEX('Crafting recipes'!$H$6:$H$1005,MATCH(J960,'Crafting recipes'!$A$6:$A$1005,0)),"MISSING ID"),1)),0)=1,IF(B960=IFERROR(INDEX('Crafting recipes'!$H$6:$H$1005,MATCH(J960,'Crafting recipes'!$A$6:$A$1005,0)),"MISSING ID"),"Advances one material tier","Lower-tier ingredient; route advances one tier"),"Needs tier review"))))))</x:f>
        <x:v>Finished endpoint</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T3</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Digging shovel axe</x:v>
      </x:c>
      <x:c r="G961" s="4" t="str">
        <x:f>IFERROR(INDEX('Material routes'!$F$6:$F$2205,MATCH(V961,'Material routes'!$A$6:$A$2205,0)),"MISSING ID")</x:f>
        <x:v>Not applicable</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prerequisite",IF(K961="Raw entry preparation","Entry-resource preparation",IF(G961="Not applicable",IF(IFERROR(INDEX('Items'!$AI$6:$AI$1005,MATCH(T961,'Items'!$A$6:$A$1005,0)),"MISSING ID")="Finished item","Finished endpoint",IF(IFERROR(INDEX('Items'!$AI$6:$AI$1005,MATCH(T961,'Items'!$A$6:$A$1005,0)),"MISSING ID")="Currency","Currency / no refinement tier","Recovered output / tier not applicable")),IF(OR(IFERROR(INDEX('Crafting recipes'!$H$6:$H$1005,MATCH(J961,'Crafting recipes'!$A$6:$A$1005,0)),"MISSING ID")="Unassigned",G961="Unassigned"),"Tier unresolved",IF(IFERROR(VALUE(RIGHT(G961,1))-VALUE(RIGHT(IFERROR(INDEX('Crafting recipes'!$H$6:$H$1005,MATCH(J961,'Crafting recipes'!$A$6:$A$1005,0)),"MISSING ID"),1)),0)=1,IF(B961=IFERROR(INDEX('Crafting recipes'!$H$6:$H$1005,MATCH(J961,'Crafting recipes'!$A$6:$A$1005,0)),"MISSING ID"),"Advances one material tier","Lower-tier ingredient; route advances one tier"),"Needs tier review"))))))</x:f>
        <x:v>Finished endpoint</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T3</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Digging shovel axe</x:v>
      </x:c>
      <x:c r="G962" s="4" t="str">
        <x:f>IFERROR(INDEX('Material routes'!$F$6:$F$2205,MATCH(V962,'Material routes'!$A$6:$A$2205,0)),"MISSING ID")</x:f>
        <x:v>Not applicable</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prerequisite",IF(K962="Raw entry preparation","Entry-resource preparation",IF(G962="Not applicable",IF(IFERROR(INDEX('Items'!$AI$6:$AI$1005,MATCH(T962,'Items'!$A$6:$A$1005,0)),"MISSING ID")="Finished item","Finished endpoint",IF(IFERROR(INDEX('Items'!$AI$6:$AI$1005,MATCH(T962,'Items'!$A$6:$A$1005,0)),"MISSING ID")="Currency","Currency / no refinement tier","Recovered output / tier not applicable")),IF(OR(IFERROR(INDEX('Crafting recipes'!$H$6:$H$1005,MATCH(J962,'Crafting recipes'!$A$6:$A$1005,0)),"MISSING ID")="Unassigned",G962="Unassigned"),"Tier unresolved",IF(IFERROR(VALUE(RIGHT(G962,1))-VALUE(RIGHT(IFERROR(INDEX('Crafting recipes'!$H$6:$H$1005,MATCH(J962,'Crafting recipes'!$A$6:$A$1005,0)),"MISSING ID"),1)),0)=1,IF(B962=IFERROR(INDEX('Crafting recipes'!$H$6:$H$1005,MATCH(J962,'Crafting recipes'!$A$6:$A$1005,0)),"MISSING ID"),"Advances one material tier","Lower-tier ingredient; route advances one tier"),"Needs tier review"))))))</x:f>
        <x:v>Finished endpoint</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T3</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Dust canister</x:v>
      </x:c>
      <x:c r="G963" s="4" t="str">
        <x:f>IFERROR(INDEX('Material routes'!$F$6:$F$2205,MATCH(V963,'Material routes'!$A$6:$A$2205,0)),"MISSING ID")</x:f>
        <x:v>Not applicable</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prerequisite",IF(K963="Raw entry preparation","Entry-resource preparation",IF(G963="Not applicable",IF(IFERROR(INDEX('Items'!$AI$6:$AI$1005,MATCH(T963,'Items'!$A$6:$A$1005,0)),"MISSING ID")="Finished item","Finished endpoint",IF(IFERROR(INDEX('Items'!$AI$6:$AI$1005,MATCH(T963,'Items'!$A$6:$A$1005,0)),"MISSING ID")="Currency","Currency / no refinement tier","Recovered output / tier not applicable")),IF(OR(IFERROR(INDEX('Crafting recipes'!$H$6:$H$1005,MATCH(J963,'Crafting recipes'!$A$6:$A$1005,0)),"MISSING ID")="Unassigned",G963="Unassigned"),"Tier unresolved",IF(IFERROR(VALUE(RIGHT(G963,1))-VALUE(RIGHT(IFERROR(INDEX('Crafting recipes'!$H$6:$H$1005,MATCH(J963,'Crafting recipes'!$A$6:$A$1005,0)),"MISSING ID"),1)),0)=1,IF(B963=IFERROR(INDEX('Crafting recipes'!$H$6:$H$1005,MATCH(J963,'Crafting recipes'!$A$6:$A$1005,0)),"MISSING ID"),"Advances one material tier","Lower-tier ingredient; route advances one tier"),"Needs tier review"))))))</x:f>
        <x:v>Finished endpoint</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T3</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Dust canister</x:v>
      </x:c>
      <x:c r="G964" s="4" t="str">
        <x:f>IFERROR(INDEX('Material routes'!$F$6:$F$2205,MATCH(V964,'Material routes'!$A$6:$A$2205,0)),"MISSING ID")</x:f>
        <x:v>Not applicable</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prerequisite",IF(K964="Raw entry preparation","Entry-resource preparation",IF(G964="Not applicable",IF(IFERROR(INDEX('Items'!$AI$6:$AI$1005,MATCH(T964,'Items'!$A$6:$A$1005,0)),"MISSING ID")="Finished item","Finished endpoint",IF(IFERROR(INDEX('Items'!$AI$6:$AI$1005,MATCH(T964,'Items'!$A$6:$A$1005,0)),"MISSING ID")="Currency","Currency / no refinement tier","Recovered output / tier not applicable")),IF(OR(IFERROR(INDEX('Crafting recipes'!$H$6:$H$1005,MATCH(J964,'Crafting recipes'!$A$6:$A$1005,0)),"MISSING ID")="Unassigned",G964="Unassigned"),"Tier unresolved",IF(IFERROR(VALUE(RIGHT(G964,1))-VALUE(RIGHT(IFERROR(INDEX('Crafting recipes'!$H$6:$H$1005,MATCH(J964,'Crafting recipes'!$A$6:$A$1005,0)),"MISSING ID"),1)),0)=1,IF(B964=IFERROR(INDEX('Crafting recipes'!$H$6:$H$1005,MATCH(J964,'Crafting recipes'!$A$6:$A$1005,0)),"MISSING ID"),"Advances one material tier","Lower-tier ingredient; route advances one tier"),"Needs tier review"))))))</x:f>
        <x:v>Finished endpoint</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T3</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Dust canister</x:v>
      </x:c>
      <x:c r="G965" s="4" t="str">
        <x:f>IFERROR(INDEX('Material routes'!$F$6:$F$2205,MATCH(V965,'Material routes'!$A$6:$A$2205,0)),"MISSING ID")</x:f>
        <x:v>Not applicable</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prerequisite",IF(K965="Raw entry preparation","Entry-resource preparation",IF(G965="Not applicable",IF(IFERROR(INDEX('Items'!$AI$6:$AI$1005,MATCH(T965,'Items'!$A$6:$A$1005,0)),"MISSING ID")="Finished item","Finished endpoint",IF(IFERROR(INDEX('Items'!$AI$6:$AI$1005,MATCH(T965,'Items'!$A$6:$A$1005,0)),"MISSING ID")="Currency","Currency / no refinement tier","Recovered output / tier not applicable")),IF(OR(IFERROR(INDEX('Crafting recipes'!$H$6:$H$1005,MATCH(J965,'Crafting recipes'!$A$6:$A$1005,0)),"MISSING ID")="Unassigned",G965="Unassigned"),"Tier unresolved",IF(IFERROR(VALUE(RIGHT(G965,1))-VALUE(RIGHT(IFERROR(INDEX('Crafting recipes'!$H$6:$H$1005,MATCH(J965,'Crafting recipes'!$A$6:$A$1005,0)),"MISSING ID"),1)),0)=1,IF(B965=IFERROR(INDEX('Crafting recipes'!$H$6:$H$1005,MATCH(J965,'Crafting recipes'!$A$6:$A$1005,0)),"MISSING ID"),"Advances one material tier","Lower-tier ingredient; route advances one tier"),"Needs tier review"))))))</x:f>
        <x:v>Finished endpoint</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T3</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Dust canister</x:v>
      </x:c>
      <x:c r="G966" s="4" t="str">
        <x:f>IFERROR(INDEX('Material routes'!$F$6:$F$2205,MATCH(V966,'Material routes'!$A$6:$A$2205,0)),"MISSING ID")</x:f>
        <x:v>Not applicable</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prerequisite",IF(K966="Raw entry preparation","Entry-resource preparation",IF(G966="Not applicable",IF(IFERROR(INDEX('Items'!$AI$6:$AI$1005,MATCH(T966,'Items'!$A$6:$A$1005,0)),"MISSING ID")="Finished item","Finished endpoint",IF(IFERROR(INDEX('Items'!$AI$6:$AI$1005,MATCH(T966,'Items'!$A$6:$A$1005,0)),"MISSING ID")="Currency","Currency / no refinement tier","Recovered output / tier not applicable")),IF(OR(IFERROR(INDEX('Crafting recipes'!$H$6:$H$1005,MATCH(J966,'Crafting recipes'!$A$6:$A$1005,0)),"MISSING ID")="Unassigned",G966="Unassigned"),"Tier unresolved",IF(IFERROR(VALUE(RIGHT(G966,1))-VALUE(RIGHT(IFERROR(INDEX('Crafting recipes'!$H$6:$H$1005,MATCH(J966,'Crafting recipes'!$A$6:$A$1005,0)),"MISSING ID"),1)),0)=1,IF(B966=IFERROR(INDEX('Crafting recipes'!$H$6:$H$1005,MATCH(J966,'Crafting recipes'!$A$6:$A$1005,0)),"MISSING ID"),"Advances one material tier","Lower-tier ingredient; route advances one tier"),"Needs tier review"))))))</x:f>
        <x:v>Finished endpoint</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Not applicable</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prerequisite",IF(K967="Raw entry preparation","Entry-resource preparation",IF(G967="Not applicable",IF(IFERROR(INDEX('Items'!$AI$6:$AI$1005,MATCH(T967,'Items'!$A$6:$A$1005,0)),"MISSING ID")="Finished item","Finished endpoint",IF(IFERROR(INDEX('Items'!$AI$6:$AI$1005,MATCH(T967,'Items'!$A$6:$A$1005,0)),"MISSING ID")="Currency","Currency / no refinement tier","Recovered output / tier not applicable")),IF(OR(IFERROR(INDEX('Crafting recipes'!$H$6:$H$1005,MATCH(J967,'Crafting recipes'!$A$6:$A$1005,0)),"MISSING ID")="Unassigned",G967="Unassigned"),"Tier unresolved",IF(IFERROR(VALUE(RIGHT(G967,1))-VALUE(RIGHT(IFERROR(INDEX('Crafting recipes'!$H$6:$H$1005,MATCH(J967,'Crafting recipes'!$A$6:$A$1005,0)),"MISSING ID"),1)),0)=1,IF(B967=IFERROR(INDEX('Crafting recipes'!$H$6:$H$1005,MATCH(J967,'Crafting recipes'!$A$6:$A$1005,0)),"MISSING ID"),"Advances one material tier","Lower-tier ingredient; route advances one tier"),"Needs tier review"))))))</x:f>
        <x:v>Finished endpoint</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Not applicable</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prerequisite",IF(K968="Raw entry preparation","Entry-resource preparation",IF(G968="Not applicable",IF(IFERROR(INDEX('Items'!$AI$6:$AI$1005,MATCH(T968,'Items'!$A$6:$A$1005,0)),"MISSING ID")="Finished item","Finished endpoint",IF(IFERROR(INDEX('Items'!$AI$6:$AI$1005,MATCH(T968,'Items'!$A$6:$A$1005,0)),"MISSING ID")="Currency","Currency / no refinement tier","Recovered output / tier not applicable")),IF(OR(IFERROR(INDEX('Crafting recipes'!$H$6:$H$1005,MATCH(J968,'Crafting recipes'!$A$6:$A$1005,0)),"MISSING ID")="Unassigned",G968="Unassigned"),"Tier unresolved",IF(IFERROR(VALUE(RIGHT(G968,1))-VALUE(RIGHT(IFERROR(INDEX('Crafting recipes'!$H$6:$H$1005,MATCH(J968,'Crafting recipes'!$A$6:$A$1005,0)),"MISSING ID"),1)),0)=1,IF(B968=IFERROR(INDEX('Crafting recipes'!$H$6:$H$1005,MATCH(J968,'Crafting recipes'!$A$6:$A$1005,0)),"MISSING ID"),"Advances one material tier","Lower-tier ingredient; route advances one tier"),"Needs tier review"))))))</x:f>
        <x:v>Finished endpoint</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t="str">
        <x:f>IFERROR(INDEX('Material routes'!$E$6:$E$2205,MATCH(U969,'Material routes'!$A$6:$A$2205,0)),"MISSING ID")</x:f>
        <x:v>Pressed husk-fiber textile material</x:v>
      </x:c>
      <x:c r="B969" s="4" t="str">
        <x:f>IFERROR(INDEX('Material routes'!$F$6:$F$2205,MATCH(U969,'Material routes'!$A$6:$A$2205,0)),"MISSING ID")</x:f>
        <x:v>T1</x:v>
      </x:c>
      <x:c r="C969" s="4" t="str">
        <x:f>IFERROR(INDEX('Material routes'!$H$6:$H$2205,MATCH(U969,'Material routes'!$A$6:$A$2205,0)),"MISSING ID")</x:f>
        <x:v>Processed material</x:v>
      </x:c>
      <x:c r="D969" s="4" t="str">
        <x:f>IFERROR(INDEX('Material routes'!$G$6:$G$2205,MATCH(U969,'Material routes'!$A$6:$A$2205,0)),"MISSING ID")</x:f>
        <x:v>Crafting components</x:v>
      </x:c>
      <x:c r="E969" s="4" t="str">
        <x:f>IFERROR(INDEX('Material routes'!$C$6:$C$2205,MATCH(U969,'Material routes'!$A$6:$A$2205,0)),"MISSING ID")</x:f>
        <x:v>Ingredient candidate</x:v>
      </x:c>
      <x:c r="F969" s="4" t="str">
        <x:f>IFERROR(INDEX('Material routes'!$E$6:$E$2205,MATCH(V969,'Material routes'!$A$6:$A$2205,0)),"MISSING ID")</x:f>
        <x:v>Jacket</x:v>
      </x:c>
      <x:c r="G969" s="4" t="str">
        <x:f>IFERROR(INDEX('Material routes'!$F$6:$F$2205,MATCH(V969,'Material routes'!$A$6:$A$2205,0)),"MISSING ID")</x:f>
        <x:v>Not applicable</x:v>
      </x:c>
      <x:c r="H969" s="4" t="str">
        <x:f>IFERROR(INDEX('Material routes'!$H$6:$H$2205,MATCH(V969,'Material routes'!$A$6:$A$2205,0)),"MISSING ID")</x:f>
        <x:v>Wearable</x:v>
      </x:c>
      <x:c r="I969" s="4" t="str">
        <x:f>IFERROR(INDEX('Material routes'!$G$6:$G$2205,MATCH(V969,'Material routes'!$A$6:$A$2205,0)),"MISSING ID")</x:f>
        <x:v>Clothing</x:v>
      </x:c>
      <x:c r="J969" s="4" t="str">
        <x:f>IFERROR(INDEX('Material routes'!$B$6:$B$2205,MATCH(U969,'Material routes'!$A$6:$A$2205,0)),"MISSING ID")</x:f>
        <x:v>design.audit.equipment_jacket</x:v>
      </x:c>
      <x:c r="K969" s="4" t="str">
        <x:f>IFERROR(INDEX('Crafting recipes'!$C$6:$C$1005,MATCH(J969,'Crafting recipes'!$A$6:$A$1005,0)),"MISSING ID")</x:f>
        <x:v>Finished-item crafting</x:v>
      </x:c>
      <x:c r="L969" s="4" t="str">
        <x:f>IFERROR(INDEX('Material routes'!$K$6:$K$2205,MATCH(U969,'Material routes'!$A$6:$A$2205,0)),"MISSING ID")</x:f>
        <x:v>Proposal</x:v>
      </x:c>
      <x:c r="M969" s="4" t="str">
        <x:f>IFERROR(INDEX('Material routes'!$M$6:$M$2205,MATCH(U969,'Material routes'!$A$6:$A$2205,0)),"MISSING ID")</x:f>
        <x:v>Partial proposal</x:v>
      </x:c>
      <x:c r="N969" s="4"/>
      <x:c r="O969" s="4" t="str">
        <x:f>IFERROR(INDEX('Material routes'!$J$6:$J$2205,MATCH(U969,'Material routes'!$A$6:$A$2205,0)),"MISSING ID")</x:f>
        <x:v>Unspecified</x:v>
      </x:c>
      <x:c r="P969" s="4"/>
      <x:c r="Q969" s="4" t="str">
        <x:f>IFERROR(INDEX('Material routes'!$J$6:$J$2205,MATCH(V969,'Material routes'!$A$6:$A$2205,0)),"MISSING ID")</x:f>
        <x:v>Unspecified</x:v>
      </x:c>
      <x:c r="R969" s="4" t="str">
        <x:f>IF(L969="Withheld","Withheld premise",IF(E969="Tool candidate","Reusable prerequisite",IF(K969="Raw entry preparation","Entry-resource preparation",IF(G969="Not applicable",IF(IFERROR(INDEX('Items'!$AI$6:$AI$1005,MATCH(T969,'Items'!$A$6:$A$1005,0)),"MISSING ID")="Finished item","Finished endpoint",IF(IFERROR(INDEX('Items'!$AI$6:$AI$1005,MATCH(T969,'Items'!$A$6:$A$1005,0)),"MISSING ID")="Currency","Currency / no refinement tier","Recovered output / tier not applicable")),IF(OR(IFERROR(INDEX('Crafting recipes'!$H$6:$H$1005,MATCH(J969,'Crafting recipes'!$A$6:$A$1005,0)),"MISSING ID")="Unassigned",G969="Unassigned"),"Tier unresolved",IF(IFERROR(VALUE(RIGHT(G969,1))-VALUE(RIGHT(IFERROR(INDEX('Crafting recipes'!$H$6:$H$1005,MATCH(J969,'Crafting recipes'!$A$6:$A$1005,0)),"MISSING ID"),1)),0)=1,IF(B969=IFERROR(INDEX('Crafting recipes'!$H$6:$H$1005,MATCH(J969,'Crafting recipes'!$A$6:$A$1005,0)),"MISSING ID"),"Advances one material tier","Lower-tier ingredient; route advances one tier"),"Needs tier review"))))))</x:f>
        <x:v>Finished endpoint</x:v>
      </x:c>
      <x:c r="S969" s="4" t="str">
        <x:f>IFERROR(INDEX('Material routes'!$D$6:$D$2205,MATCH(U969,'Material routes'!$A$6:$A$2205,0)),"MISSING ID")</x:f>
        <x:v>proposal.bio.pressed_husk</x:v>
      </x:c>
      <x:c r="T969" s="4" t="str">
        <x:f>IFERROR(INDEX('Material routes'!$D$6:$D$2205,MATCH(V969,'Material routes'!$A$6:$A$2205,0)),"MISSING ID")</x:f>
        <x:v>equipment.jacket</x:v>
      </x:c>
      <x:c r="U969" s="4" t="str">
        <x:v>design.audit.equipment_jacket.audit.in.1</x:v>
      </x:c>
      <x:c r="V969" s="4" t="str">
        <x:v>design.audit.equipment_jacket.audit.out</x:v>
      </x:c>
    </x:row>
    <x:row r="970" ht="64" customHeight="1">
      <x:c r="A970" s="4" t="str">
        <x:f>IFERROR(INDEX('Material routes'!$E$6:$E$2205,MATCH(U970,'Material routes'!$A$6:$A$2205,0)),"MISSING ID")</x:f>
        <x:v>Pressed hide fastening strips</x:v>
      </x:c>
      <x:c r="B970" s="4" t="str">
        <x:f>IFERROR(INDEX('Material routes'!$F$6:$F$2205,MATCH(U970,'Material routes'!$A$6:$A$2205,0)),"MISSING ID")</x:f>
        <x:v>T2</x:v>
      </x:c>
      <x:c r="C970" s="4" t="str">
        <x:f>IFERROR(INDEX('Material routes'!$H$6:$H$2205,MATCH(U970,'Material routes'!$A$6:$A$2205,0)),"MISSING ID")</x:f>
        <x:v>Processed material</x:v>
      </x:c>
      <x:c r="D970" s="4" t="str">
        <x:f>IFERROR(INDEX('Material routes'!$G$6:$G$2205,MATCH(U970,'Material routes'!$A$6:$A$2205,0)),"MISSING ID")</x:f>
        <x:v>Manufactured stock</x:v>
      </x:c>
      <x:c r="E970" s="4" t="str">
        <x:f>IFERROR(INDEX('Material routes'!$C$6:$C$2205,MATCH(U970,'Material routes'!$A$6:$A$2205,0)),"MISSING ID")</x:f>
        <x:v>Ingredient candidate</x:v>
      </x:c>
      <x:c r="F970" s="4" t="str">
        <x:f>IFERROR(INDEX('Material routes'!$E$6:$E$2205,MATCH(V970,'Material routes'!$A$6:$A$2205,0)),"MISSING ID")</x:f>
        <x:v>Jacket</x:v>
      </x:c>
      <x:c r="G970" s="4" t="str">
        <x:f>IFERROR(INDEX('Material routes'!$F$6:$F$2205,MATCH(V970,'Material routes'!$A$6:$A$2205,0)),"MISSING ID")</x:f>
        <x:v>Not applicable</x:v>
      </x:c>
      <x:c r="H970" s="4" t="str">
        <x:f>IFERROR(INDEX('Material routes'!$H$6:$H$2205,MATCH(V970,'Material routes'!$A$6:$A$2205,0)),"MISSING ID")</x:f>
        <x:v>Wearable</x:v>
      </x:c>
      <x:c r="I970" s="4" t="str">
        <x:f>IFERROR(INDEX('Material routes'!$G$6:$G$2205,MATCH(V970,'Material routes'!$A$6:$A$2205,0)),"MISSING ID")</x:f>
        <x:v>Clothing</x:v>
      </x:c>
      <x:c r="J970" s="4" t="str">
        <x:f>IFERROR(INDEX('Material routes'!$B$6:$B$2205,MATCH(U970,'Material routes'!$A$6:$A$2205,0)),"MISSING ID")</x:f>
        <x:v>design.audit.equipment_jacket</x:v>
      </x:c>
      <x:c r="K970" s="4" t="str">
        <x:f>IFERROR(INDEX('Crafting recipes'!$C$6:$C$1005,MATCH(J970,'Crafting recipes'!$A$6:$A$1005,0)),"MISSING ID")</x:f>
        <x:v>Finished-item crafting</x:v>
      </x:c>
      <x:c r="L970" s="4" t="str">
        <x:f>IFERROR(INDEX('Material routes'!$K$6:$K$2205,MATCH(U970,'Material routes'!$A$6:$A$2205,0)),"MISSING ID")</x:f>
        <x:v>Proposal</x:v>
      </x:c>
      <x:c r="M970" s="4" t="str">
        <x:f>IFERROR(INDEX('Material routes'!$M$6:$M$2205,MATCH(U970,'Material routes'!$A$6:$A$2205,0)),"MISSING ID")</x:f>
        <x:v>Partial proposal</x:v>
      </x:c>
      <x:c r="N970" s="4"/>
      <x:c r="O970" s="4" t="str">
        <x:f>IFERROR(INDEX('Material routes'!$J$6:$J$2205,MATCH(U970,'Material routes'!$A$6:$A$2205,0)),"MISSING ID")</x:f>
        <x:v>Unspecified</x:v>
      </x:c>
      <x:c r="P970" s="4"/>
      <x:c r="Q970" s="4" t="str">
        <x:f>IFERROR(INDEX('Material routes'!$J$6:$J$2205,MATCH(V970,'Material routes'!$A$6:$A$2205,0)),"MISSING ID")</x:f>
        <x:v>Unspecified</x:v>
      </x:c>
      <x:c r="R970" s="4" t="str">
        <x:f>IF(L970="Withheld","Withheld premise",IF(E970="Tool candidate","Reusable prerequisite",IF(K970="Raw entry preparation","Entry-resource preparation",IF(G970="Not applicable",IF(IFERROR(INDEX('Items'!$AI$6:$AI$1005,MATCH(T970,'Items'!$A$6:$A$1005,0)),"MISSING ID")="Finished item","Finished endpoint",IF(IFERROR(INDEX('Items'!$AI$6:$AI$1005,MATCH(T970,'Items'!$A$6:$A$1005,0)),"MISSING ID")="Currency","Currency / no refinement tier","Recovered output / tier not applicable")),IF(OR(IFERROR(INDEX('Crafting recipes'!$H$6:$H$1005,MATCH(J970,'Crafting recipes'!$A$6:$A$1005,0)),"MISSING ID")="Unassigned",G970="Unassigned"),"Tier unresolved",IF(IFERROR(VALUE(RIGHT(G970,1))-VALUE(RIGHT(IFERROR(INDEX('Crafting recipes'!$H$6:$H$1005,MATCH(J970,'Crafting recipes'!$A$6:$A$1005,0)),"MISSING ID"),1)),0)=1,IF(B970=IFERROR(INDEX('Crafting recipes'!$H$6:$H$1005,MATCH(J970,'Crafting recipes'!$A$6:$A$1005,0)),"MISSING ID"),"Advances one material tier","Lower-tier ingredient; route advances one tier"),"Needs tier review"))))))</x:f>
        <x:v>Finished endpoint</x:v>
      </x:c>
      <x:c r="S970" s="4" t="str">
        <x:f>IFERROR(INDEX('Material routes'!$D$6:$D$2205,MATCH(U970,'Material routes'!$A$6:$A$2205,0)),"MISSING ID")</x:f>
        <x:v>proposal.audit.pressed_hide_fastening_strips</x:v>
      </x:c>
      <x:c r="T970" s="4" t="str">
        <x:f>IFERROR(INDEX('Material routes'!$D$6:$D$2205,MATCH(V970,'Material routes'!$A$6:$A$2205,0)),"MISSING ID")</x:f>
        <x:v>equipment.jacket</x:v>
      </x:c>
      <x:c r="U970" s="4" t="str">
        <x:v>design.audit.equipment_jacket.audit.in.2</x:v>
      </x:c>
      <x:c r="V970" s="4" t="str">
        <x:v>design.audit.equipment_jacket.audit.out</x:v>
      </x:c>
    </x:row>
    <x:row r="971" ht="64" customHeight="1">
      <x:c r="A971" s="4" t="str">
        <x:f>IFERROR(INDEX('Material routes'!$E$6:$E$2205,MATCH(U971,'Material routes'!$A$6:$A$2205,0)),"MISSING ID")</x:f>
        <x:v>Ceramic toggle fastener</x:v>
      </x:c>
      <x:c r="B971" s="4" t="str">
        <x:f>IFERROR(INDEX('Material routes'!$F$6:$F$2205,MATCH(U971,'Material routes'!$A$6:$A$2205,0)),"MISSING ID")</x:f>
        <x:v>T3</x:v>
      </x:c>
      <x:c r="C971" s="4" t="str">
        <x:f>IFERROR(INDEX('Material routes'!$H$6:$H$2205,MATCH(U971,'Material routes'!$A$6:$A$2205,0)),"MISSING ID")</x:f>
        <x:v>Crafting component</x:v>
      </x:c>
      <x:c r="D971" s="4" t="str">
        <x:f>IFERROR(INDEX('Material routes'!$G$6:$G$2205,MATCH(U971,'Material routes'!$A$6:$A$2205,0)),"MISSING ID")</x:f>
        <x:v>Crafting components</x:v>
      </x:c>
      <x:c r="E971" s="4" t="str">
        <x:f>IFERROR(INDEX('Material routes'!$C$6:$C$2205,MATCH(U971,'Material routes'!$A$6:$A$2205,0)),"MISSING ID")</x:f>
        <x:v>Ingredient candidate</x:v>
      </x:c>
      <x:c r="F971" s="4" t="str">
        <x:f>IFERROR(INDEX('Material routes'!$E$6:$E$2205,MATCH(V971,'Material routes'!$A$6:$A$2205,0)),"MISSING ID")</x:f>
        <x:v>Jacket</x:v>
      </x:c>
      <x:c r="G971" s="4" t="str">
        <x:f>IFERROR(INDEX('Material routes'!$F$6:$F$2205,MATCH(V971,'Material routes'!$A$6:$A$2205,0)),"MISSING ID")</x:f>
        <x:v>Not applicable</x:v>
      </x:c>
      <x:c r="H971" s="4" t="str">
        <x:f>IFERROR(INDEX('Material routes'!$H$6:$H$2205,MATCH(V971,'Material routes'!$A$6:$A$2205,0)),"MISSING ID")</x:f>
        <x:v>Wearable</x:v>
      </x:c>
      <x:c r="I971" s="4" t="str">
        <x:f>IFERROR(INDEX('Material routes'!$G$6:$G$2205,MATCH(V971,'Material routes'!$A$6:$A$2205,0)),"MISSING ID")</x:f>
        <x:v>Clothing</x:v>
      </x:c>
      <x:c r="J971" s="4" t="str">
        <x:f>IFERROR(INDEX('Material routes'!$B$6:$B$2205,MATCH(U971,'Material routes'!$A$6:$A$2205,0)),"MISSING ID")</x:f>
        <x:v>design.audit.equipment_jacket</x:v>
      </x:c>
      <x:c r="K971" s="4" t="str">
        <x:f>IFERROR(INDEX('Crafting recipes'!$C$6:$C$1005,MATCH(J971,'Crafting recipes'!$A$6:$A$1005,0)),"MISSING ID")</x:f>
        <x:v>Finished-item crafting</x:v>
      </x:c>
      <x:c r="L971" s="4" t="str">
        <x:f>IFERROR(INDEX('Material routes'!$K$6:$K$2205,MATCH(U971,'Material routes'!$A$6:$A$2205,0)),"MISSING ID")</x:f>
        <x:v>Proposal</x:v>
      </x:c>
      <x:c r="M971" s="4" t="str">
        <x:f>IFERROR(INDEX('Material routes'!$M$6:$M$2205,MATCH(U971,'Material routes'!$A$6:$A$2205,0)),"MISSING ID")</x:f>
        <x:v>Partial proposal</x:v>
      </x:c>
      <x:c r="N971" s="4"/>
      <x:c r="O971" s="4" t="str">
        <x:f>IFERROR(INDEX('Material routes'!$J$6:$J$2205,MATCH(U971,'Material routes'!$A$6:$A$2205,0)),"MISSING ID")</x:f>
        <x:v>Unspecified</x:v>
      </x:c>
      <x:c r="P971" s="4"/>
      <x:c r="Q971" s="4" t="str">
        <x:f>IFERROR(INDEX('Material routes'!$J$6:$J$2205,MATCH(V971,'Material routes'!$A$6:$A$2205,0)),"MISSING ID")</x:f>
        <x:v>Unspecified</x:v>
      </x:c>
      <x:c r="R971" s="4" t="str">
        <x:f>IF(L971="Withheld","Withheld premise",IF(E971="Tool candidate","Reusable prerequisite",IF(K971="Raw entry preparation","Entry-resource preparation",IF(G971="Not applicable",IF(IFERROR(INDEX('Items'!$AI$6:$AI$1005,MATCH(T971,'Items'!$A$6:$A$1005,0)),"MISSING ID")="Finished item","Finished endpoint",IF(IFERROR(INDEX('Items'!$AI$6:$AI$1005,MATCH(T971,'Items'!$A$6:$A$1005,0)),"MISSING ID")="Currency","Currency / no refinement tier","Recovered output / tier not applicable")),IF(OR(IFERROR(INDEX('Crafting recipes'!$H$6:$H$1005,MATCH(J971,'Crafting recipes'!$A$6:$A$1005,0)),"MISSING ID")="Unassigned",G971="Unassigned"),"Tier unresolved",IF(IFERROR(VALUE(RIGHT(G971,1))-VALUE(RIGHT(IFERROR(INDEX('Crafting recipes'!$H$6:$H$1005,MATCH(J971,'Crafting recipes'!$A$6:$A$1005,0)),"MISSING ID"),1)),0)=1,IF(B971=IFERROR(INDEX('Crafting recipes'!$H$6:$H$1005,MATCH(J971,'Crafting recipes'!$A$6:$A$1005,0)),"MISSING ID"),"Advances one material tier","Lower-tier ingredient; route advances one tier"),"Needs tier review"))))))</x:f>
        <x:v>Finished endpoint</x:v>
      </x:c>
      <x:c r="S971" s="4" t="str">
        <x:f>IFERROR(INDEX('Material routes'!$D$6:$D$2205,MATCH(U971,'Material routes'!$A$6:$A$2205,0)),"MISSING ID")</x:f>
        <x:v>proposal.ceramic.fastener</x:v>
      </x:c>
      <x:c r="T971" s="4" t="str">
        <x:f>IFERROR(INDEX('Material routes'!$D$6:$D$2205,MATCH(V971,'Material routes'!$A$6:$A$2205,0)),"MISSING ID")</x:f>
        <x:v>equipment.jacket</x:v>
      </x:c>
      <x:c r="U971" s="4" t="str">
        <x:v>design.audit.equipment_jacket.audit.in.3</x:v>
      </x:c>
      <x:c r="V971" s="4" t="str">
        <x:v>design.audit.equipment_jacket.audit.out</x:v>
      </x:c>
    </x:row>
    <x:row r="972" ht="64" customHeight="1">
      <x:c r="A972" s="4" t="str">
        <x:f>IFERROR(INDEX('Material routes'!$E$6:$E$2205,MATCH(U972,'Material routes'!$A$6:$A$2205,0)),"MISSING ID")</x:f>
        <x:v>Folding vertical wing shade</x:v>
      </x:c>
      <x:c r="B972" s="4" t="str">
        <x:f>IFERROR(INDEX('Material routes'!$F$6:$F$2205,MATCH(U972,'Material routes'!$A$6:$A$2205,0)),"MISSING ID")</x:f>
        <x:v>Not applicable</x:v>
      </x:c>
      <x:c r="C972" s="4" t="str">
        <x:f>IFERROR(INDEX('Material routes'!$H$6:$H$2205,MATCH(U972,'Material routes'!$A$6:$A$2205,0)),"MISSING ID")</x:f>
        <x:v>Shelter item</x:v>
      </x:c>
      <x:c r="D972" s="4" t="str">
        <x:f>IFERROR(INDEX('Material routes'!$G$6:$G$2205,MATCH(U972,'Material routes'!$A$6:$A$2205,0)),"MISSING ID")</x:f>
        <x:v>Field supplies</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Not applicable</x:v>
      </x:c>
      <x:c r="H972" s="4" t="str">
        <x:f>IFERROR(INDEX('Material routes'!$H$6:$H$2205,MATCH(V972,'Material routes'!$A$6:$A$2205,0)),"MISSING ID")</x:f>
        <x:v>Shelter item</x:v>
      </x:c>
      <x:c r="I972" s="4" t="str">
        <x:f>IFERROR(INDEX('Material routes'!$G$6:$G$2205,MATCH(V972,'Material routes'!$A$6:$A$2205,0)),"MISSING ID")</x:f>
        <x:v>Field supplies</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Finished endpoint</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Not applicable</x:v>
      </x:c>
      <x:c r="C973" s="4" t="str">
        <x:f>IFERROR(INDEX('Material routes'!$H$6:$H$2205,MATCH(U973,'Material routes'!$A$6:$A$2205,0)),"MISSING ID")</x:f>
        <x:v>Shelter item</x:v>
      </x:c>
      <x:c r="D973" s="4" t="str">
        <x:f>IFERROR(INDEX('Material routes'!$G$6:$G$2205,MATCH(U973,'Material routes'!$A$6:$A$2205,0)),"MISSING ID")</x:f>
        <x:v>Field supplies</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Not applicable</x:v>
      </x:c>
      <x:c r="H973" s="4" t="str">
        <x:f>IFERROR(INDEX('Material routes'!$H$6:$H$2205,MATCH(V973,'Material routes'!$A$6:$A$2205,0)),"MISSING ID")</x:f>
        <x:v>Shelter item</x:v>
      </x:c>
      <x:c r="I973" s="4" t="str">
        <x:f>IFERROR(INDEX('Material routes'!$G$6:$G$2205,MATCH(V973,'Material routes'!$A$6:$A$2205,0)),"MISSING ID")</x:f>
        <x:v>Field supplies</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Finished endpoint</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Not applicable</x:v>
      </x:c>
      <x:c r="C974" s="4" t="str">
        <x:f>IFERROR(INDEX('Material routes'!$H$6:$H$2205,MATCH(U974,'Material routes'!$A$6:$A$2205,0)),"MISSING ID")</x:f>
        <x:v>Shelter item</x:v>
      </x:c>
      <x:c r="D974" s="4" t="str">
        <x:f>IFERROR(INDEX('Material routes'!$G$6:$G$2205,MATCH(U974,'Material routes'!$A$6:$A$2205,0)),"MISSING ID")</x:f>
        <x:v>Field supplies</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Not applicable</x:v>
      </x:c>
      <x:c r="H974" s="4" t="str">
        <x:f>IFERROR(INDEX('Material routes'!$H$6:$H$2205,MATCH(V974,'Material routes'!$A$6:$A$2205,0)),"MISSING ID")</x:f>
        <x:v>Shelter item</x:v>
      </x:c>
      <x:c r="I974" s="4" t="str">
        <x:f>IFERROR(INDEX('Material routes'!$G$6:$G$2205,MATCH(V974,'Material routes'!$A$6:$A$2205,0)),"MISSING ID")</x:f>
        <x:v>Field supplies</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Finished endpoint</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Not applicable</x:v>
      </x:c>
      <x:c r="C975" s="4" t="str">
        <x:f>IFERROR(INDEX('Material routes'!$H$6:$H$2205,MATCH(U975,'Material routes'!$A$6:$A$2205,0)),"MISSING ID")</x:f>
        <x:v>Shelter item</x:v>
      </x:c>
      <x:c r="D975" s="4" t="str">
        <x:f>IFERROR(INDEX('Material routes'!$G$6:$G$2205,MATCH(U975,'Material routes'!$A$6:$A$2205,0)),"MISSING ID")</x:f>
        <x:v>Field supplies</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Not applicable</x:v>
      </x:c>
      <x:c r="H975" s="4" t="str">
        <x:f>IFERROR(INDEX('Material routes'!$H$6:$H$2205,MATCH(V975,'Material routes'!$A$6:$A$2205,0)),"MISSING ID")</x:f>
        <x:v>Shelter item</x:v>
      </x:c>
      <x:c r="I975" s="4" t="str">
        <x:f>IFERROR(INDEX('Material routes'!$G$6:$G$2205,MATCH(V975,'Material routes'!$A$6:$A$2205,0)),"MISSING ID")</x:f>
        <x:v>Field supplies</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Finished endpoint</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Not applicable</x:v>
      </x:c>
      <x:c r="C976" s="4" t="str">
        <x:f>IFERROR(INDEX('Material routes'!$H$6:$H$2205,MATCH(U976,'Material routes'!$A$6:$A$2205,0)),"MISSING ID")</x:f>
        <x:v>Shelter item</x:v>
      </x:c>
      <x:c r="D976" s="4" t="str">
        <x:f>IFERROR(INDEX('Material routes'!$G$6:$G$2205,MATCH(U976,'Material routes'!$A$6:$A$2205,0)),"MISSING ID")</x:f>
        <x:v>Field supplies</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Not applicable</x:v>
      </x:c>
      <x:c r="H976" s="4" t="str">
        <x:f>IFERROR(INDEX('Material routes'!$H$6:$H$2205,MATCH(V976,'Material routes'!$A$6:$A$2205,0)),"MISSING ID")</x:f>
        <x:v>Shelter item</x:v>
      </x:c>
      <x:c r="I976" s="4" t="str">
        <x:f>IFERROR(INDEX('Material routes'!$G$6:$G$2205,MATCH(V976,'Material routes'!$A$6:$A$2205,0)),"MISSING ID")</x:f>
        <x:v>Field supplies</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Finished endpoint</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Not applicable</x:v>
      </x:c>
      <x:c r="C977" s="4" t="str">
        <x:f>IFERROR(INDEX('Material routes'!$H$6:$H$2205,MATCH(U977,'Material routes'!$A$6:$A$2205,0)),"MISSING ID")</x:f>
        <x:v>Shelter item</x:v>
      </x:c>
      <x:c r="D977" s="4" t="str">
        <x:f>IFERROR(INDEX('Material routes'!$G$6:$G$2205,MATCH(U977,'Material routes'!$A$6:$A$2205,0)),"MISSING ID")</x:f>
        <x:v>Field supplies</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Not applicable</x:v>
      </x:c>
      <x:c r="H977" s="4" t="str">
        <x:f>IFERROR(INDEX('Material routes'!$H$6:$H$2205,MATCH(V977,'Material routes'!$A$6:$A$2205,0)),"MISSING ID")</x:f>
        <x:v>Shelter item</x:v>
      </x:c>
      <x:c r="I977" s="4" t="str">
        <x:f>IFERROR(INDEX('Material routes'!$G$6:$G$2205,MATCH(V977,'Material routes'!$A$6:$A$2205,0)),"MISSING ID")</x:f>
        <x:v>Field supplies</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Finished endpoint</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Not applicable</x:v>
      </x:c>
      <x:c r="C978" s="4" t="str">
        <x:f>IFERROR(INDEX('Material routes'!$H$6:$H$2205,MATCH(U978,'Material routes'!$A$6:$A$2205,0)),"MISSING ID")</x:f>
        <x:v>Shelter item</x:v>
      </x:c>
      <x:c r="D978" s="4" t="str">
        <x:f>IFERROR(INDEX('Material routes'!$G$6:$G$2205,MATCH(U978,'Material routes'!$A$6:$A$2205,0)),"MISSING ID")</x:f>
        <x:v>Field supplies</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Not applicable</x:v>
      </x:c>
      <x:c r="H978" s="4" t="str">
        <x:f>IFERROR(INDEX('Material routes'!$H$6:$H$2205,MATCH(V978,'Material routes'!$A$6:$A$2205,0)),"MISSING ID")</x:f>
        <x:v>Shelter item</x:v>
      </x:c>
      <x:c r="I978" s="4" t="str">
        <x:f>IFERROR(INDEX('Material routes'!$G$6:$G$2205,MATCH(V978,'Material routes'!$A$6:$A$2205,0)),"MISSING ID")</x:f>
        <x:v>Field supplies</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Finished endpoint</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Not applicable</x:v>
      </x:c>
      <x:c r="C979" s="4" t="str">
        <x:f>IFERROR(INDEX('Material routes'!$H$6:$H$2205,MATCH(U979,'Material routes'!$A$6:$A$2205,0)),"MISSING ID")</x:f>
        <x:v>Shelter item</x:v>
      </x:c>
      <x:c r="D979" s="4" t="str">
        <x:f>IFERROR(INDEX('Material routes'!$G$6:$G$2205,MATCH(U979,'Material routes'!$A$6:$A$2205,0)),"MISSING ID")</x:f>
        <x:v>Field supplies</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Not applicable</x:v>
      </x:c>
      <x:c r="H979" s="4" t="str">
        <x:f>IFERROR(INDEX('Material routes'!$H$6:$H$2205,MATCH(V979,'Material routes'!$A$6:$A$2205,0)),"MISSING ID")</x:f>
        <x:v>Shelter item</x:v>
      </x:c>
      <x:c r="I979" s="4" t="str">
        <x:f>IFERROR(INDEX('Material routes'!$G$6:$G$2205,MATCH(V979,'Material routes'!$A$6:$A$2205,0)),"MISSING ID")</x:f>
        <x:v>Field supplies</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Finished endpoint</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Not applicable</x:v>
      </x:c>
      <x:c r="C980" s="4" t="str">
        <x:f>IFERROR(INDEX('Material routes'!$H$6:$H$2205,MATCH(U980,'Material routes'!$A$6:$A$2205,0)),"MISSING ID")</x:f>
        <x:v>Shelter item</x:v>
      </x:c>
      <x:c r="D980" s="4" t="str">
        <x:f>IFERROR(INDEX('Material routes'!$G$6:$G$2205,MATCH(U980,'Material routes'!$A$6:$A$2205,0)),"MISSING ID")</x:f>
        <x:v>Field supplies</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Not applicable</x:v>
      </x:c>
      <x:c r="H980" s="4" t="str">
        <x:f>IFERROR(INDEX('Material routes'!$H$6:$H$2205,MATCH(V980,'Material routes'!$A$6:$A$2205,0)),"MISSING ID")</x:f>
        <x:v>Shelter item</x:v>
      </x:c>
      <x:c r="I980" s="4" t="str">
        <x:f>IFERROR(INDEX('Material routes'!$G$6:$G$2205,MATCH(V980,'Material routes'!$A$6:$A$2205,0)),"MISSING ID")</x:f>
        <x:v>Field supplies</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Finished endpoint</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Not applicable</x:v>
      </x:c>
      <x:c r="C981" s="4" t="str">
        <x:f>IFERROR(INDEX('Material routes'!$H$6:$H$2205,MATCH(U981,'Material routes'!$A$6:$A$2205,0)),"MISSING ID")</x:f>
        <x:v>Shelter item</x:v>
      </x:c>
      <x:c r="D981" s="4" t="str">
        <x:f>IFERROR(INDEX('Material routes'!$G$6:$G$2205,MATCH(U981,'Material routes'!$A$6:$A$2205,0)),"MISSING ID")</x:f>
        <x:v>Field supplies</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Not applicable</x:v>
      </x:c>
      <x:c r="H981" s="4" t="str">
        <x:f>IFERROR(INDEX('Material routes'!$H$6:$H$2205,MATCH(V981,'Material routes'!$A$6:$A$2205,0)),"MISSING ID")</x:f>
        <x:v>Shelter item</x:v>
      </x:c>
      <x:c r="I981" s="4" t="str">
        <x:f>IFERROR(INDEX('Material routes'!$G$6:$G$2205,MATCH(V981,'Material routes'!$A$6:$A$2205,0)),"MISSING ID")</x:f>
        <x:v>Field supplies</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Finished endpoint</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T1</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Not applicable</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prerequisite",IF(K982="Raw entry preparation","Entry-resource preparation",IF(G982="Not applicable",IF(IFERROR(INDEX('Items'!$AI$6:$AI$1005,MATCH(T982,'Items'!$A$6:$A$1005,0)),"MISSING ID")="Finished item","Finished endpoint",IF(IFERROR(INDEX('Items'!$AI$6:$AI$1005,MATCH(T982,'Items'!$A$6:$A$1005,0)),"MISSING ID")="Currency","Currency / no refinement tier","Recovered output / tier not applicable")),IF(OR(IFERROR(INDEX('Crafting recipes'!$H$6:$H$1005,MATCH(J982,'Crafting recipes'!$A$6:$A$1005,0)),"MISSING ID")="Unassigned",G982="Unassigned"),"Tier unresolved",IF(IFERROR(VALUE(RIGHT(G982,1))-VALUE(RIGHT(IFERROR(INDEX('Crafting recipes'!$H$6:$H$1005,MATCH(J982,'Crafting recipes'!$A$6:$A$1005,0)),"MISSING ID"),1)),0)=1,IF(B982=IFERROR(INDEX('Crafting recipes'!$H$6:$H$1005,MATCH(J982,'Crafting recipes'!$A$6:$A$1005,0)),"MISSING ID"),"Advances one material tier","Lower-tier ingredient; route advances one tier"),"Needs tier review"))))))</x:f>
        <x:v>Finished endpoint</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T3</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Not applicable</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prerequisite",IF(K983="Raw entry preparation","Entry-resource preparation",IF(G983="Not applicable",IF(IFERROR(INDEX('Items'!$AI$6:$AI$1005,MATCH(T983,'Items'!$A$6:$A$1005,0)),"MISSING ID")="Finished item","Finished endpoint",IF(IFERROR(INDEX('Items'!$AI$6:$AI$1005,MATCH(T983,'Items'!$A$6:$A$1005,0)),"MISSING ID")="Currency","Currency / no refinement tier","Recovered output / tier not applicable")),IF(OR(IFERROR(INDEX('Crafting recipes'!$H$6:$H$1005,MATCH(J983,'Crafting recipes'!$A$6:$A$1005,0)),"MISSING ID")="Unassigned",G983="Unassigned"),"Tier unresolved",IF(IFERROR(VALUE(RIGHT(G983,1))-VALUE(RIGHT(IFERROR(INDEX('Crafting recipes'!$H$6:$H$1005,MATCH(J983,'Crafting recipes'!$A$6:$A$1005,0)),"MISSING ID"),1)),0)=1,IF(B983=IFERROR(INDEX('Crafting recipes'!$H$6:$H$1005,MATCH(J983,'Crafting recipes'!$A$6:$A$1005,0)),"MISSING ID"),"Advances one material tier","Lower-tier ingredient; route advances one tier"),"Needs tier review"))))))</x:f>
        <x:v>Finished endpoint</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t="str">
        <x:f>IFERROR(INDEX('Material routes'!$E$6:$E$2205,MATCH(U984,'Material routes'!$A$6:$A$2205,0)),"MISSING ID")</x:f>
        <x:v>Terminated grounding harness</x:v>
      </x:c>
      <x:c r="B984" s="4" t="str">
        <x:f>IFERROR(INDEX('Material routes'!$F$6:$F$2205,MATCH(U984,'Material routes'!$A$6:$A$2205,0)),"MISSING ID")</x:f>
        <x:v>T4</x:v>
      </x:c>
      <x:c r="C984" s="4" t="str">
        <x:f>IFERROR(INDEX('Material routes'!$H$6:$H$2205,MATCH(U984,'Material routes'!$A$6:$A$2205,0)),"MISSING ID")</x:f>
        <x:v>Crafting component</x:v>
      </x:c>
      <x:c r="D984" s="4" t="str">
        <x:f>IFERROR(INDEX('Material routes'!$G$6:$G$2205,MATCH(U984,'Material routes'!$A$6:$A$2205,0)),"MISSING ID")</x:f>
        <x:v>Crafting components</x:v>
      </x:c>
      <x:c r="E984" s="4" t="str">
        <x:f>IFERROR(INDEX('Material routes'!$C$6:$C$2205,MATCH(U984,'Material routes'!$A$6:$A$2205,0)),"MISSING ID")</x:f>
        <x:v>Ingredient candidate</x:v>
      </x:c>
      <x:c r="F984" s="4" t="str">
        <x:f>IFERROR(INDEX('Material routes'!$E$6:$E$2205,MATCH(V984,'Material routes'!$A$6:$A$2205,0)),"MISSING ID")</x:f>
        <x:v>Static grounding kit</x:v>
      </x:c>
      <x:c r="G984" s="4" t="str">
        <x:f>IFERROR(INDEX('Material routes'!$F$6:$F$2205,MATCH(V984,'Material routes'!$A$6:$A$2205,0)),"MISSING ID")</x:f>
        <x:v>Not applicable</x:v>
      </x:c>
      <x:c r="H984" s="4" t="str">
        <x:f>IFERROR(INDEX('Material routes'!$H$6:$H$2205,MATCH(V984,'Material routes'!$A$6:$A$2205,0)),"MISSING ID")</x:f>
        <x:v>Tool</x:v>
      </x:c>
      <x:c r="I984" s="4" t="str">
        <x:f>IFERROR(INDEX('Material routes'!$G$6:$G$2205,MATCH(V984,'Material routes'!$A$6:$A$2205,0)),"MISSING ID")</x:f>
        <x:v>Accessories</x:v>
      </x:c>
      <x:c r="J984" s="4" t="str">
        <x:f>IFERROR(INDEX('Material routes'!$B$6:$B$2205,MATCH(U984,'Material routes'!$A$6:$A$2205,0)),"MISSING ID")</x:f>
        <x:v>design.audit.proposal_gear_grounding_kit</x:v>
      </x:c>
      <x:c r="K984" s="4" t="str">
        <x:f>IFERROR(INDEX('Crafting recipes'!$C$6:$C$1005,MATCH(J984,'Crafting recipes'!$A$6:$A$1005,0)),"MISSING ID")</x:f>
        <x:v>Finished-item crafting</x:v>
      </x:c>
      <x:c r="L984" s="4" t="str">
        <x:f>IFERROR(INDEX('Material routes'!$K$6:$K$2205,MATCH(U984,'Material routes'!$A$6:$A$2205,0)),"MISSING ID")</x:f>
        <x:v>Proposal</x:v>
      </x:c>
      <x:c r="M984" s="4" t="str">
        <x:f>IFERROR(INDEX('Material routes'!$M$6:$M$2205,MATCH(U984,'Material routes'!$A$6:$A$2205,0)),"MISSING ID")</x:f>
        <x:v>Partial proposal</x:v>
      </x:c>
      <x:c r="N984" s="4"/>
      <x:c r="O984" s="4" t="str">
        <x:f>IFERROR(INDEX('Material routes'!$J$6:$J$2205,MATCH(U984,'Material routes'!$A$6:$A$2205,0)),"MISSING ID")</x:f>
        <x:v>Unspecified</x:v>
      </x:c>
      <x:c r="P984" s="4"/>
      <x:c r="Q984" s="4" t="str">
        <x:f>IFERROR(INDEX('Material routes'!$J$6:$J$2205,MATCH(V984,'Material routes'!$A$6:$A$2205,0)),"MISSING ID")</x:f>
        <x:v>Unspecified</x:v>
      </x:c>
      <x:c r="R984" s="4" t="str">
        <x:f>IF(L984="Withheld","Withheld premise",IF(E984="Tool candidate","Reusable prerequisite",IF(K984="Raw entry preparation","Entry-resource preparation",IF(G984="Not applicable",IF(IFERROR(INDEX('Items'!$AI$6:$AI$1005,MATCH(T984,'Items'!$A$6:$A$1005,0)),"MISSING ID")="Finished item","Finished endpoint",IF(IFERROR(INDEX('Items'!$AI$6:$AI$1005,MATCH(T984,'Items'!$A$6:$A$1005,0)),"MISSING ID")="Currency","Currency / no refinement tier","Recovered output / tier not applicable")),IF(OR(IFERROR(INDEX('Crafting recipes'!$H$6:$H$1005,MATCH(J984,'Crafting recipes'!$A$6:$A$1005,0)),"MISSING ID")="Unassigned",G984="Unassigned"),"Tier unresolved",IF(IFERROR(VALUE(RIGHT(G984,1))-VALUE(RIGHT(IFERROR(INDEX('Crafting recipes'!$H$6:$H$1005,MATCH(J984,'Crafting recipes'!$A$6:$A$1005,0)),"MISSING ID"),1)),0)=1,IF(B984=IFERROR(INDEX('Crafting recipes'!$H$6:$H$1005,MATCH(J984,'Crafting recipes'!$A$6:$A$1005,0)),"MISSING ID"),"Advances one material tier","Lower-tier ingredient; route advances one tier"),"Needs tier review"))))))</x:f>
        <x:v>Finished endpoint</x:v>
      </x:c>
      <x:c r="S984" s="4" t="str">
        <x:f>IFERROR(INDEX('Material routes'!$D$6:$D$2205,MATCH(U984,'Material routes'!$A$6:$A$2205,0)),"MISSING ID")</x:f>
        <x:v>proposal.t4.grounding_harness</x:v>
      </x:c>
      <x:c r="T984" s="4" t="str">
        <x:f>IFERROR(INDEX('Material routes'!$D$6:$D$2205,MATCH(V984,'Material routes'!$A$6:$A$2205,0)),"MISSING ID")</x:f>
        <x:v>proposal.gear.grounding_kit</x:v>
      </x:c>
      <x:c r="U984" s="4" t="str">
        <x:v>design.audit.proposal_gear_grounding_kit.audit.in.1</x:v>
      </x:c>
      <x:c r="V984" s="4" t="str">
        <x:v>design.audit.proposal_gear_grounding_kit.audit.out</x:v>
      </x:c>
    </x:row>
    <x:row r="985" ht="64" customHeight="1">
      <x:c r="A985" s="4" t="str">
        <x:f>IFERROR(INDEX('Material routes'!$E$6:$E$2205,MATCH(U985,'Material routes'!$A$6:$A$2205,0)),"MISSING ID")</x:f>
        <x:v>Ground-anchor stake set</x:v>
      </x:c>
      <x:c r="B985" s="4" t="str">
        <x:f>IFERROR(INDEX('Material routes'!$F$6:$F$2205,MATCH(U985,'Material routes'!$A$6:$A$2205,0)),"MISSING ID")</x:f>
        <x:v>Not applicable</x:v>
      </x:c>
      <x:c r="C985" s="4" t="str">
        <x:f>IFERROR(INDEX('Material routes'!$H$6:$H$2205,MATCH(U985,'Material routes'!$A$6:$A$2205,0)),"MISSING ID")</x:f>
        <x:v>Shelter item</x:v>
      </x:c>
      <x:c r="D985" s="4" t="str">
        <x:f>IFERROR(INDEX('Material routes'!$G$6:$G$2205,MATCH(U985,'Material routes'!$A$6:$A$2205,0)),"MISSING ID")</x:f>
        <x:v>Field supplies</x:v>
      </x:c>
      <x:c r="E985" s="4" t="str">
        <x:f>IFERROR(INDEX('Material routes'!$C$6:$C$2205,MATCH(U985,'Material routes'!$A$6:$A$2205,0)),"MISSING ID")</x:f>
        <x:v>Ingredient candidate</x:v>
      </x:c>
      <x:c r="F985" s="4" t="str">
        <x:f>IFERROR(INDEX('Material routes'!$E$6:$E$2205,MATCH(V985,'Material routes'!$A$6:$A$2205,0)),"MISSING ID")</x:f>
        <x:v>Static grounding kit</x:v>
      </x:c>
      <x:c r="G985" s="4" t="str">
        <x:f>IFERROR(INDEX('Material routes'!$F$6:$F$2205,MATCH(V985,'Material routes'!$A$6:$A$2205,0)),"MISSING ID")</x:f>
        <x:v>Not applicable</x:v>
      </x:c>
      <x:c r="H985" s="4" t="str">
        <x:f>IFERROR(INDEX('Material routes'!$H$6:$H$2205,MATCH(V985,'Material routes'!$A$6:$A$2205,0)),"MISSING ID")</x:f>
        <x:v>Tool</x:v>
      </x:c>
      <x:c r="I985" s="4" t="str">
        <x:f>IFERROR(INDEX('Material routes'!$G$6:$G$2205,MATCH(V985,'Material routes'!$A$6:$A$2205,0)),"MISSING ID")</x:f>
        <x:v>Accessories</x:v>
      </x:c>
      <x:c r="J985" s="4" t="str">
        <x:f>IFERROR(INDEX('Material routes'!$B$6:$B$2205,MATCH(U985,'Material routes'!$A$6:$A$2205,0)),"MISSING ID")</x:f>
        <x:v>design.audit.proposal_gear_grounding_kit</x:v>
      </x:c>
      <x:c r="K985" s="4" t="str">
        <x:f>IFERROR(INDEX('Crafting recipes'!$C$6:$C$1005,MATCH(J985,'Crafting recipes'!$A$6:$A$1005,0)),"MISSING ID")</x:f>
        <x:v>Finished-item crafting</x:v>
      </x:c>
      <x:c r="L985" s="4" t="str">
        <x:f>IFERROR(INDEX('Material routes'!$K$6:$K$2205,MATCH(U985,'Material routes'!$A$6:$A$2205,0)),"MISSING ID")</x:f>
        <x:v>Proposal</x:v>
      </x:c>
      <x:c r="M985" s="4" t="str">
        <x:f>IFERROR(INDEX('Material routes'!$M$6:$M$2205,MATCH(U985,'Material routes'!$A$6:$A$2205,0)),"MISSING ID")</x:f>
        <x:v>Partial proposal</x:v>
      </x:c>
      <x:c r="N985" s="4"/>
      <x:c r="O985" s="4" t="str">
        <x:f>IFERROR(INDEX('Material routes'!$J$6:$J$2205,MATCH(U985,'Material routes'!$A$6:$A$2205,0)),"MISSING ID")</x:f>
        <x:v>Unspecified</x:v>
      </x:c>
      <x:c r="P985" s="4"/>
      <x:c r="Q985" s="4" t="str">
        <x:f>IFERROR(INDEX('Material routes'!$J$6:$J$2205,MATCH(V985,'Material routes'!$A$6:$A$2205,0)),"MISSING ID")</x:f>
        <x:v>Unspecified</x:v>
      </x:c>
      <x:c r="R985" s="4" t="str">
        <x:f>IF(L985="Withheld","Withheld premise",IF(E985="Tool candidate","Reusable prerequisite",IF(K985="Raw entry preparation","Entry-resource preparation",IF(G985="Not applicable",IF(IFERROR(INDEX('Items'!$AI$6:$AI$1005,MATCH(T985,'Items'!$A$6:$A$1005,0)),"MISSING ID")="Finished item","Finished endpoint",IF(IFERROR(INDEX('Items'!$AI$6:$AI$1005,MATCH(T985,'Items'!$A$6:$A$1005,0)),"MISSING ID")="Currency","Currency / no refinement tier","Recovered output / tier not applicable")),IF(OR(IFERROR(INDEX('Crafting recipes'!$H$6:$H$1005,MATCH(J985,'Crafting recipes'!$A$6:$A$1005,0)),"MISSING ID")="Unassigned",G985="Unassigned"),"Tier unresolved",IF(IFERROR(VALUE(RIGHT(G985,1))-VALUE(RIGHT(IFERROR(INDEX('Crafting recipes'!$H$6:$H$1005,MATCH(J985,'Crafting recipes'!$A$6:$A$1005,0)),"MISSING ID"),1)),0)=1,IF(B985=IFERROR(INDEX('Crafting recipes'!$H$6:$H$1005,MATCH(J985,'Crafting recipes'!$A$6:$A$1005,0)),"MISSING ID"),"Advances one material tier","Lower-tier ingredient; route advances one tier"),"Needs tier review"))))))</x:f>
        <x:v>Finished endpoint</x:v>
      </x:c>
      <x:c r="S985" s="4" t="str">
        <x:f>IFERROR(INDEX('Material routes'!$D$6:$D$2205,MATCH(U985,'Material routes'!$A$6:$A$2205,0)),"MISSING ID")</x:f>
        <x:v>proposal.collection.ground_anchor_stake_set</x:v>
      </x:c>
      <x:c r="T985" s="4" t="str">
        <x:f>IFERROR(INDEX('Material routes'!$D$6:$D$2205,MATCH(V985,'Material routes'!$A$6:$A$2205,0)),"MISSING ID")</x:f>
        <x:v>proposal.gear.grounding_kit</x:v>
      </x:c>
      <x:c r="U985" s="4" t="str">
        <x:v>design.audit.proposal_gear_grounding_kit.audit.in.2</x:v>
      </x:c>
      <x:c r="V985" s="4" t="str">
        <x:v>design.audit.proposal_gear_grounding_kit.audit.out</x:v>
      </x:c>
    </x:row>
    <x:row r="986" ht="64" customHeight="1">
      <x:c r="A986" s="4" t="str">
        <x:f>IFERROR(INDEX('Material routes'!$E$6:$E$2205,MATCH(U986,'Material routes'!$A$6:$A$2205,0)),"MISSING ID")</x:f>
        <x:v>Pressed mineral-husk insulating board</x:v>
      </x:c>
      <x:c r="B986" s="4" t="str">
        <x:f>IFERROR(INDEX('Material routes'!$F$6:$F$2205,MATCH(U986,'Material routes'!$A$6:$A$2205,0)),"MISSING ID")</x:f>
        <x:v>T4</x:v>
      </x:c>
      <x:c r="C986" s="4" t="str">
        <x:f>IFERROR(INDEX('Material routes'!$H$6:$H$2205,MATCH(U986,'Material routes'!$A$6:$A$2205,0)),"MISSING ID")</x:f>
        <x:v>Processed material</x:v>
      </x:c>
      <x:c r="D986" s="4" t="str">
        <x:f>IFERROR(INDEX('Material routes'!$G$6:$G$2205,MATCH(U986,'Material routes'!$A$6:$A$2205,0)),"MISSING ID")</x:f>
        <x:v>Manufactured stock</x:v>
      </x:c>
      <x:c r="E986" s="4" t="str">
        <x:f>IFERROR(INDEX('Material routes'!$C$6:$C$2205,MATCH(U986,'Material routes'!$A$6:$A$2205,0)),"MISSING ID")</x:f>
        <x:v>Ingredient candidate</x:v>
      </x:c>
      <x:c r="F986" s="4" t="str">
        <x:f>IFERROR(INDEX('Material routes'!$E$6:$E$2205,MATCH(V986,'Material routes'!$A$6:$A$2205,0)),"MISSING ID")</x:f>
        <x:v>Static grounding kit</x:v>
      </x:c>
      <x:c r="G986" s="4" t="str">
        <x:f>IFERROR(INDEX('Material routes'!$F$6:$F$2205,MATCH(V986,'Material routes'!$A$6:$A$2205,0)),"MISSING ID")</x:f>
        <x:v>Not applicable</x:v>
      </x:c>
      <x:c r="H986" s="4" t="str">
        <x:f>IFERROR(INDEX('Material routes'!$H$6:$H$2205,MATCH(V986,'Material routes'!$A$6:$A$2205,0)),"MISSING ID")</x:f>
        <x:v>Tool</x:v>
      </x:c>
      <x:c r="I986" s="4" t="str">
        <x:f>IFERROR(INDEX('Material routes'!$G$6:$G$2205,MATCH(V986,'Material routes'!$A$6:$A$2205,0)),"MISSING ID")</x:f>
        <x:v>Accessories</x:v>
      </x:c>
      <x:c r="J986" s="4" t="str">
        <x:f>IFERROR(INDEX('Material routes'!$B$6:$B$2205,MATCH(U986,'Material routes'!$A$6:$A$2205,0)),"MISSING ID")</x:f>
        <x:v>design.audit.proposal_gear_grounding_kit</x:v>
      </x:c>
      <x:c r="K986" s="4" t="str">
        <x:f>IFERROR(INDEX('Crafting recipes'!$C$6:$C$1005,MATCH(J986,'Crafting recipes'!$A$6:$A$1005,0)),"MISSING ID")</x:f>
        <x:v>Finished-item crafting</x:v>
      </x:c>
      <x:c r="L986" s="4" t="str">
        <x:f>IFERROR(INDEX('Material routes'!$K$6:$K$2205,MATCH(U986,'Material routes'!$A$6:$A$2205,0)),"MISSING ID")</x:f>
        <x:v>Proposal</x:v>
      </x:c>
      <x:c r="M986" s="4" t="str">
        <x:f>IFERROR(INDEX('Material routes'!$M$6:$M$2205,MATCH(U986,'Material routes'!$A$6:$A$2205,0)),"MISSING ID")</x:f>
        <x:v>Partial proposal</x:v>
      </x:c>
      <x:c r="N986" s="4"/>
      <x:c r="O986" s="4" t="str">
        <x:f>IFERROR(INDEX('Material routes'!$J$6:$J$2205,MATCH(U986,'Material routes'!$A$6:$A$2205,0)),"MISSING ID")</x:f>
        <x:v>Unspecified</x:v>
      </x:c>
      <x:c r="P986" s="4"/>
      <x:c r="Q986" s="4" t="str">
        <x:f>IFERROR(INDEX('Material routes'!$J$6:$J$2205,MATCH(V986,'Material routes'!$A$6:$A$2205,0)),"MISSING ID")</x:f>
        <x:v>Unspecified</x:v>
      </x:c>
      <x:c r="R986" s="4" t="str">
        <x:f>IF(L986="Withheld","Withheld premise",IF(E986="Tool candidate","Reusable prerequisite",IF(K986="Raw entry preparation","Entry-resource preparation",IF(G986="Not applicable",IF(IFERROR(INDEX('Items'!$AI$6:$AI$1005,MATCH(T986,'Items'!$A$6:$A$1005,0)),"MISSING ID")="Finished item","Finished endpoint",IF(IFERROR(INDEX('Items'!$AI$6:$AI$1005,MATCH(T986,'Items'!$A$6:$A$1005,0)),"MISSING ID")="Currency","Currency / no refinement tier","Recovered output / tier not applicable")),IF(OR(IFERROR(INDEX('Crafting recipes'!$H$6:$H$1005,MATCH(J986,'Crafting recipes'!$A$6:$A$1005,0)),"MISSING ID")="Unassigned",G986="Unassigned"),"Tier unresolved",IF(IFERROR(VALUE(RIGHT(G986,1))-VALUE(RIGHT(IFERROR(INDEX('Crafting recipes'!$H$6:$H$1005,MATCH(J986,'Crafting recipes'!$A$6:$A$1005,0)),"MISSING ID"),1)),0)=1,IF(B986=IFERROR(INDEX('Crafting recipes'!$H$6:$H$1005,MATCH(J986,'Crafting recipes'!$A$6:$A$1005,0)),"MISSING ID"),"Advances one material tier","Lower-tier ingredient; route advances one tier"),"Needs tier review"))))))</x:f>
        <x:v>Finished endpoint</x:v>
      </x:c>
      <x:c r="S986" s="4" t="str">
        <x:f>IFERROR(INDEX('Material routes'!$D$6:$D$2205,MATCH(U986,'Material routes'!$A$6:$A$2205,0)),"MISSING ID")</x:f>
        <x:v>proposal.t4.insulating_board</x:v>
      </x:c>
      <x:c r="T986" s="4" t="str">
        <x:f>IFERROR(INDEX('Material routes'!$D$6:$D$2205,MATCH(V986,'Material routes'!$A$6:$A$2205,0)),"MISSING ID")</x:f>
        <x:v>proposal.gear.grounding_kit</x:v>
      </x:c>
      <x:c r="U986" s="4" t="str">
        <x:v>design.audit.proposal_gear_grounding_kit.audit.in.3</x:v>
      </x:c>
      <x:c r="V986" s="4" t="str">
        <x:v>design.audit.proposal_gear_grounding_kit.audit.out</x:v>
      </x:c>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Opaque mineral-glass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Not applicable</x:v>
      </x:c>
      <x:c r="H989" s="4" t="str">
        <x:f>IFERROR(INDEX('Material routes'!$H$6:$H$2205,MATCH(V989,'Material routes'!$A$6:$A$2205,0)),"MISSING ID")</x:f>
        <x:v>Container</x:v>
      </x:c>
      <x:c r="I989" s="4" t="str">
        <x:f>IFERROR(INDEX('Material routes'!$G$6:$G$2205,MATCH(V989,'Material routes'!$A$6:$A$2205,0)),"MISSING ID")</x:f>
        <x:v>Containers</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str">
        <x:f>IFERROR(INDEX('Material routes'!$K$6:$K$2205,MATCH(U989,'Material routes'!$A$6:$A$2205,0)),"MISSING ID")</x:f>
        <x:v>Proposal</x:v>
      </x:c>
      <x:c r="M989" s="4" t="str">
        <x:f>IFERROR(INDEX('Material routes'!$M$6:$M$2205,MATCH(U989,'Material routes'!$A$6:$A$2205,0)),"MISSING ID")</x:f>
        <x:v>Partial proposal</x:v>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Finished endpoint</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T2</x:v>
      </x:c>
      <x:c r="C990" s="4" t="str">
        <x:f>IFERROR(INDEX('Material routes'!$H$6:$H$2205,MATCH(U990,'Material routes'!$A$6:$A$2205,0)),"MISSING ID")</x:f>
        <x:v>Container part</x:v>
      </x:c>
      <x:c r="D990" s="4" t="str">
        <x:f>IFERROR(INDEX('Material routes'!$G$6:$G$2205,MATCH(U990,'Material routes'!$A$6:$A$2205,0)),"MISSING ID")</x:f>
        <x:v>Containers</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Not applicable</x:v>
      </x:c>
      <x:c r="H990" s="4" t="str">
        <x:f>IFERROR(INDEX('Material routes'!$H$6:$H$2205,MATCH(V990,'Material routes'!$A$6:$A$2205,0)),"MISSING ID")</x:f>
        <x:v>Container</x:v>
      </x:c>
      <x:c r="I990" s="4" t="str">
        <x:f>IFERROR(INDEX('Material routes'!$G$6:$G$2205,MATCH(V990,'Material routes'!$A$6:$A$2205,0)),"MISSING ID")</x:f>
        <x:v>Containers</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str">
        <x:f>IFERROR(INDEX('Material routes'!$K$6:$K$2205,MATCH(U990,'Material routes'!$A$6:$A$2205,0)),"MISSING ID")</x:f>
        <x:v>Proposal</x:v>
      </x:c>
      <x:c r="M990" s="4" t="str">
        <x:f>IFERROR(INDEX('Material routes'!$M$6:$M$2205,MATCH(U990,'Material routes'!$A$6:$A$2205,0)),"MISSING ID")</x:f>
        <x:v>Partial proposal</x:v>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Finished endpoint</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Not applicable</x:v>
      </x:c>
      <x:c r="H1001" s="4" t="str">
        <x:f>IFERROR(INDEX('Material routes'!$H$6:$H$2205,MATCH(V1001,'Material routes'!$A$6:$A$2205,0)),"MISSING ID")</x:f>
        <x:v>Container</x:v>
      </x:c>
      <x:c r="I1001" s="4" t="str">
        <x:f>IFERROR(INDEX('Material routes'!$G$6:$G$2205,MATCH(V1001,'Material routes'!$A$6:$A$2205,0)),"MISSING ID")</x:f>
        <x:v>Containers</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str">
        <x:f>IFERROR(INDEX('Material routes'!$K$6:$K$2205,MATCH(U1001,'Material routes'!$A$6:$A$2205,0)),"MISSING ID")</x:f>
        <x:v>Proposal</x:v>
      </x:c>
      <x:c r="M1001" s="4" t="str">
        <x:f>IFERROR(INDEX('Material routes'!$M$6:$M$2205,MATCH(U1001,'Material routes'!$A$6:$A$2205,0)),"MISSING ID")</x:f>
        <x:v>Partial proposal</x:v>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Finished endpoint</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Not applicable</x:v>
      </x:c>
      <x:c r="H1002" s="4" t="str">
        <x:f>IFERROR(INDEX('Material routes'!$H$6:$H$2205,MATCH(V1002,'Material routes'!$A$6:$A$2205,0)),"MISSING ID")</x:f>
        <x:v>Container</x:v>
      </x:c>
      <x:c r="I1002" s="4" t="str">
        <x:f>IFERROR(INDEX('Material routes'!$G$6:$G$2205,MATCH(V1002,'Material routes'!$A$6:$A$2205,0)),"MISSING ID")</x:f>
        <x:v>Containers</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str">
        <x:f>IFERROR(INDEX('Material routes'!$K$6:$K$2205,MATCH(U1002,'Material routes'!$A$6:$A$2205,0)),"MISSING ID")</x:f>
        <x:v>Proposal</x:v>
      </x:c>
      <x:c r="M1002" s="4" t="str">
        <x:f>IFERROR(INDEX('Material routes'!$M$6:$M$2205,MATCH(U1002,'Material routes'!$A$6:$A$2205,0)),"MISSING ID")</x:f>
        <x:v>Partial proposal</x:v>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Finished endpoint</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Not applicable</x:v>
      </x:c>
      <x:c r="H1003" s="4" t="str">
        <x:f>IFERROR(INDEX('Material routes'!$H$6:$H$2205,MATCH(V1003,'Material routes'!$A$6:$A$2205,0)),"MISSING ID")</x:f>
        <x:v>Container</x:v>
      </x:c>
      <x:c r="I1003" s="4" t="str">
        <x:f>IFERROR(INDEX('Material routes'!$G$6:$G$2205,MATCH(V1003,'Material routes'!$A$6:$A$2205,0)),"MISSING ID")</x:f>
        <x:v>Containers</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str">
        <x:f>IFERROR(INDEX('Material routes'!$K$6:$K$2205,MATCH(U1003,'Material routes'!$A$6:$A$2205,0)),"MISSING ID")</x:f>
        <x:v>Proposal</x:v>
      </x:c>
      <x:c r="M1003" s="4" t="str">
        <x:f>IFERROR(INDEX('Material routes'!$M$6:$M$2205,MATCH(U1003,'Material routes'!$A$6:$A$2205,0)),"MISSING ID")</x:f>
        <x:v>Partial proposal</x:v>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Finished endpoint</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Not applicable</x:v>
      </x:c>
      <x:c r="H1004" s="4" t="str">
        <x:f>IFERROR(INDEX('Material routes'!$H$6:$H$2205,MATCH(V1004,'Material routes'!$A$6:$A$2205,0)),"MISSING ID")</x:f>
        <x:v>Container</x:v>
      </x:c>
      <x:c r="I1004" s="4" t="str">
        <x:f>IFERROR(INDEX('Material routes'!$G$6:$G$2205,MATCH(V1004,'Material routes'!$A$6:$A$2205,0)),"MISSING ID")</x:f>
        <x:v>Containers</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str">
        <x:f>IFERROR(INDEX('Material routes'!$K$6:$K$2205,MATCH(U1004,'Material routes'!$A$6:$A$2205,0)),"MISSING ID")</x:f>
        <x:v>Proposal</x:v>
      </x:c>
      <x:c r="M1004" s="4" t="str">
        <x:f>IFERROR(INDEX('Material routes'!$M$6:$M$2205,MATCH(U1004,'Material routes'!$A$6:$A$2205,0)),"MISSING ID")</x:f>
        <x:v>Partial proposal</x:v>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Finished endpoint</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Not applicable</x:v>
      </x:c>
      <x:c r="H1005" s="4" t="str">
        <x:f>IFERROR(INDEX('Material routes'!$H$6:$H$2205,MATCH(V1005,'Material routes'!$A$6:$A$2205,0)),"MISSING ID")</x:f>
        <x:v>Container</x:v>
      </x:c>
      <x:c r="I1005" s="4" t="str">
        <x:f>IFERROR(INDEX('Material routes'!$G$6:$G$2205,MATCH(V1005,'Material routes'!$A$6:$A$2205,0)),"MISSING ID")</x:f>
        <x:v>Containers</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str">
        <x:f>IFERROR(INDEX('Material routes'!$K$6:$K$2205,MATCH(U1005,'Material routes'!$A$6:$A$2205,0)),"MISSING ID")</x:f>
        <x:v>Proposal</x:v>
      </x:c>
      <x:c r="M1005" s="4" t="str">
        <x:f>IFERROR(INDEX('Material routes'!$M$6:$M$2205,MATCH(U1005,'Material routes'!$A$6:$A$2205,0)),"MISSING ID")</x:f>
        <x:v>Partial proposal</x:v>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Finished endpoint</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glaze feed</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Not applicable</x:v>
      </x:c>
      <x:c r="H1006" s="4" t="str">
        <x:f>IFERROR(INDEX('Material routes'!$H$6:$H$2205,MATCH(V1006,'Material routes'!$A$6:$A$2205,0)),"MISSING ID")</x:f>
        <x:v>Container</x:v>
      </x:c>
      <x:c r="I1006" s="4" t="str">
        <x:f>IFERROR(INDEX('Material routes'!$G$6:$G$2205,MATCH(V1006,'Material routes'!$A$6:$A$2205,0)),"MISSING ID")</x:f>
        <x:v>Containers</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str">
        <x:f>IFERROR(INDEX('Material routes'!$K$6:$K$2205,MATCH(U1006,'Material routes'!$A$6:$A$2205,0)),"MISSING ID")</x:f>
        <x:v>Proposal</x:v>
      </x:c>
      <x:c r="M1006" s="4" t="str">
        <x:f>IFERROR(INDEX('Material routes'!$M$6:$M$2205,MATCH(U1006,'Material routes'!$A$6:$A$2205,0)),"MISSING ID")</x:f>
        <x:v>Partial proposal</x:v>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Finished endpoint</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Not applicable</x:v>
      </x:c>
      <x:c r="H1007" s="4" t="str">
        <x:f>IFERROR(INDEX('Material routes'!$H$6:$H$2205,MATCH(V1007,'Material routes'!$A$6:$A$2205,0)),"MISSING ID")</x:f>
        <x:v>Container</x:v>
      </x:c>
      <x:c r="I1007" s="4" t="str">
        <x:f>IFERROR(INDEX('Material routes'!$G$6:$G$2205,MATCH(V1007,'Material routes'!$A$6:$A$2205,0)),"MISSING ID")</x:f>
        <x:v>Containers</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str">
        <x:f>IFERROR(INDEX('Material routes'!$K$6:$K$2205,MATCH(U1007,'Material routes'!$A$6:$A$2205,0)),"MISSING ID")</x:f>
        <x:v>Proposal</x:v>
      </x:c>
      <x:c r="M1007" s="4" t="str">
        <x:f>IFERROR(INDEX('Material routes'!$M$6:$M$2205,MATCH(U1007,'Material routes'!$A$6:$A$2205,0)),"MISSING ID")</x:f>
        <x:v>Partial proposal</x:v>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Finished endpoint</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T3</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vessel</x:v>
      </x:c>
      <x:c r="G1008" s="4" t="str">
        <x:f>IFERROR(INDEX('Material routes'!$F$6:$F$2205,MATCH(V1008,'Material routes'!$A$6:$A$2205,0)),"MISSING ID")</x:f>
        <x:v>Not applicable</x:v>
      </x:c>
      <x:c r="H1008" s="4" t="str">
        <x:f>IFERROR(INDEX('Material routes'!$H$6:$H$2205,MATCH(V1008,'Material routes'!$A$6:$A$2205,0)),"MISSING ID")</x:f>
        <x:v>Container</x:v>
      </x:c>
      <x:c r="I1008" s="4" t="str">
        <x:f>IFERROR(INDEX('Material routes'!$G$6:$G$2205,MATCH(V1008,'Material routes'!$A$6:$A$2205,0)),"MISSING ID")</x:f>
        <x:v>Field supplies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prerequisite",IF(K1008="Raw entry preparation","Entry-resource preparation",IF(G1008="Not applicable",IF(IFERROR(INDEX('Items'!$AI$6:$AI$1005,MATCH(T1008,'Items'!$A$6:$A$1005,0)),"MISSING ID")="Finished item","Finished endpoint",IF(IFERROR(INDEX('Items'!$AI$6:$AI$1005,MATCH(T1008,'Items'!$A$6:$A$1005,0)),"MISSING ID")="Currency","Currency / no refinement tier","Recovered output / tier not applicable")),IF(OR(IFERROR(INDEX('Crafting recipes'!$H$6:$H$1005,MATCH(J1008,'Crafting recipes'!$A$6:$A$1005,0)),"MISSING ID")="Unassigned",G1008="Unassigned"),"Tier unresolved",IF(IFERROR(VALUE(RIGHT(G1008,1))-VALUE(RIGHT(IFERROR(INDEX('Crafting recipes'!$H$6:$H$1005,MATCH(J1008,'Crafting recipes'!$A$6:$A$1005,0)),"MISSING ID"),1)),0)=1,IF(B1008=IFERROR(INDEX('Crafting recipes'!$H$6:$H$1005,MATCH(J1008,'Crafting recipes'!$A$6:$A$1005,0)),"MISSING ID"),"Advances one material tier","Lower-tier ingredient; route advances one tier"),"Needs tier review"))))))</x:f>
        <x:v>Finished endpoint</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T4</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vessel</x:v>
      </x:c>
      <x:c r="G1009" s="4" t="str">
        <x:f>IFERROR(INDEX('Material routes'!$F$6:$F$2205,MATCH(V1009,'Material routes'!$A$6:$A$2205,0)),"MISSING ID")</x:f>
        <x:v>Not applicable</x:v>
      </x:c>
      <x:c r="H1009" s="4" t="str">
        <x:f>IFERROR(INDEX('Material routes'!$H$6:$H$2205,MATCH(V1009,'Material routes'!$A$6:$A$2205,0)),"MISSING ID")</x:f>
        <x:v>Container</x:v>
      </x:c>
      <x:c r="I1009" s="4" t="str">
        <x:f>IFERROR(INDEX('Material routes'!$G$6:$G$2205,MATCH(V1009,'Material routes'!$A$6:$A$2205,0)),"MISSING ID")</x:f>
        <x:v>Field supplies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prerequisite",IF(K1009="Raw entry preparation","Entry-resource preparation",IF(G1009="Not applicable",IF(IFERROR(INDEX('Items'!$AI$6:$AI$1005,MATCH(T1009,'Items'!$A$6:$A$1005,0)),"MISSING ID")="Finished item","Finished endpoint",IF(IFERROR(INDEX('Items'!$AI$6:$AI$1005,MATCH(T1009,'Items'!$A$6:$A$1005,0)),"MISSING ID")="Currency","Currency / no refinement tier","Recovered output / tier not applicable")),IF(OR(IFERROR(INDEX('Crafting recipes'!$H$6:$H$1005,MATCH(J1009,'Crafting recipes'!$A$6:$A$1005,0)),"MISSING ID")="Unassigned",G1009="Unassigned"),"Tier unresolved",IF(IFERROR(VALUE(RIGHT(G1009,1))-VALUE(RIGHT(IFERROR(INDEX('Crafting recipes'!$H$6:$H$1005,MATCH(J1009,'Crafting recipes'!$A$6:$A$1005,0)),"MISSING ID"),1)),0)=1,IF(B1009=IFERROR(INDEX('Crafting recipes'!$H$6:$H$1005,MATCH(J1009,'Crafting recipes'!$A$6:$A$1005,0)),"MISSING ID"),"Advances one material tier","Lower-tier ingredient; route advances one tier"),"Needs tier review"))))))</x:f>
        <x:v>Finished endpoint</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T4</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vessel</x:v>
      </x:c>
      <x:c r="G1010" s="4" t="str">
        <x:f>IFERROR(INDEX('Material routes'!$F$6:$F$2205,MATCH(V1010,'Material routes'!$A$6:$A$2205,0)),"MISSING ID")</x:f>
        <x:v>Not applicable</x:v>
      </x:c>
      <x:c r="H1010" s="4" t="str">
        <x:f>IFERROR(INDEX('Material routes'!$H$6:$H$2205,MATCH(V1010,'Material routes'!$A$6:$A$2205,0)),"MISSING ID")</x:f>
        <x:v>Container</x:v>
      </x:c>
      <x:c r="I1010" s="4" t="str">
        <x:f>IFERROR(INDEX('Material routes'!$G$6:$G$2205,MATCH(V1010,'Material routes'!$A$6:$A$2205,0)),"MISSING ID")</x:f>
        <x:v>Field supplies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prerequisite",IF(K1010="Raw entry preparation","Entry-resource preparation",IF(G1010="Not applicable",IF(IFERROR(INDEX('Items'!$AI$6:$AI$1005,MATCH(T1010,'Items'!$A$6:$A$1005,0)),"MISSING ID")="Finished item","Finished endpoint",IF(IFERROR(INDEX('Items'!$AI$6:$AI$1005,MATCH(T1010,'Items'!$A$6:$A$1005,0)),"MISSING ID")="Currency","Currency / no refinement tier","Recovered output / tier not applicable")),IF(OR(IFERROR(INDEX('Crafting recipes'!$H$6:$H$1005,MATCH(J1010,'Crafting recipes'!$A$6:$A$1005,0)),"MISSING ID")="Unassigned",G1010="Unassigned"),"Tier unresolved",IF(IFERROR(VALUE(RIGHT(G1010,1))-VALUE(RIGHT(IFERROR(INDEX('Crafting recipes'!$H$6:$H$1005,MATCH(J1010,'Crafting recipes'!$A$6:$A$1005,0)),"MISSING ID"),1)),0)=1,IF(B1010=IFERROR(INDEX('Crafting recipes'!$H$6:$H$1005,MATCH(J1010,'Crafting recipes'!$A$6:$A$1005,0)),"MISSING ID"),"Advances one material tier","Lower-tier ingredient; route advances one tier"),"Needs tier review"))))))</x:f>
        <x:v>Finished endpoint</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T3</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vessel</x:v>
      </x:c>
      <x:c r="G1011" s="4" t="str">
        <x:f>IFERROR(INDEX('Material routes'!$F$6:$F$2205,MATCH(V1011,'Material routes'!$A$6:$A$2205,0)),"MISSING ID")</x:f>
        <x:v>Not applicable</x:v>
      </x:c>
      <x:c r="H1011" s="4" t="str">
        <x:f>IFERROR(INDEX('Material routes'!$H$6:$H$2205,MATCH(V1011,'Material routes'!$A$6:$A$2205,0)),"MISSING ID")</x:f>
        <x:v>Container</x:v>
      </x:c>
      <x:c r="I1011" s="4" t="str">
        <x:f>IFERROR(INDEX('Material routes'!$G$6:$G$2205,MATCH(V1011,'Material routes'!$A$6:$A$2205,0)),"MISSING ID")</x:f>
        <x:v>Field supplies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prerequisite",IF(K1011="Raw entry preparation","Entry-resource preparation",IF(G1011="Not applicable",IF(IFERROR(INDEX('Items'!$AI$6:$AI$1005,MATCH(T1011,'Items'!$A$6:$A$1005,0)),"MISSING ID")="Finished item","Finished endpoint",IF(IFERROR(INDEX('Items'!$AI$6:$AI$1005,MATCH(T1011,'Items'!$A$6:$A$1005,0)),"MISSING ID")="Currency","Currency / no refinement tier","Recovered output / tier not applicable")),IF(OR(IFERROR(INDEX('Crafting recipes'!$H$6:$H$1005,MATCH(J1011,'Crafting recipes'!$A$6:$A$1005,0)),"MISSING ID")="Unassigned",G1011="Unassigned"),"Tier unresolved",IF(IFERROR(VALUE(RIGHT(G1011,1))-VALUE(RIGHT(IFERROR(INDEX('Crafting recipes'!$H$6:$H$1005,MATCH(J1011,'Crafting recipes'!$A$6:$A$1005,0)),"MISSING ID"),1)),0)=1,IF(B1011=IFERROR(INDEX('Crafting recipes'!$H$6:$H$1005,MATCH(J1011,'Crafting recipes'!$A$6:$A$1005,0)),"MISSING ID"),"Advances one material tier","Lower-tier ingredient; route advances one tier"),"Needs tier review"))))))</x:f>
        <x:v>Finished endpoint</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Not applicable</x:v>
      </x:c>
      <x:c r="H1019" s="4" t="str">
        <x:f>IFERROR(INDEX('Material routes'!$H$6:$H$2205,MATCH(V1019,'Material routes'!$A$6:$A$2205,0)),"MISSING ID")</x:f>
        <x:v>Container</x:v>
      </x:c>
      <x:c r="I1019" s="4" t="str">
        <x:f>IFERROR(INDEX('Material routes'!$G$6:$G$2205,MATCH(V1019,'Material routes'!$A$6:$A$2205,0)),"MISSING ID")</x:f>
        <x:v>Containers</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Finished endpoint</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Not applicable</x:v>
      </x:c>
      <x:c r="H1020" s="4" t="str">
        <x:f>IFERROR(INDEX('Material routes'!$H$6:$H$2205,MATCH(V1020,'Material routes'!$A$6:$A$2205,0)),"MISSING ID")</x:f>
        <x:v>Container</x:v>
      </x:c>
      <x:c r="I1020" s="4" t="str">
        <x:f>IFERROR(INDEX('Material routes'!$G$6:$G$2205,MATCH(V1020,'Material routes'!$A$6:$A$2205,0)),"MISSING ID")</x:f>
        <x:v>Containers</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Finished endpoint</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Not applicable</x:v>
      </x:c>
      <x:c r="H1021" s="4" t="str">
        <x:f>IFERROR(INDEX('Material routes'!$H$6:$H$2205,MATCH(V1021,'Material routes'!$A$6:$A$2205,0)),"MISSING ID")</x:f>
        <x:v>Container</x:v>
      </x:c>
      <x:c r="I1021" s="4" t="str">
        <x:f>IFERROR(INDEX('Material routes'!$G$6:$G$2205,MATCH(V1021,'Material routes'!$A$6:$A$2205,0)),"MISSING ID")</x:f>
        <x:v>Containers</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Finished endpoint</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clear-glass blank</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Not applicable</x:v>
      </x:c>
      <x:c r="H1023" s="4" t="str">
        <x:f>IFERROR(INDEX('Material routes'!$H$6:$H$2205,MATCH(V1023,'Material routes'!$A$6:$A$2205,0)),"MISSING ID")</x:f>
        <x:v>Tool</x:v>
      </x:c>
      <x:c r="I1023" s="4" t="str">
        <x:f>IFERROR(INDEX('Material routes'!$G$6:$G$2205,MATCH(V1023,'Material routes'!$A$6:$A$2205,0)),"MISSING ID")</x:f>
        <x:v>Containers</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str">
        <x:f>IFERROR(INDEX('Material routes'!$K$6:$K$2205,MATCH(U1023,'Material routes'!$A$6:$A$2205,0)),"MISSING ID")</x:f>
        <x:v>Proposal</x:v>
      </x:c>
      <x:c r="M1023" s="4" t="str">
        <x:f>IFERROR(INDEX('Material routes'!$M$6:$M$2205,MATCH(U1023,'Material routes'!$A$6:$A$2205,0)),"MISSING ID")</x:f>
        <x:v>Partial proposal</x:v>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Finished endpoint</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Helmet</x:v>
      </x:c>
      <x:c r="G1030" s="4" t="str">
        <x:f>IFERROR(INDEX('Material routes'!$F$6:$F$2205,MATCH(V1030,'Material routes'!$A$6:$A$2205,0)),"MISSING ID")</x:f>
        <x:v>Not applicable</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prerequisite",IF(K1030="Raw entry preparation","Entry-resource preparation",IF(G1030="Not applicable",IF(IFERROR(INDEX('Items'!$AI$6:$AI$1005,MATCH(T1030,'Items'!$A$6:$A$1005,0)),"MISSING ID")="Finished item","Finished endpoint",IF(IFERROR(INDEX('Items'!$AI$6:$AI$1005,MATCH(T1030,'Items'!$A$6:$A$1005,0)),"MISSING ID")="Currency","Currency / no refinement tier","Recovered output / tier not applicable")),IF(OR(IFERROR(INDEX('Crafting recipes'!$H$6:$H$1005,MATCH(J1030,'Crafting recipes'!$A$6:$A$1005,0)),"MISSING ID")="Unassigned",G1030="Unassigned"),"Tier unresolved",IF(IFERROR(VALUE(RIGHT(G1030,1))-VALUE(RIGHT(IFERROR(INDEX('Crafting recipes'!$H$6:$H$1005,MATCH(J1030,'Crafting recipes'!$A$6:$A$1005,0)),"MISSING ID"),1)),0)=1,IF(B1030=IFERROR(INDEX('Crafting recipes'!$H$6:$H$1005,MATCH(J1030,'Crafting recipes'!$A$6:$A$1005,0)),"MISSING ID"),"Advances one material tier","Lower-tier ingredient; route advances one tier"),"Needs tier review"))))))</x:f>
        <x:v>Finished endpoint</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stock</x:v>
      </x:c>
      <x:c r="B1031" s="4" t="str">
        <x:f>IFERROR(INDEX('Material routes'!$F$6:$F$2205,MATCH(U1031,'Material routes'!$A$6:$A$2205,0)),"MISSING ID")</x:f>
        <x:v>T3</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Helmet</x:v>
      </x:c>
      <x:c r="G1031" s="4" t="str">
        <x:f>IFERROR(INDEX('Material routes'!$F$6:$F$2205,MATCH(V1031,'Material routes'!$A$6:$A$2205,0)),"MISSING ID")</x:f>
        <x:v>Not applicable</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prerequisite",IF(K1031="Raw entry preparation","Entry-resource preparation",IF(G1031="Not applicable",IF(IFERROR(INDEX('Items'!$AI$6:$AI$1005,MATCH(T1031,'Items'!$A$6:$A$1005,0)),"MISSING ID")="Finished item","Finished endpoint",IF(IFERROR(INDEX('Items'!$AI$6:$AI$1005,MATCH(T1031,'Items'!$A$6:$A$1005,0)),"MISSING ID")="Currency","Currency / no refinement tier","Recovered output / tier not applicable")),IF(OR(IFERROR(INDEX('Crafting recipes'!$H$6:$H$1005,MATCH(J1031,'Crafting recipes'!$A$6:$A$1005,0)),"MISSING ID")="Unassigned",G1031="Unassigned"),"Tier unresolved",IF(IFERROR(VALUE(RIGHT(G1031,1))-VALUE(RIGHT(IFERROR(INDEX('Crafting recipes'!$H$6:$H$1005,MATCH(J1031,'Crafting recipes'!$A$6:$A$1005,0)),"MISSING ID"),1)),0)=1,IF(B1031=IFERROR(INDEX('Crafting recipes'!$H$6:$H$1005,MATCH(J1031,'Crafting recipes'!$A$6:$A$1005,0)),"MISSING ID"),"Advances one material tier","Lower-tier ingredient; route advances one tier"),"Needs tier review"))))))</x:f>
        <x:v>Finished endpoint</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Leg armor</x:v>
      </x:c>
      <x:c r="G1032" s="4" t="str">
        <x:f>IFERROR(INDEX('Material routes'!$F$6:$F$2205,MATCH(V1032,'Material routes'!$A$6:$A$2205,0)),"MISSING ID")</x:f>
        <x:v>Not applicable</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prerequisite",IF(K1032="Raw entry preparation","Entry-resource preparation",IF(G1032="Not applicable",IF(IFERROR(INDEX('Items'!$AI$6:$AI$1005,MATCH(T1032,'Items'!$A$6:$A$1005,0)),"MISSING ID")="Finished item","Finished endpoint",IF(IFERROR(INDEX('Items'!$AI$6:$AI$1005,MATCH(T1032,'Items'!$A$6:$A$1005,0)),"MISSING ID")="Currency","Currency / no refinement tier","Recovered output / tier not applicable")),IF(OR(IFERROR(INDEX('Crafting recipes'!$H$6:$H$1005,MATCH(J1032,'Crafting recipes'!$A$6:$A$1005,0)),"MISSING ID")="Unassigned",G1032="Unassigned"),"Tier unresolved",IF(IFERROR(VALUE(RIGHT(G1032,1))-VALUE(RIGHT(IFERROR(INDEX('Crafting recipes'!$H$6:$H$1005,MATCH(J1032,'Crafting recipes'!$A$6:$A$1005,0)),"MISSING ID"),1)),0)=1,IF(B1032=IFERROR(INDEX('Crafting recipes'!$H$6:$H$1005,MATCH(J1032,'Crafting recipes'!$A$6:$A$1005,0)),"MISSING ID"),"Advances one material tier","Lower-tier ingredient; route advances one tier"),"Needs tier review"))))))</x:f>
        <x:v>Finished endpoint</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T3</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Leg armor</x:v>
      </x:c>
      <x:c r="G1033" s="4" t="str">
        <x:f>IFERROR(INDEX('Material routes'!$F$6:$F$2205,MATCH(V1033,'Material routes'!$A$6:$A$2205,0)),"MISSING ID")</x:f>
        <x:v>Not applicable</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prerequisite",IF(K1033="Raw entry preparation","Entry-resource preparation",IF(G1033="Not applicable",IF(IFERROR(INDEX('Items'!$AI$6:$AI$1005,MATCH(T1033,'Items'!$A$6:$A$1005,0)),"MISSING ID")="Finished item","Finished endpoint",IF(IFERROR(INDEX('Items'!$AI$6:$AI$1005,MATCH(T1033,'Items'!$A$6:$A$1005,0)),"MISSING ID")="Currency","Currency / no refinement tier","Recovered output / tier not applicable")),IF(OR(IFERROR(INDEX('Crafting recipes'!$H$6:$H$1005,MATCH(J1033,'Crafting recipes'!$A$6:$A$1005,0)),"MISSING ID")="Unassigned",G1033="Unassigned"),"Tier unresolved",IF(IFERROR(VALUE(RIGHT(G1033,1))-VALUE(RIGHT(IFERROR(INDEX('Crafting recipes'!$H$6:$H$1005,MATCH(J1033,'Crafting recipes'!$A$6:$A$1005,0)),"MISSING ID"),1)),0)=1,IF(B1033=IFERROR(INDEX('Crafting recipes'!$H$6:$H$1005,MATCH(J1033,'Crafting recipes'!$A$6:$A$1005,0)),"MISSING ID"),"Advances one material tier","Lower-tier ingredient; route advances one tier"),"Needs tier review"))))))</x:f>
        <x:v>Finished endpoint</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T2</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Leg armor</x:v>
      </x:c>
      <x:c r="G1034" s="4" t="str">
        <x:f>IFERROR(INDEX('Material routes'!$F$6:$F$2205,MATCH(V1034,'Material routes'!$A$6:$A$2205,0)),"MISSING ID")</x:f>
        <x:v>Not applicable</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prerequisite",IF(K1034="Raw entry preparation","Entry-resource preparation",IF(G1034="Not applicable",IF(IFERROR(INDEX('Items'!$AI$6:$AI$1005,MATCH(T1034,'Items'!$A$6:$A$1005,0)),"MISSING ID")="Finished item","Finished endpoint",IF(IFERROR(INDEX('Items'!$AI$6:$AI$1005,MATCH(T1034,'Items'!$A$6:$A$1005,0)),"MISSING ID")="Currency","Currency / no refinement tier","Recovered output / tier not applicable")),IF(OR(IFERROR(INDEX('Crafting recipes'!$H$6:$H$1005,MATCH(J1034,'Crafting recipes'!$A$6:$A$1005,0)),"MISSING ID")="Unassigned",G1034="Unassigned"),"Tier unresolved",IF(IFERROR(VALUE(RIGHT(G1034,1))-VALUE(RIGHT(IFERROR(INDEX('Crafting recipes'!$H$6:$H$1005,MATCH(J1034,'Crafting recipes'!$A$6:$A$1005,0)),"MISSING ID"),1)),0)=1,IF(B1034=IFERROR(INDEX('Crafting recipes'!$H$6:$H$1005,MATCH(J1034,'Crafting recipes'!$A$6:$A$1005,0)),"MISSING ID"),"Advances one material tier","Lower-tier ingredient; route advances one tier"),"Needs tier review"))))))</x:f>
        <x:v>Finished endpoint</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t="str">
        <x:f>IFERROR(INDEX('Material routes'!$E$6:$E$2205,MATCH(U1035,'Material routes'!$A$6:$A$2205,0)),"MISSING ID")</x:f>
        <x:v>Processed hide material</x:v>
      </x:c>
      <x:c r="B1035" s="4" t="str">
        <x:f>IFERROR(INDEX('Material routes'!$F$6:$F$2205,MATCH(U1035,'Material routes'!$A$6:$A$2205,0)),"MISSING ID")</x:f>
        <x:v>T1</x:v>
      </x:c>
      <x:c r="C1035" s="4" t="str">
        <x:f>IFERROR(INDEX('Material routes'!$H$6:$H$2205,MATCH(U1035,'Material routes'!$A$6:$A$2205,0)),"MISSING ID")</x:f>
        <x:v>Processed material</x:v>
      </x:c>
      <x:c r="D1035" s="4" t="str">
        <x:f>IFERROR(INDEX('Material routes'!$G$6:$G$2205,MATCH(U1035,'Material routes'!$A$6:$A$2205,0)),"MISSING ID")</x:f>
        <x:v>Crafting components</x:v>
      </x:c>
      <x:c r="E1035" s="4" t="str">
        <x:f>IFERROR(INDEX('Material routes'!$C$6:$C$2205,MATCH(U1035,'Material routes'!$A$6:$A$2205,0)),"MISSING ID")</x:f>
        <x:v>Ingredient candidate</x:v>
      </x:c>
      <x:c r="F1035" s="4" t="str">
        <x:f>IFERROR(INDEX('Material routes'!$E$6:$E$2205,MATCH(V1035,'Material routes'!$A$6:$A$2205,0)),"MISSING ID")</x:f>
        <x:v>Boots</x:v>
      </x:c>
      <x:c r="G1035" s="4" t="str">
        <x:f>IFERROR(INDEX('Material routes'!$F$6:$F$2205,MATCH(V1035,'Material routes'!$A$6:$A$2205,0)),"MISSING ID")</x:f>
        <x:v>Not applicable</x:v>
      </x:c>
      <x:c r="H1035" s="4" t="str">
        <x:f>IFERROR(INDEX('Material routes'!$H$6:$H$2205,MATCH(V1035,'Material routes'!$A$6:$A$2205,0)),"MISSING ID")</x:f>
        <x:v>Wearable</x:v>
      </x:c>
      <x:c r="I1035" s="4" t="str">
        <x:f>IFERROR(INDEX('Material routes'!$G$6:$G$2205,MATCH(V1035,'Material routes'!$A$6:$A$2205,0)),"MISSING ID")</x:f>
        <x:v>Clothing</x:v>
      </x:c>
      <x:c r="J1035" s="4" t="str">
        <x:f>IFERROR(INDEX('Material routes'!$B$6:$B$2205,MATCH(U1035,'Material routes'!$A$6:$A$2205,0)),"MISSING ID")</x:f>
        <x:v>design.audit.proposal_gear_boots</x:v>
      </x:c>
      <x:c r="K1035" s="4" t="str">
        <x:f>IFERROR(INDEX('Crafting recipes'!$C$6:$C$1005,MATCH(J1035,'Crafting recipes'!$A$6:$A$1005,0)),"MISSING ID")</x:f>
        <x:v>Finished-item crafting</x:v>
      </x:c>
      <x:c r="L1035" s="4" t="str">
        <x:f>IFERROR(INDEX('Material routes'!$K$6:$K$2205,MATCH(U1035,'Material routes'!$A$6:$A$2205,0)),"MISSING ID")</x:f>
        <x:v>Proposal</x:v>
      </x:c>
      <x:c r="M1035" s="4" t="str">
        <x:f>IFERROR(INDEX('Material routes'!$M$6:$M$2205,MATCH(U1035,'Material routes'!$A$6:$A$2205,0)),"MISSING ID")</x:f>
        <x:v>Partial proposal</x:v>
      </x:c>
      <x:c r="N1035" s="4"/>
      <x:c r="O1035" s="4" t="str">
        <x:f>IFERROR(INDEX('Material routes'!$J$6:$J$2205,MATCH(U1035,'Material routes'!$A$6:$A$2205,0)),"MISSING ID")</x:f>
        <x:v>Unspecified</x:v>
      </x:c>
      <x:c r="P1035" s="4"/>
      <x:c r="Q1035" s="4" t="str">
        <x:f>IFERROR(INDEX('Material routes'!$J$6:$J$2205,MATCH(V1035,'Material routes'!$A$6:$A$2205,0)),"MISSING ID")</x:f>
        <x:v>Unspecified</x:v>
      </x:c>
      <x:c r="R1035" s="4" t="str">
        <x:f>IF(L1035="Withheld","Withheld premise",IF(E1035="Tool candidate","Reusable prerequisite",IF(K1035="Raw entry preparation","Entry-resource preparation",IF(G1035="Not applicable",IF(IFERROR(INDEX('Items'!$AI$6:$AI$1005,MATCH(T1035,'Items'!$A$6:$A$1005,0)),"MISSING ID")="Finished item","Finished endpoint",IF(IFERROR(INDEX('Items'!$AI$6:$AI$1005,MATCH(T1035,'Items'!$A$6:$A$1005,0)),"MISSING ID")="Currency","Currency / no refinement tier","Recovered output / tier not applicable")),IF(OR(IFERROR(INDEX('Crafting recipes'!$H$6:$H$1005,MATCH(J1035,'Crafting recipes'!$A$6:$A$1005,0)),"MISSING ID")="Unassigned",G1035="Unassigned"),"Tier unresolved",IF(IFERROR(VALUE(RIGHT(G1035,1))-VALUE(RIGHT(IFERROR(INDEX('Crafting recipes'!$H$6:$H$1005,MATCH(J1035,'Crafting recipes'!$A$6:$A$1005,0)),"MISSING ID"),1)),0)=1,IF(B1035=IFERROR(INDEX('Crafting recipes'!$H$6:$H$1005,MATCH(J1035,'Crafting recipes'!$A$6:$A$1005,0)),"MISSING ID"),"Advances one material tier","Lower-tier ingredient; route advances one tier"),"Needs tier review"))))))</x:f>
        <x:v>Finished endpoint</x:v>
      </x:c>
      <x:c r="S1035" s="4" t="str">
        <x:f>IFERROR(INDEX('Material routes'!$D$6:$D$2205,MATCH(U1035,'Material routes'!$A$6:$A$2205,0)),"MISSING ID")</x:f>
        <x:v>proposal.bio.hide_material</x:v>
      </x:c>
      <x:c r="T1035" s="4" t="str">
        <x:f>IFERROR(INDEX('Material routes'!$D$6:$D$2205,MATCH(V1035,'Material routes'!$A$6:$A$2205,0)),"MISSING ID")</x:f>
        <x:v>proposal.gear.boots</x:v>
      </x:c>
      <x:c r="U1035" s="4" t="str">
        <x:v>design.audit.proposal_gear_boots.audit.in.1</x:v>
      </x:c>
      <x:c r="V1035" s="4" t="str">
        <x:v>design.audit.proposal_gear_boots.audit.out</x:v>
      </x:c>
    </x:row>
    <x:row r="1036" ht="64" customHeight="1">
      <x:c r="A1036" s="4" t="str">
        <x:f>IFERROR(INDEX('Material routes'!$E$6:$E$2205,MATCH(U1036,'Material routes'!$A$6:$A$2205,0)),"MISSING ID")</x:f>
        <x:v>Layered husk composite stock</x:v>
      </x:c>
      <x:c r="B1036" s="4" t="str">
        <x:f>IFERROR(INDEX('Material routes'!$F$6:$F$2205,MATCH(U1036,'Material routes'!$A$6:$A$2205,0)),"MISSING ID")</x:f>
        <x:v>T3</x:v>
      </x:c>
      <x:c r="C1036" s="4" t="str">
        <x:f>IFERROR(INDEX('Material routes'!$H$6:$H$2205,MATCH(U1036,'Material routes'!$A$6:$A$2205,0)),"MISSING ID")</x:f>
        <x:v>Processed material</x:v>
      </x:c>
      <x:c r="D1036" s="4" t="str">
        <x:f>IFERROR(INDEX('Material routes'!$G$6:$G$2205,MATCH(U1036,'Material routes'!$A$6:$A$2205,0)),"MISSING ID")</x:f>
        <x:v>Manufactured stock</x:v>
      </x:c>
      <x:c r="E1036" s="4" t="str">
        <x:f>IFERROR(INDEX('Material routes'!$C$6:$C$2205,MATCH(U1036,'Material routes'!$A$6:$A$2205,0)),"MISSING ID")</x:f>
        <x:v>Ingredient candidate</x:v>
      </x:c>
      <x:c r="F1036" s="4" t="str">
        <x:f>IFERROR(INDEX('Material routes'!$E$6:$E$2205,MATCH(V1036,'Material routes'!$A$6:$A$2205,0)),"MISSING ID")</x:f>
        <x:v>Boots</x:v>
      </x:c>
      <x:c r="G1036" s="4" t="str">
        <x:f>IFERROR(INDEX('Material routes'!$F$6:$F$2205,MATCH(V1036,'Material routes'!$A$6:$A$2205,0)),"MISSING ID")</x:f>
        <x:v>Not applicable</x:v>
      </x:c>
      <x:c r="H1036" s="4" t="str">
        <x:f>IFERROR(INDEX('Material routes'!$H$6:$H$2205,MATCH(V1036,'Material routes'!$A$6:$A$2205,0)),"MISSING ID")</x:f>
        <x:v>Wearable</x:v>
      </x:c>
      <x:c r="I1036" s="4" t="str">
        <x:f>IFERROR(INDEX('Material routes'!$G$6:$G$2205,MATCH(V1036,'Material routes'!$A$6:$A$2205,0)),"MISSING ID")</x:f>
        <x:v>Clothing</x:v>
      </x:c>
      <x:c r="J1036" s="4" t="str">
        <x:f>IFERROR(INDEX('Material routes'!$B$6:$B$2205,MATCH(U1036,'Material routes'!$A$6:$A$2205,0)),"MISSING ID")</x:f>
        <x:v>design.audit.proposal_gear_boots</x:v>
      </x:c>
      <x:c r="K1036" s="4" t="str">
        <x:f>IFERROR(INDEX('Crafting recipes'!$C$6:$C$1005,MATCH(J1036,'Crafting recipes'!$A$6:$A$1005,0)),"MISSING ID")</x:f>
        <x:v>Finished-item crafting</x:v>
      </x:c>
      <x:c r="L1036" s="4" t="str">
        <x:f>IFERROR(INDEX('Material routes'!$K$6:$K$2205,MATCH(U1036,'Material routes'!$A$6:$A$2205,0)),"MISSING ID")</x:f>
        <x:v>Proposal</x:v>
      </x:c>
      <x:c r="M1036" s="4" t="str">
        <x:f>IFERROR(INDEX('Material routes'!$M$6:$M$2205,MATCH(U1036,'Material routes'!$A$6:$A$2205,0)),"MISSING ID")</x:f>
        <x:v>Partial proposal</x:v>
      </x:c>
      <x:c r="N1036" s="4"/>
      <x:c r="O1036" s="4" t="str">
        <x:f>IFERROR(INDEX('Material routes'!$J$6:$J$2205,MATCH(U1036,'Material routes'!$A$6:$A$2205,0)),"MISSING ID")</x:f>
        <x:v>Unspecified</x:v>
      </x:c>
      <x:c r="P1036" s="4"/>
      <x:c r="Q1036" s="4" t="str">
        <x:f>IFERROR(INDEX('Material routes'!$J$6:$J$2205,MATCH(V1036,'Material routes'!$A$6:$A$2205,0)),"MISSING ID")</x:f>
        <x:v>Unspecified</x:v>
      </x:c>
      <x:c r="R1036" s="4" t="str">
        <x:f>IF(L1036="Withheld","Withheld premise",IF(E1036="Tool candidate","Reusable prerequisite",IF(K1036="Raw entry preparation","Entry-resource preparation",IF(G1036="Not applicable",IF(IFERROR(INDEX('Items'!$AI$6:$AI$1005,MATCH(T1036,'Items'!$A$6:$A$1005,0)),"MISSING ID")="Finished item","Finished endpoint",IF(IFERROR(INDEX('Items'!$AI$6:$AI$1005,MATCH(T1036,'Items'!$A$6:$A$1005,0)),"MISSING ID")="Currency","Currency / no refinement tier","Recovered output / tier not applicable")),IF(OR(IFERROR(INDEX('Crafting recipes'!$H$6:$H$1005,MATCH(J1036,'Crafting recipes'!$A$6:$A$1005,0)),"MISSING ID")="Unassigned",G1036="Unassigned"),"Tier unresolved",IF(IFERROR(VALUE(RIGHT(G1036,1))-VALUE(RIGHT(IFERROR(INDEX('Crafting recipes'!$H$6:$H$1005,MATCH(J1036,'Crafting recipes'!$A$6:$A$1005,0)),"MISSING ID"),1)),0)=1,IF(B1036=IFERROR(INDEX('Crafting recipes'!$H$6:$H$1005,MATCH(J1036,'Crafting recipes'!$A$6:$A$1005,0)),"MISSING ID"),"Advances one material tier","Lower-tier ingredient; route advances one tier"),"Needs tier review"))))))</x:f>
        <x:v>Finished endpoint</x:v>
      </x:c>
      <x:c r="S1036" s="4" t="str">
        <x:f>IFERROR(INDEX('Material routes'!$D$6:$D$2205,MATCH(U1036,'Material routes'!$A$6:$A$2205,0)),"MISSING ID")</x:f>
        <x:v>proposal.branch.husk_composite</x:v>
      </x:c>
      <x:c r="T1036" s="4" t="str">
        <x:f>IFERROR(INDEX('Material routes'!$D$6:$D$2205,MATCH(V1036,'Material routes'!$A$6:$A$2205,0)),"MISSING ID")</x:f>
        <x:v>proposal.gear.boots</x:v>
      </x:c>
      <x:c r="U1036" s="4" t="str">
        <x:v>design.audit.proposal_gear_boots.audit.in.2</x:v>
      </x:c>
      <x:c r="V1036" s="4" t="str">
        <x:v>design.audit.proposal_gear_boots.audit.out</x:v>
      </x:c>
    </x:row>
    <x:row r="1037" ht="64" customHeight="1">
      <x:c r="A1037" s="4" t="str">
        <x:f>IFERROR(INDEX('Material routes'!$E$6:$E$2205,MATCH(U1037,'Material routes'!$A$6:$A$2205,0)),"MISSING ID")</x:f>
        <x:v>Pressed hide fastening strips</x:v>
      </x:c>
      <x:c r="B1037" s="4" t="str">
        <x:f>IFERROR(INDEX('Material routes'!$F$6:$F$2205,MATCH(U1037,'Material routes'!$A$6:$A$2205,0)),"MISSING ID")</x:f>
        <x:v>T2</x:v>
      </x:c>
      <x:c r="C1037" s="4" t="str">
        <x:f>IFERROR(INDEX('Material routes'!$H$6:$H$2205,MATCH(U1037,'Material routes'!$A$6:$A$2205,0)),"MISSING ID")</x:f>
        <x:v>Processed material</x:v>
      </x:c>
      <x:c r="D1037" s="4" t="str">
        <x:f>IFERROR(INDEX('Material routes'!$G$6:$G$2205,MATCH(U1037,'Material routes'!$A$6:$A$2205,0)),"MISSING ID")</x:f>
        <x:v>Manufactured stock</x:v>
      </x:c>
      <x:c r="E1037" s="4" t="str">
        <x:f>IFERROR(INDEX('Material routes'!$C$6:$C$2205,MATCH(U1037,'Material routes'!$A$6:$A$2205,0)),"MISSING ID")</x:f>
        <x:v>Ingredient candidate</x:v>
      </x:c>
      <x:c r="F1037" s="4" t="str">
        <x:f>IFERROR(INDEX('Material routes'!$E$6:$E$2205,MATCH(V1037,'Material routes'!$A$6:$A$2205,0)),"MISSING ID")</x:f>
        <x:v>Boots</x:v>
      </x:c>
      <x:c r="G1037" s="4" t="str">
        <x:f>IFERROR(INDEX('Material routes'!$F$6:$F$2205,MATCH(V1037,'Material routes'!$A$6:$A$2205,0)),"MISSING ID")</x:f>
        <x:v>Not applicable</x:v>
      </x:c>
      <x:c r="H1037" s="4" t="str">
        <x:f>IFERROR(INDEX('Material routes'!$H$6:$H$2205,MATCH(V1037,'Material routes'!$A$6:$A$2205,0)),"MISSING ID")</x:f>
        <x:v>Wearable</x:v>
      </x:c>
      <x:c r="I1037" s="4" t="str">
        <x:f>IFERROR(INDEX('Material routes'!$G$6:$G$2205,MATCH(V1037,'Material routes'!$A$6:$A$2205,0)),"MISSING ID")</x:f>
        <x:v>Clothing</x:v>
      </x:c>
      <x:c r="J1037" s="4" t="str">
        <x:f>IFERROR(INDEX('Material routes'!$B$6:$B$2205,MATCH(U1037,'Material routes'!$A$6:$A$2205,0)),"MISSING ID")</x:f>
        <x:v>design.audit.proposal_gear_boots</x:v>
      </x:c>
      <x:c r="K1037" s="4" t="str">
        <x:f>IFERROR(INDEX('Crafting recipes'!$C$6:$C$1005,MATCH(J1037,'Crafting recipes'!$A$6:$A$1005,0)),"MISSING ID")</x:f>
        <x:v>Finished-item crafting</x:v>
      </x:c>
      <x:c r="L1037" s="4" t="str">
        <x:f>IFERROR(INDEX('Material routes'!$K$6:$K$2205,MATCH(U1037,'Material routes'!$A$6:$A$2205,0)),"MISSING ID")</x:f>
        <x:v>Proposal</x:v>
      </x:c>
      <x:c r="M1037" s="4" t="str">
        <x:f>IFERROR(INDEX('Material routes'!$M$6:$M$2205,MATCH(U1037,'Material routes'!$A$6:$A$2205,0)),"MISSING ID")</x:f>
        <x:v>Partial proposal</x:v>
      </x:c>
      <x:c r="N1037" s="4"/>
      <x:c r="O1037" s="4" t="str">
        <x:f>IFERROR(INDEX('Material routes'!$J$6:$J$2205,MATCH(U1037,'Material routes'!$A$6:$A$2205,0)),"MISSING ID")</x:f>
        <x:v>Unspecified</x:v>
      </x:c>
      <x:c r="P1037" s="4"/>
      <x:c r="Q1037" s="4" t="str">
        <x:f>IFERROR(INDEX('Material routes'!$J$6:$J$2205,MATCH(V1037,'Material routes'!$A$6:$A$2205,0)),"MISSING ID")</x:f>
        <x:v>Unspecified</x:v>
      </x:c>
      <x:c r="R1037" s="4" t="str">
        <x:f>IF(L1037="Withheld","Withheld premise",IF(E1037="Tool candidate","Reusable prerequisite",IF(K1037="Raw entry preparation","Entry-resource preparation",IF(G1037="Not applicable",IF(IFERROR(INDEX('Items'!$AI$6:$AI$1005,MATCH(T1037,'Items'!$A$6:$A$1005,0)),"MISSING ID")="Finished item","Finished endpoint",IF(IFERROR(INDEX('Items'!$AI$6:$AI$1005,MATCH(T1037,'Items'!$A$6:$A$1005,0)),"MISSING ID")="Currency","Currency / no refinement tier","Recovered output / tier not applicable")),IF(OR(IFERROR(INDEX('Crafting recipes'!$H$6:$H$1005,MATCH(J1037,'Crafting recipes'!$A$6:$A$1005,0)),"MISSING ID")="Unassigned",G1037="Unassigned"),"Tier unresolved",IF(IFERROR(VALUE(RIGHT(G1037,1))-VALUE(RIGHT(IFERROR(INDEX('Crafting recipes'!$H$6:$H$1005,MATCH(J1037,'Crafting recipes'!$A$6:$A$1005,0)),"MISSING ID"),1)),0)=1,IF(B1037=IFERROR(INDEX('Crafting recipes'!$H$6:$H$1005,MATCH(J1037,'Crafting recipes'!$A$6:$A$1005,0)),"MISSING ID"),"Advances one material tier","Lower-tier ingredient; route advances one tier"),"Needs tier review"))))))</x:f>
        <x:v>Finished endpoint</x:v>
      </x:c>
      <x:c r="S1037" s="4" t="str">
        <x:f>IFERROR(INDEX('Material routes'!$D$6:$D$2205,MATCH(U1037,'Material routes'!$A$6:$A$2205,0)),"MISSING ID")</x:f>
        <x:v>proposal.audit.pressed_hide_fastening_strips</x:v>
      </x:c>
      <x:c r="T1037" s="4" t="str">
        <x:f>IFERROR(INDEX('Material routes'!$D$6:$D$2205,MATCH(V1037,'Material routes'!$A$6:$A$2205,0)),"MISSING ID")</x:f>
        <x:v>proposal.gear.boots</x:v>
      </x:c>
      <x:c r="U1037" s="4" t="str">
        <x:v>design.audit.proposal_gear_boots.audit.in.3</x:v>
      </x:c>
      <x:c r="V1037" s="4" t="str">
        <x:v>design.audit.proposal_gear_boots.audit.out</x:v>
      </x:c>
    </x:row>
    <x:row r="1038" ht="64" customHeight="1">
      <x:c r="A1038" s="4" t="str">
        <x:f>IFERROR(INDEX('Material routes'!$E$6:$E$2205,MATCH(U1038,'Material routes'!$A$6:$A$2205,0)),"MISSING ID")</x:f>
        <x:v>Processed hide material</x:v>
      </x:c>
      <x:c r="B1038" s="4" t="str">
        <x:f>IFERROR(INDEX('Material routes'!$F$6:$F$2205,MATCH(U1038,'Material routes'!$A$6:$A$2205,0)),"MISSING ID")</x:f>
        <x:v>T1</x:v>
      </x:c>
      <x:c r="C1038" s="4" t="str">
        <x:f>IFERROR(INDEX('Material routes'!$H$6:$H$2205,MATCH(U1038,'Material routes'!$A$6:$A$2205,0)),"MISSING ID")</x:f>
        <x:v>Processed material</x:v>
      </x:c>
      <x:c r="D1038" s="4" t="str">
        <x:f>IFERROR(INDEX('Material routes'!$G$6:$G$2205,MATCH(U1038,'Material routes'!$A$6:$A$2205,0)),"MISSING ID")</x:f>
        <x:v>Crafting components</x:v>
      </x:c>
      <x:c r="E1038" s="4" t="str">
        <x:f>IFERROR(INDEX('Material routes'!$C$6:$C$2205,MATCH(U1038,'Material routes'!$A$6:$A$2205,0)),"MISSING ID")</x:f>
        <x:v>Ingredient candidate</x:v>
      </x:c>
      <x:c r="F1038" s="4" t="str">
        <x:f>IFERROR(INDEX('Material routes'!$E$6:$E$2205,MATCH(V1038,'Material routes'!$A$6:$A$2205,0)),"MISSING ID")</x:f>
        <x:v>Gloves</x:v>
      </x:c>
      <x:c r="G1038" s="4" t="str">
        <x:f>IFERROR(INDEX('Material routes'!$F$6:$F$2205,MATCH(V1038,'Material routes'!$A$6:$A$2205,0)),"MISSING ID")</x:f>
        <x:v>Not applicable</x:v>
      </x:c>
      <x:c r="H1038" s="4" t="str">
        <x:f>IFERROR(INDEX('Material routes'!$H$6:$H$2205,MATCH(V1038,'Material routes'!$A$6:$A$2205,0)),"MISSING ID")</x:f>
        <x:v>Wearable</x:v>
      </x:c>
      <x:c r="I1038" s="4" t="str">
        <x:f>IFERROR(INDEX('Material routes'!$G$6:$G$2205,MATCH(V1038,'Material routes'!$A$6:$A$2205,0)),"MISSING ID")</x:f>
        <x:v>Clothing</x:v>
      </x:c>
      <x:c r="J1038" s="4" t="str">
        <x:f>IFERROR(INDEX('Material routes'!$B$6:$B$2205,MATCH(U1038,'Material routes'!$A$6:$A$2205,0)),"MISSING ID")</x:f>
        <x:v>design.audit.proposal_gear_gloves</x:v>
      </x:c>
      <x:c r="K1038" s="4" t="str">
        <x:f>IFERROR(INDEX('Crafting recipes'!$C$6:$C$1005,MATCH(J1038,'Crafting recipes'!$A$6:$A$1005,0)),"MISSING ID")</x:f>
        <x:v>Finished-item crafting</x:v>
      </x:c>
      <x:c r="L1038" s="4" t="str">
        <x:f>IFERROR(INDEX('Material routes'!$K$6:$K$2205,MATCH(U1038,'Material routes'!$A$6:$A$2205,0)),"MISSING ID")</x:f>
        <x:v>Proposal</x:v>
      </x:c>
      <x:c r="M1038" s="4" t="str">
        <x:f>IFERROR(INDEX('Material routes'!$M$6:$M$2205,MATCH(U1038,'Material routes'!$A$6:$A$2205,0)),"MISSING ID")</x:f>
        <x:v>Partial proposal</x:v>
      </x:c>
      <x:c r="N1038" s="4"/>
      <x:c r="O1038" s="4" t="str">
        <x:f>IFERROR(INDEX('Material routes'!$J$6:$J$2205,MATCH(U1038,'Material routes'!$A$6:$A$2205,0)),"MISSING ID")</x:f>
        <x:v>Unspecified</x:v>
      </x:c>
      <x:c r="P1038" s="4"/>
      <x:c r="Q1038" s="4" t="str">
        <x:f>IFERROR(INDEX('Material routes'!$J$6:$J$2205,MATCH(V1038,'Material routes'!$A$6:$A$2205,0)),"MISSING ID")</x:f>
        <x:v>Unspecified</x:v>
      </x:c>
      <x:c r="R1038" s="4" t="str">
        <x:f>IF(L1038="Withheld","Withheld premise",IF(E1038="Tool candidate","Reusable prerequisite",IF(K1038="Raw entry preparation","Entry-resource preparation",IF(G1038="Not applicable",IF(IFERROR(INDEX('Items'!$AI$6:$AI$1005,MATCH(T1038,'Items'!$A$6:$A$1005,0)),"MISSING ID")="Finished item","Finished endpoint",IF(IFERROR(INDEX('Items'!$AI$6:$AI$1005,MATCH(T1038,'Items'!$A$6:$A$1005,0)),"MISSING ID")="Currency","Currency / no refinement tier","Recovered output / tier not applicable")),IF(OR(IFERROR(INDEX('Crafting recipes'!$H$6:$H$1005,MATCH(J1038,'Crafting recipes'!$A$6:$A$1005,0)),"MISSING ID")="Unassigned",G1038="Unassigned"),"Tier unresolved",IF(IFERROR(VALUE(RIGHT(G1038,1))-VALUE(RIGHT(IFERROR(INDEX('Crafting recipes'!$H$6:$H$1005,MATCH(J1038,'Crafting recipes'!$A$6:$A$1005,0)),"MISSING ID"),1)),0)=1,IF(B1038=IFERROR(INDEX('Crafting recipes'!$H$6:$H$1005,MATCH(J1038,'Crafting recipes'!$A$6:$A$1005,0)),"MISSING ID"),"Advances one material tier","Lower-tier ingredient; route advances one tier"),"Needs tier review"))))))</x:f>
        <x:v>Finished endpoint</x:v>
      </x:c>
      <x:c r="S1038" s="4" t="str">
        <x:f>IFERROR(INDEX('Material routes'!$D$6:$D$2205,MATCH(U1038,'Material routes'!$A$6:$A$2205,0)),"MISSING ID")</x:f>
        <x:v>proposal.bio.hide_material</x:v>
      </x:c>
      <x:c r="T1038" s="4" t="str">
        <x:f>IFERROR(INDEX('Material routes'!$D$6:$D$2205,MATCH(V1038,'Material routes'!$A$6:$A$2205,0)),"MISSING ID")</x:f>
        <x:v>proposal.gear.gloves</x:v>
      </x:c>
      <x:c r="U1038" s="4" t="str">
        <x:v>design.audit.proposal_gear_gloves.audit.in.1</x:v>
      </x:c>
      <x:c r="V1038" s="4" t="str">
        <x:v>design.audit.proposal_gear_gloves.audit.out</x:v>
      </x:c>
    </x:row>
    <x:row r="1039" ht="64" customHeight="1">
      <x:c r="A1039" s="4" t="str">
        <x:f>IFERROR(INDEX('Material routes'!$E$6:$E$2205,MATCH(U1039,'Material routes'!$A$6:$A$2205,0)),"MISSING ID")</x:f>
        <x:v>Pressed husk-fiber textile material</x:v>
      </x:c>
      <x:c r="B1039" s="4" t="str">
        <x:f>IFERROR(INDEX('Material routes'!$F$6:$F$2205,MATCH(U1039,'Material routes'!$A$6:$A$2205,0)),"MISSING ID")</x:f>
        <x:v>T1</x:v>
      </x:c>
      <x:c r="C1039" s="4" t="str">
        <x:f>IFERROR(INDEX('Material routes'!$H$6:$H$2205,MATCH(U1039,'Material routes'!$A$6:$A$2205,0)),"MISSING ID")</x:f>
        <x:v>Processed material</x:v>
      </x:c>
      <x:c r="D1039" s="4" t="str">
        <x:f>IFERROR(INDEX('Material routes'!$G$6:$G$2205,MATCH(U1039,'Material routes'!$A$6:$A$2205,0)),"MISSING ID")</x:f>
        <x:v>Crafting components</x:v>
      </x:c>
      <x:c r="E1039" s="4" t="str">
        <x:f>IFERROR(INDEX('Material routes'!$C$6:$C$2205,MATCH(U1039,'Material routes'!$A$6:$A$2205,0)),"MISSING ID")</x:f>
        <x:v>Ingredient candidate</x:v>
      </x:c>
      <x:c r="F1039" s="4" t="str">
        <x:f>IFERROR(INDEX('Material routes'!$E$6:$E$2205,MATCH(V1039,'Material routes'!$A$6:$A$2205,0)),"MISSING ID")</x:f>
        <x:v>Gloves</x:v>
      </x:c>
      <x:c r="G1039" s="4" t="str">
        <x:f>IFERROR(INDEX('Material routes'!$F$6:$F$2205,MATCH(V1039,'Material routes'!$A$6:$A$2205,0)),"MISSING ID")</x:f>
        <x:v>Not applicable</x:v>
      </x:c>
      <x:c r="H1039" s="4" t="str">
        <x:f>IFERROR(INDEX('Material routes'!$H$6:$H$2205,MATCH(V1039,'Material routes'!$A$6:$A$2205,0)),"MISSING ID")</x:f>
        <x:v>Wearable</x:v>
      </x:c>
      <x:c r="I1039" s="4" t="str">
        <x:f>IFERROR(INDEX('Material routes'!$G$6:$G$2205,MATCH(V1039,'Material routes'!$A$6:$A$2205,0)),"MISSING ID")</x:f>
        <x:v>Clothing</x:v>
      </x:c>
      <x:c r="J1039" s="4" t="str">
        <x:f>IFERROR(INDEX('Material routes'!$B$6:$B$2205,MATCH(U1039,'Material routes'!$A$6:$A$2205,0)),"MISSING ID")</x:f>
        <x:v>design.audit.proposal_gear_gloves</x:v>
      </x:c>
      <x:c r="K1039" s="4" t="str">
        <x:f>IFERROR(INDEX('Crafting recipes'!$C$6:$C$1005,MATCH(J1039,'Crafting recipes'!$A$6:$A$1005,0)),"MISSING ID")</x:f>
        <x:v>Finished-item crafting</x:v>
      </x:c>
      <x:c r="L1039" s="4" t="str">
        <x:f>IFERROR(INDEX('Material routes'!$K$6:$K$2205,MATCH(U1039,'Material routes'!$A$6:$A$2205,0)),"MISSING ID")</x:f>
        <x:v>Proposal</x:v>
      </x:c>
      <x:c r="M1039" s="4" t="str">
        <x:f>IFERROR(INDEX('Material routes'!$M$6:$M$2205,MATCH(U1039,'Material routes'!$A$6:$A$2205,0)),"MISSING ID")</x:f>
        <x:v>Partial proposal</x:v>
      </x:c>
      <x:c r="N1039" s="4"/>
      <x:c r="O1039" s="4" t="str">
        <x:f>IFERROR(INDEX('Material routes'!$J$6:$J$2205,MATCH(U1039,'Material routes'!$A$6:$A$2205,0)),"MISSING ID")</x:f>
        <x:v>Unspecified</x:v>
      </x:c>
      <x:c r="P1039" s="4"/>
      <x:c r="Q1039" s="4" t="str">
        <x:f>IFERROR(INDEX('Material routes'!$J$6:$J$2205,MATCH(V1039,'Material routes'!$A$6:$A$2205,0)),"MISSING ID")</x:f>
        <x:v>Unspecified</x:v>
      </x:c>
      <x:c r="R1039" s="4" t="str">
        <x:f>IF(L1039="Withheld","Withheld premise",IF(E1039="Tool candidate","Reusable prerequisite",IF(K1039="Raw entry preparation","Entry-resource preparation",IF(G1039="Not applicable",IF(IFERROR(INDEX('Items'!$AI$6:$AI$1005,MATCH(T1039,'Items'!$A$6:$A$1005,0)),"MISSING ID")="Finished item","Finished endpoint",IF(IFERROR(INDEX('Items'!$AI$6:$AI$1005,MATCH(T1039,'Items'!$A$6:$A$1005,0)),"MISSING ID")="Currency","Currency / no refinement tier","Recovered output / tier not applicable")),IF(OR(IFERROR(INDEX('Crafting recipes'!$H$6:$H$1005,MATCH(J1039,'Crafting recipes'!$A$6:$A$1005,0)),"MISSING ID")="Unassigned",G1039="Unassigned"),"Tier unresolved",IF(IFERROR(VALUE(RIGHT(G1039,1))-VALUE(RIGHT(IFERROR(INDEX('Crafting recipes'!$H$6:$H$1005,MATCH(J1039,'Crafting recipes'!$A$6:$A$1005,0)),"MISSING ID"),1)),0)=1,IF(B1039=IFERROR(INDEX('Crafting recipes'!$H$6:$H$1005,MATCH(J1039,'Crafting recipes'!$A$6:$A$1005,0)),"MISSING ID"),"Advances one material tier","Lower-tier ingredient; route advances one tier"),"Needs tier review"))))))</x:f>
        <x:v>Finished endpoint</x:v>
      </x:c>
      <x:c r="S1039" s="4" t="str">
        <x:f>IFERROR(INDEX('Material routes'!$D$6:$D$2205,MATCH(U1039,'Material routes'!$A$6:$A$2205,0)),"MISSING ID")</x:f>
        <x:v>proposal.bio.pressed_husk</x:v>
      </x:c>
      <x:c r="T1039" s="4" t="str">
        <x:f>IFERROR(INDEX('Material routes'!$D$6:$D$2205,MATCH(V1039,'Material routes'!$A$6:$A$2205,0)),"MISSING ID")</x:f>
        <x:v>proposal.gear.gloves</x:v>
      </x:c>
      <x:c r="U1039" s="4" t="str">
        <x:v>design.audit.proposal_gear_gloves.audit.in.2</x:v>
      </x:c>
      <x:c r="V1039" s="4" t="str">
        <x:v>design.audit.proposal_gear_gloves.audit.out</x:v>
      </x:c>
    </x:row>
    <x:row r="1040" ht="64" customHeight="1">
      <x:c r="A1040" s="4" t="str">
        <x:f>IFERROR(INDEX('Material routes'!$E$6:$E$2205,MATCH(U1040,'Material routes'!$A$6:$A$2205,0)),"MISSING ID")</x:f>
        <x:v>Layered husk composite stock</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Backpack</x:v>
      </x:c>
      <x:c r="G1040" s="4" t="str">
        <x:f>IFERROR(INDEX('Material routes'!$F$6:$F$2205,MATCH(V1040,'Material routes'!$A$6:$A$2205,0)),"MISSING ID")</x:f>
        <x:v>Not applicable</x:v>
      </x:c>
      <x:c r="H1040" s="4" t="str">
        <x:f>IFERROR(INDEX('Material routes'!$H$6:$H$2205,MATCH(V1040,'Material routes'!$A$6:$A$2205,0)),"MISSING ID")</x:f>
        <x:v>Carrier</x:v>
      </x:c>
      <x:c r="I1040" s="4" t="str">
        <x:f>IFERROR(INDEX('Material routes'!$G$6:$G$2205,MATCH(V1040,'Material routes'!$A$6:$A$2205,0)),"MISSING ID")</x:f>
        <x:v>Accessories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prerequisite",IF(K1040="Raw entry preparation","Entry-resource preparation",IF(G1040="Not applicable",IF(IFERROR(INDEX('Items'!$AI$6:$AI$1005,MATCH(T1040,'Items'!$A$6:$A$1005,0)),"MISSING ID")="Finished item","Finished endpoint",IF(IFERROR(INDEX('Items'!$AI$6:$AI$1005,MATCH(T1040,'Items'!$A$6:$A$1005,0)),"MISSING ID")="Currency","Currency / no refinement tier","Recovered output / tier not applicable")),IF(OR(IFERROR(INDEX('Crafting recipes'!$H$6:$H$1005,MATCH(J1040,'Crafting recipes'!$A$6:$A$1005,0)),"MISSING ID")="Unassigned",G1040="Unassigned"),"Tier unresolved",IF(IFERROR(VALUE(RIGHT(G1040,1))-VALUE(RIGHT(IFERROR(INDEX('Crafting recipes'!$H$6:$H$1005,MATCH(J1040,'Crafting recipes'!$A$6:$A$1005,0)),"MISSING ID"),1)),0)=1,IF(B1040=IFERROR(INDEX('Crafting recipes'!$H$6:$H$1005,MATCH(J1040,'Crafting recipes'!$A$6:$A$1005,0)),"MISSING ID"),"Advances one material tier","Lower-tier ingredient; route advances one tier"),"Needs tier review"))))))</x:f>
        <x:v>Finished endpoint</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T2</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Backpack</x:v>
      </x:c>
      <x:c r="G1041" s="4" t="str">
        <x:f>IFERROR(INDEX('Material routes'!$F$6:$F$2205,MATCH(V1041,'Material routes'!$A$6:$A$2205,0)),"MISSING ID")</x:f>
        <x:v>Not applicable</x:v>
      </x:c>
      <x:c r="H1041" s="4" t="str">
        <x:f>IFERROR(INDEX('Material routes'!$H$6:$H$2205,MATCH(V1041,'Material routes'!$A$6:$A$2205,0)),"MISSING ID")</x:f>
        <x:v>Carrier</x:v>
      </x:c>
      <x:c r="I1041" s="4" t="str">
        <x:f>IFERROR(INDEX('Material routes'!$G$6:$G$2205,MATCH(V1041,'Material routes'!$A$6:$A$2205,0)),"MISSING ID")</x:f>
        <x:v>Accessories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prerequisite",IF(K1041="Raw entry preparation","Entry-resource preparation",IF(G1041="Not applicable",IF(IFERROR(INDEX('Items'!$AI$6:$AI$1005,MATCH(T1041,'Items'!$A$6:$A$1005,0)),"MISSING ID")="Finished item","Finished endpoint",IF(IFERROR(INDEX('Items'!$AI$6:$AI$1005,MATCH(T1041,'Items'!$A$6:$A$1005,0)),"MISSING ID")="Currency","Currency / no refinement tier","Recovered output / tier not applicable")),IF(OR(IFERROR(INDEX('Crafting recipes'!$H$6:$H$1005,MATCH(J1041,'Crafting recipes'!$A$6:$A$1005,0)),"MISSING ID")="Unassigned",G1041="Unassigned"),"Tier unresolved",IF(IFERROR(VALUE(RIGHT(G1041,1))-VALUE(RIGHT(IFERROR(INDEX('Crafting recipes'!$H$6:$H$1005,MATCH(J1041,'Crafting recipes'!$A$6:$A$1005,0)),"MISSING ID"),1)),0)=1,IF(B1041=IFERROR(INDEX('Crafting recipes'!$H$6:$H$1005,MATCH(J1041,'Crafting recipes'!$A$6:$A$1005,0)),"MISSING ID"),"Advances one material tier","Lower-tier ingredient; route advances one tier"),"Needs tier review"))))))</x:f>
        <x:v>Finished endpoint</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T3</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Backpack</x:v>
      </x:c>
      <x:c r="G1042" s="4" t="str">
        <x:f>IFERROR(INDEX('Material routes'!$F$6:$F$2205,MATCH(V1042,'Material routes'!$A$6:$A$2205,0)),"MISSING ID")</x:f>
        <x:v>Not applicable</x:v>
      </x:c>
      <x:c r="H1042" s="4" t="str">
        <x:f>IFERROR(INDEX('Material routes'!$H$6:$H$2205,MATCH(V1042,'Material routes'!$A$6:$A$2205,0)),"MISSING ID")</x:f>
        <x:v>Carrier</x:v>
      </x:c>
      <x:c r="I1042" s="4" t="str">
        <x:f>IFERROR(INDEX('Material routes'!$G$6:$G$2205,MATCH(V1042,'Material routes'!$A$6:$A$2205,0)),"MISSING ID")</x:f>
        <x:v>Accessories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prerequisite",IF(K1042="Raw entry preparation","Entry-resource preparation",IF(G1042="Not applicable",IF(IFERROR(INDEX('Items'!$AI$6:$AI$1005,MATCH(T1042,'Items'!$A$6:$A$1005,0)),"MISSING ID")="Finished item","Finished endpoint",IF(IFERROR(INDEX('Items'!$AI$6:$AI$1005,MATCH(T1042,'Items'!$A$6:$A$1005,0)),"MISSING ID")="Currency","Currency / no refinement tier","Recovered output / tier not applicable")),IF(OR(IFERROR(INDEX('Crafting recipes'!$H$6:$H$1005,MATCH(J1042,'Crafting recipes'!$A$6:$A$1005,0)),"MISSING ID")="Unassigned",G1042="Unassigned"),"Tier unresolved",IF(IFERROR(VALUE(RIGHT(G1042,1))-VALUE(RIGHT(IFERROR(INDEX('Crafting recipes'!$H$6:$H$1005,MATCH(J1042,'Crafting recipes'!$A$6:$A$1005,0)),"MISSING ID"),1)),0)=1,IF(B1042=IFERROR(INDEX('Crafting recipes'!$H$6:$H$1005,MATCH(J1042,'Crafting recipes'!$A$6:$A$1005,0)),"MISSING ID"),"Advances one material tier","Lower-tier ingredient; route advances one tier"),"Needs tier review"))))))</x:f>
        <x:v>Finished endpoint</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composite stock</x:v>
      </x:c>
      <x:c r="B1043" s="4" t="str">
        <x:f>IFERROR(INDEX('Material routes'!$F$6:$F$2205,MATCH(U1043,'Material routes'!$A$6:$A$2205,0)),"MISSING ID")</x:f>
        <x:v>T4</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Specialized armor plates</x:v>
      </x:c>
      <x:c r="G1043" s="4" t="str">
        <x:f>IFERROR(INDEX('Material routes'!$F$6:$F$2205,MATCH(V1043,'Material routes'!$A$6:$A$2205,0)),"MISSING ID")</x:f>
        <x:v>Not applicable</x:v>
      </x:c>
      <x:c r="H1043" s="4" t="str">
        <x:f>IFERROR(INDEX('Material routes'!$H$6:$H$2205,MATCH(V1043,'Material routes'!$A$6:$A$2205,0)),"MISSING ID")</x:f>
        <x:v>Armor</x:v>
      </x:c>
      <x:c r="I1043" s="4" t="str">
        <x:f>IFERROR(INDEX('Material routes'!$G$6:$G$2205,MATCH(V1043,'Material routes'!$A$6:$A$2205,0)),"MISSING ID")</x:f>
        <x:v>Attachments</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prerequisite",IF(K1043="Raw entry preparation","Entry-resource preparation",IF(G1043="Not applicable",IF(IFERROR(INDEX('Items'!$AI$6:$AI$1005,MATCH(T1043,'Items'!$A$6:$A$1005,0)),"MISSING ID")="Finished item","Finished endpoint",IF(IFERROR(INDEX('Items'!$AI$6:$AI$1005,MATCH(T1043,'Items'!$A$6:$A$1005,0)),"MISSING ID")="Currency","Currency / no refinement tier","Recovered output / tier not applicable")),IF(OR(IFERROR(INDEX('Crafting recipes'!$H$6:$H$1005,MATCH(J1043,'Crafting recipes'!$A$6:$A$1005,0)),"MISSING ID")="Unassigned",G1043="Unassigned"),"Tier unresolved",IF(IFERROR(VALUE(RIGHT(G1043,1))-VALUE(RIGHT(IFERROR(INDEX('Crafting recipes'!$H$6:$H$1005,MATCH(J1043,'Crafting recipes'!$A$6:$A$1005,0)),"MISSING ID"),1)),0)=1,IF(B1043=IFERROR(INDEX('Crafting recipes'!$H$6:$H$1005,MATCH(J1043,'Crafting recipes'!$A$6:$A$1005,0)),"MISSING ID"),"Advances one material tier","Lower-tier ingredient; route advances one tier"),"Needs tier review"))))))</x:f>
        <x:v>Finished endpoint</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T3</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Specialized armor plates</x:v>
      </x:c>
      <x:c r="G1044" s="4" t="str">
        <x:f>IFERROR(INDEX('Material routes'!$F$6:$F$2205,MATCH(V1044,'Material routes'!$A$6:$A$2205,0)),"MISSING ID")</x:f>
        <x:v>Not applicable</x:v>
      </x:c>
      <x:c r="H1044" s="4" t="str">
        <x:f>IFERROR(INDEX('Material routes'!$H$6:$H$2205,MATCH(V1044,'Material routes'!$A$6:$A$2205,0)),"MISSING ID")</x:f>
        <x:v>Armor</x:v>
      </x:c>
      <x:c r="I1044" s="4" t="str">
        <x:f>IFERROR(INDEX('Material routes'!$G$6:$G$2205,MATCH(V1044,'Material routes'!$A$6:$A$2205,0)),"MISSING ID")</x:f>
        <x:v>Attachments</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prerequisite",IF(K1044="Raw entry preparation","Entry-resource preparation",IF(G1044="Not applicable",IF(IFERROR(INDEX('Items'!$AI$6:$AI$1005,MATCH(T1044,'Items'!$A$6:$A$1005,0)),"MISSING ID")="Finished item","Finished endpoint",IF(IFERROR(INDEX('Items'!$AI$6:$AI$1005,MATCH(T1044,'Items'!$A$6:$A$1005,0)),"MISSING ID")="Currency","Currency / no refinement tier","Recovered output / tier not applicable")),IF(OR(IFERROR(INDEX('Crafting recipes'!$H$6:$H$1005,MATCH(J1044,'Crafting recipes'!$A$6:$A$1005,0)),"MISSING ID")="Unassigned",G1044="Unassigned"),"Tier unresolved",IF(IFERROR(VALUE(RIGHT(G1044,1))-VALUE(RIGHT(IFERROR(INDEX('Crafting recipes'!$H$6:$H$1005,MATCH(J1044,'Crafting recipes'!$A$6:$A$1005,0)),"MISSING ID"),1)),0)=1,IF(B1044=IFERROR(INDEX('Crafting recipes'!$H$6:$H$1005,MATCH(J1044,'Crafting recipes'!$A$6:$A$1005,0)),"MISSING ID"),"Advances one material tier","Lower-tier ingredient; route advances one tier"),"Needs tier review"))))))</x:f>
        <x:v>Finished endpoint</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Not applicable</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prerequisite",IF(K1046="Raw entry preparation","Entry-resource preparation",IF(G1046="Not applicable",IF(IFERROR(INDEX('Items'!$AI$6:$AI$1005,MATCH(T1046,'Items'!$A$6:$A$1005,0)),"MISSING ID")="Finished item","Finished endpoint",IF(IFERROR(INDEX('Items'!$AI$6:$AI$1005,MATCH(T1046,'Items'!$A$6:$A$1005,0)),"MISSING ID")="Currency","Currency / no refinement tier","Recovered output / tier not applicable")),IF(OR(IFERROR(INDEX('Crafting recipes'!$H$6:$H$1005,MATCH(J1046,'Crafting recipes'!$A$6:$A$1005,0)),"MISSING ID")="Unassigned",G1046="Unassigned"),"Tier unresolved",IF(IFERROR(VALUE(RIGHT(G1046,1))-VALUE(RIGHT(IFERROR(INDEX('Crafting recipes'!$H$6:$H$1005,MATCH(J1046,'Crafting recipes'!$A$6:$A$1005,0)),"MISSING ID"),1)),0)=1,IF(B1046=IFERROR(INDEX('Crafting recipes'!$H$6:$H$1005,MATCH(J1046,'Crafting recipes'!$A$6:$A$1005,0)),"MISSING ID"),"Advances one material tier","Lower-tier ingredient; route advances one tier"),"Needs tier review"))))))</x:f>
        <x:v>Finished endpoint</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stock</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Not applicable</x:v>
      </x:c>
      <x:c r="H1047" s="4" t="str">
        <x:f>IFERROR(INDEX('Material routes'!$H$6:$H$2205,MATCH(V1047,'Material routes'!$A$6:$A$2205,0)),"MISSING ID")</x:f>
        <x:v>Wearable</x:v>
      </x:c>
      <x:c r="I1047" s="4" t="str">
        <x:f>IFERROR(INDEX('Material routes'!$G$6:$G$2205,MATCH(V1047,'Material routes'!$A$6:$A$2205,0)),"MISSING ID")</x:f>
        <x:v>Accessories</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Finished endpoint</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Not applicable</x:v>
      </x:c>
      <x:c r="H1048" s="4" t="str">
        <x:f>IFERROR(INDEX('Material routes'!$H$6:$H$2205,MATCH(V1048,'Material routes'!$A$6:$A$2205,0)),"MISSING ID")</x:f>
        <x:v>Wearable</x:v>
      </x:c>
      <x:c r="I1048" s="4" t="str">
        <x:f>IFERROR(INDEX('Material routes'!$G$6:$G$2205,MATCH(V1048,'Material routes'!$A$6:$A$2205,0)),"MISSING ID")</x:f>
        <x:v>Accessories</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Finished endpoint</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Not applicable</x:v>
      </x:c>
      <x:c r="H1049" s="4" t="str">
        <x:f>IFERROR(INDEX('Material routes'!$H$6:$H$2205,MATCH(V1049,'Material routes'!$A$6:$A$2205,0)),"MISSING ID")</x:f>
        <x:v>Wearable</x:v>
      </x:c>
      <x:c r="I1049" s="4" t="str">
        <x:f>IFERROR(INDEX('Material routes'!$G$6:$G$2205,MATCH(V1049,'Material routes'!$A$6:$A$2205,0)),"MISSING ID")</x:f>
        <x:v>Accessories</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Finished endpoint</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stock</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Not applicable</x:v>
      </x:c>
      <x:c r="H1050" s="4" t="str">
        <x:f>IFERROR(INDEX('Material routes'!$H$6:$H$2205,MATCH(V1050,'Material routes'!$A$6:$A$2205,0)),"MISSING ID")</x:f>
        <x:v>Wearable</x:v>
      </x:c>
      <x:c r="I1050" s="4" t="str">
        <x:f>IFERROR(INDEX('Material routes'!$G$6:$G$2205,MATCH(V1050,'Material routes'!$A$6:$A$2205,0)),"MISSING ID")</x:f>
        <x:v>Accessories</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Finished endpoint</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Not applicable</x:v>
      </x:c>
      <x:c r="H1051" s="4" t="str">
        <x:f>IFERROR(INDEX('Material routes'!$H$6:$H$2205,MATCH(V1051,'Material routes'!$A$6:$A$2205,0)),"MISSING ID")</x:f>
        <x:v>Wearable</x:v>
      </x:c>
      <x:c r="I1051" s="4" t="str">
        <x:f>IFERROR(INDEX('Material routes'!$G$6:$G$2205,MATCH(V1051,'Material routes'!$A$6:$A$2205,0)),"MISSING ID")</x:f>
        <x:v>Accessories</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Finished endpoint</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Not applicable</x:v>
      </x:c>
      <x:c r="H1052" s="4" t="str">
        <x:f>IFERROR(INDEX('Material routes'!$H$6:$H$2205,MATCH(V1052,'Material routes'!$A$6:$A$2205,0)),"MISSING ID")</x:f>
        <x:v>Wearable</x:v>
      </x:c>
      <x:c r="I1052" s="4" t="str">
        <x:f>IFERROR(INDEX('Material routes'!$G$6:$G$2205,MATCH(V1052,'Material routes'!$A$6:$A$2205,0)),"MISSING ID")</x:f>
        <x:v>Accessories</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Finished endpoint</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t="str">
        <x:f>IFERROR(INDEX('Material routes'!$E$6:$E$2205,MATCH(U1053,'Material routes'!$A$6:$A$2205,0)),"MISSING ID")</x:f>
        <x:v>Pressed husk-fiber textile material</x:v>
      </x:c>
      <x:c r="B1053" s="4" t="str">
        <x:f>IFERROR(INDEX('Material routes'!$F$6:$F$2205,MATCH(U1053,'Material routes'!$A$6:$A$2205,0)),"MISSING ID")</x:f>
        <x:v>T1</x:v>
      </x:c>
      <x:c r="C1053" s="4" t="str">
        <x:f>IFERROR(INDEX('Material routes'!$H$6:$H$2205,MATCH(U1053,'Material routes'!$A$6:$A$2205,0)),"MISSING ID")</x:f>
        <x:v>Processed material</x:v>
      </x:c>
      <x:c r="D1053" s="4" t="str">
        <x:f>IFERROR(INDEX('Material routes'!$G$6:$G$2205,MATCH(U1053,'Material routes'!$A$6:$A$2205,0)),"MISSING ID")</x:f>
        <x:v>Crafting components</x:v>
      </x:c>
      <x:c r="E1053" s="4" t="str">
        <x:f>IFERROR(INDEX('Material routes'!$C$6:$C$2205,MATCH(U1053,'Material routes'!$A$6:$A$2205,0)),"MISSING ID")</x:f>
        <x:v>Ingredient candidate</x:v>
      </x:c>
      <x:c r="F1053" s="4" t="str">
        <x:f>IFERROR(INDEX('Material routes'!$E$6:$E$2205,MATCH(V1053,'Material routes'!$A$6:$A$2205,0)),"MISSING ID")</x:f>
        <x:v>Hat</x:v>
      </x:c>
      <x:c r="G1053" s="4" t="str">
        <x:f>IFERROR(INDEX('Material routes'!$F$6:$F$2205,MATCH(V1053,'Material routes'!$A$6:$A$2205,0)),"MISSING ID")</x:f>
        <x:v>Not applicable</x:v>
      </x:c>
      <x:c r="H1053" s="4" t="str">
        <x:f>IFERROR(INDEX('Material routes'!$H$6:$H$2205,MATCH(V1053,'Material routes'!$A$6:$A$2205,0)),"MISSING ID")</x:f>
        <x:v>Wearable</x:v>
      </x:c>
      <x:c r="I1053" s="4" t="str">
        <x:f>IFERROR(INDEX('Material routes'!$G$6:$G$2205,MATCH(V1053,'Material routes'!$A$6:$A$2205,0)),"MISSING ID")</x:f>
        <x:v>Clothing</x:v>
      </x:c>
      <x:c r="J1053" s="4" t="str">
        <x:f>IFERROR(INDEX('Material routes'!$B$6:$B$2205,MATCH(U1053,'Material routes'!$A$6:$A$2205,0)),"MISSING ID")</x:f>
        <x:v>design.audit.proposal_fashion_hat</x:v>
      </x:c>
      <x:c r="K1053" s="4" t="str">
        <x:f>IFERROR(INDEX('Crafting recipes'!$C$6:$C$1005,MATCH(J1053,'Crafting recipes'!$A$6:$A$1005,0)),"MISSING ID")</x:f>
        <x:v>Finished-item crafting</x:v>
      </x:c>
      <x:c r="L1053" s="4" t="str">
        <x:f>IFERROR(INDEX('Material routes'!$K$6:$K$2205,MATCH(U1053,'Material routes'!$A$6:$A$2205,0)),"MISSING ID")</x:f>
        <x:v>Proposal</x:v>
      </x:c>
      <x:c r="M1053" s="4" t="str">
        <x:f>IFERROR(INDEX('Material routes'!$M$6:$M$2205,MATCH(U1053,'Material routes'!$A$6:$A$2205,0)),"MISSING ID")</x:f>
        <x:v>Partial proposal</x:v>
      </x:c>
      <x:c r="N1053" s="4"/>
      <x:c r="O1053" s="4" t="str">
        <x:f>IFERROR(INDEX('Material routes'!$J$6:$J$2205,MATCH(U1053,'Material routes'!$A$6:$A$2205,0)),"MISSING ID")</x:f>
        <x:v>Unspecified</x:v>
      </x:c>
      <x:c r="P1053" s="4"/>
      <x:c r="Q1053" s="4" t="str">
        <x:f>IFERROR(INDEX('Material routes'!$J$6:$J$2205,MATCH(V1053,'Material routes'!$A$6:$A$2205,0)),"MISSING ID")</x:f>
        <x:v>Unspecified</x:v>
      </x:c>
      <x:c r="R1053" s="4" t="str">
        <x:f>IF(L1053="Withheld","Withheld premise",IF(E1053="Tool candidate","Reusable prerequisite",IF(K1053="Raw entry preparation","Entry-resource preparation",IF(G1053="Not applicable",IF(IFERROR(INDEX('Items'!$AI$6:$AI$1005,MATCH(T1053,'Items'!$A$6:$A$1005,0)),"MISSING ID")="Finished item","Finished endpoint",IF(IFERROR(INDEX('Items'!$AI$6:$AI$1005,MATCH(T1053,'Items'!$A$6:$A$1005,0)),"MISSING ID")="Currency","Currency / no refinement tier","Recovered output / tier not applicable")),IF(OR(IFERROR(INDEX('Crafting recipes'!$H$6:$H$1005,MATCH(J1053,'Crafting recipes'!$A$6:$A$1005,0)),"MISSING ID")="Unassigned",G1053="Unassigned"),"Tier unresolved",IF(IFERROR(VALUE(RIGHT(G1053,1))-VALUE(RIGHT(IFERROR(INDEX('Crafting recipes'!$H$6:$H$1005,MATCH(J1053,'Crafting recipes'!$A$6:$A$1005,0)),"MISSING ID"),1)),0)=1,IF(B1053=IFERROR(INDEX('Crafting recipes'!$H$6:$H$1005,MATCH(J1053,'Crafting recipes'!$A$6:$A$1005,0)),"MISSING ID"),"Advances one material tier","Lower-tier ingredient; route advances one tier"),"Needs tier review"))))))</x:f>
        <x:v>Finished endpoint</x:v>
      </x:c>
      <x:c r="S1053" s="4" t="str">
        <x:f>IFERROR(INDEX('Material routes'!$D$6:$D$2205,MATCH(U1053,'Material routes'!$A$6:$A$2205,0)),"MISSING ID")</x:f>
        <x:v>proposal.bio.pressed_husk</x:v>
      </x:c>
      <x:c r="T1053" s="4" t="str">
        <x:f>IFERROR(INDEX('Material routes'!$D$6:$D$2205,MATCH(V1053,'Material routes'!$A$6:$A$2205,0)),"MISSING ID")</x:f>
        <x:v>proposal.fashion.hat</x:v>
      </x:c>
      <x:c r="U1053" s="4" t="str">
        <x:v>design.audit.proposal_fashion_hat.audit.in.1</x:v>
      </x:c>
      <x:c r="V1053" s="4" t="str">
        <x:v>design.audit.proposal_fashion_hat.audit.out</x:v>
      </x:c>
    </x:row>
    <x:row r="1054" ht="64" customHeight="1">
      <x:c r="A1054" s="4" t="str">
        <x:f>IFERROR(INDEX('Material routes'!$E$6:$E$2205,MATCH(U1054,'Material routes'!$A$6:$A$2205,0)),"MISSING ID")</x:f>
        <x:v>Drawn bronze strip stock</x:v>
      </x:c>
      <x:c r="B1054" s="4" t="str">
        <x:f>IFERROR(INDEX('Material routes'!$F$6:$F$2205,MATCH(U1054,'Material routes'!$A$6:$A$2205,0)),"MISSING ID")</x:f>
        <x:v>T2</x:v>
      </x:c>
      <x:c r="C1054" s="4" t="str">
        <x:f>IFERROR(INDEX('Material routes'!$H$6:$H$2205,MATCH(U1054,'Material routes'!$A$6:$A$2205,0)),"MISSING ID")</x:f>
        <x:v>Processed material</x:v>
      </x:c>
      <x:c r="D1054" s="4" t="str">
        <x:f>IFERROR(INDEX('Material routes'!$G$6:$G$2205,MATCH(U1054,'Material routes'!$A$6:$A$2205,0)),"MISSING ID")</x:f>
        <x:v>Manufactured stock</x:v>
      </x:c>
      <x:c r="E1054" s="4" t="str">
        <x:f>IFERROR(INDEX('Material routes'!$C$6:$C$2205,MATCH(U1054,'Material routes'!$A$6:$A$2205,0)),"MISSING ID")</x:f>
        <x:v>Ingredient candidate</x:v>
      </x:c>
      <x:c r="F1054" s="4" t="str">
        <x:f>IFERROR(INDEX('Material routes'!$E$6:$E$2205,MATCH(V1054,'Material routes'!$A$6:$A$2205,0)),"MISSING ID")</x:f>
        <x:v>Hat</x:v>
      </x:c>
      <x:c r="G1054" s="4" t="str">
        <x:f>IFERROR(INDEX('Material routes'!$F$6:$F$2205,MATCH(V1054,'Material routes'!$A$6:$A$2205,0)),"MISSING ID")</x:f>
        <x:v>Not applicable</x:v>
      </x:c>
      <x:c r="H1054" s="4" t="str">
        <x:f>IFERROR(INDEX('Material routes'!$H$6:$H$2205,MATCH(V1054,'Material routes'!$A$6:$A$2205,0)),"MISSING ID")</x:f>
        <x:v>Wearable</x:v>
      </x:c>
      <x:c r="I1054" s="4" t="str">
        <x:f>IFERROR(INDEX('Material routes'!$G$6:$G$2205,MATCH(V1054,'Material routes'!$A$6:$A$2205,0)),"MISSING ID")</x:f>
        <x:v>Clothing</x:v>
      </x:c>
      <x:c r="J1054" s="4" t="str">
        <x:f>IFERROR(INDEX('Material routes'!$B$6:$B$2205,MATCH(U1054,'Material routes'!$A$6:$A$2205,0)),"MISSING ID")</x:f>
        <x:v>design.audit.proposal_fashion_hat</x:v>
      </x:c>
      <x:c r="K1054" s="4" t="str">
        <x:f>IFERROR(INDEX('Crafting recipes'!$C$6:$C$1005,MATCH(J1054,'Crafting recipes'!$A$6:$A$1005,0)),"MISSING ID")</x:f>
        <x:v>Finished-item crafting</x:v>
      </x:c>
      <x:c r="L1054" s="4" t="str">
        <x:f>IFERROR(INDEX('Material routes'!$K$6:$K$2205,MATCH(U1054,'Material routes'!$A$6:$A$2205,0)),"MISSING ID")</x:f>
        <x:v>Proposal</x:v>
      </x:c>
      <x:c r="M1054" s="4" t="str">
        <x:f>IFERROR(INDEX('Material routes'!$M$6:$M$2205,MATCH(U1054,'Material routes'!$A$6:$A$2205,0)),"MISSING ID")</x:f>
        <x:v>Partial proposal</x:v>
      </x:c>
      <x:c r="N1054" s="4"/>
      <x:c r="O1054" s="4" t="str">
        <x:f>IFERROR(INDEX('Material routes'!$J$6:$J$2205,MATCH(U1054,'Material routes'!$A$6:$A$2205,0)),"MISSING ID")</x:f>
        <x:v>Unspecified</x:v>
      </x:c>
      <x:c r="P1054" s="4"/>
      <x:c r="Q1054" s="4" t="str">
        <x:f>IFERROR(INDEX('Material routes'!$J$6:$J$2205,MATCH(V1054,'Material routes'!$A$6:$A$2205,0)),"MISSING ID")</x:f>
        <x:v>Unspecified</x:v>
      </x:c>
      <x:c r="R1054" s="4" t="str">
        <x:f>IF(L1054="Withheld","Withheld premise",IF(E1054="Tool candidate","Reusable prerequisite",IF(K1054="Raw entry preparation","Entry-resource preparation",IF(G1054="Not applicable",IF(IFERROR(INDEX('Items'!$AI$6:$AI$1005,MATCH(T1054,'Items'!$A$6:$A$1005,0)),"MISSING ID")="Finished item","Finished endpoint",IF(IFERROR(INDEX('Items'!$AI$6:$AI$1005,MATCH(T1054,'Items'!$A$6:$A$1005,0)),"MISSING ID")="Currency","Currency / no refinement tier","Recovered output / tier not applicable")),IF(OR(IFERROR(INDEX('Crafting recipes'!$H$6:$H$1005,MATCH(J1054,'Crafting recipes'!$A$6:$A$1005,0)),"MISSING ID")="Unassigned",G1054="Unassigned"),"Tier unresolved",IF(IFERROR(VALUE(RIGHT(G1054,1))-VALUE(RIGHT(IFERROR(INDEX('Crafting recipes'!$H$6:$H$1005,MATCH(J1054,'Crafting recipes'!$A$6:$A$1005,0)),"MISSING ID"),1)),0)=1,IF(B1054=IFERROR(INDEX('Crafting recipes'!$H$6:$H$1005,MATCH(J1054,'Crafting recipes'!$A$6:$A$1005,0)),"MISSING ID"),"Advances one material tier","Lower-tier ingredient; route advances one tier"),"Needs tier review"))))))</x:f>
        <x:v>Finished endpoint</x:v>
      </x:c>
      <x:c r="S1054" s="4" t="str">
        <x:f>IFERROR(INDEX('Material routes'!$D$6:$D$2205,MATCH(U1054,'Material routes'!$A$6:$A$2205,0)),"MISSING ID")</x:f>
        <x:v>proposal.collection.drawn_bronze_strip_stock</x:v>
      </x:c>
      <x:c r="T1054" s="4" t="str">
        <x:f>IFERROR(INDEX('Material routes'!$D$6:$D$2205,MATCH(V1054,'Material routes'!$A$6:$A$2205,0)),"MISSING ID")</x:f>
        <x:v>proposal.fashion.hat</x:v>
      </x:c>
      <x:c r="U1054" s="4" t="str">
        <x:v>design.audit.proposal_fashion_hat.audit.in.2</x:v>
      </x:c>
      <x:c r="V1054" s="4" t="str">
        <x:v>design.audit.proposal_fashion_hat.audit.out</x:v>
      </x:c>
    </x:row>
    <x:row r="1055" ht="64" customHeight="1">
      <x:c r="A1055" s="4" t="str">
        <x:f>IFERROR(INDEX('Material routes'!$E$6:$E$2205,MATCH(U1055,'Material routes'!$A$6:$A$2205,0)),"MISSING ID")</x:f>
        <x:v>Finished decorative husk stock</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Elaborate husk-fiber wear</x:v>
      </x:c>
      <x:c r="G1055" s="4" t="str">
        <x:f>IFERROR(INDEX('Material routes'!$F$6:$F$2205,MATCH(V1055,'Material routes'!$A$6:$A$2205,0)),"MISSING ID")</x:f>
        <x:v>Not applicable</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prerequisite",IF(K1055="Raw entry preparation","Entry-resource preparation",IF(G1055="Not applicable",IF(IFERROR(INDEX('Items'!$AI$6:$AI$1005,MATCH(T1055,'Items'!$A$6:$A$1005,0)),"MISSING ID")="Finished item","Finished endpoint",IF(IFERROR(INDEX('Items'!$AI$6:$AI$1005,MATCH(T1055,'Items'!$A$6:$A$1005,0)),"MISSING ID")="Currency","Currency / no refinement tier","Recovered output / tier not applicable")),IF(OR(IFERROR(INDEX('Crafting recipes'!$H$6:$H$1005,MATCH(J1055,'Crafting recipes'!$A$6:$A$1005,0)),"MISSING ID")="Unassigned",G1055="Unassigned"),"Tier unresolved",IF(IFERROR(VALUE(RIGHT(G1055,1))-VALUE(RIGHT(IFERROR(INDEX('Crafting recipes'!$H$6:$H$1005,MATCH(J1055,'Crafting recipes'!$A$6:$A$1005,0)),"MISSING ID"),1)),0)=1,IF(B1055=IFERROR(INDEX('Crafting recipes'!$H$6:$H$1005,MATCH(J1055,'Crafting recipes'!$A$6:$A$1005,0)),"MISSING ID"),"Advances one material tier","Lower-tier ingredient; route advances one tier"),"Needs tier review"))))))</x:f>
        <x:v>Finished endpoint</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T2</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Elaborate husk-fiber wear</x:v>
      </x:c>
      <x:c r="G1056" s="4" t="str">
        <x:f>IFERROR(INDEX('Material routes'!$F$6:$F$2205,MATCH(V1056,'Material routes'!$A$6:$A$2205,0)),"MISSING ID")</x:f>
        <x:v>Not applicable</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prerequisite",IF(K1056="Raw entry preparation","Entry-resource preparation",IF(G1056="Not applicable",IF(IFERROR(INDEX('Items'!$AI$6:$AI$1005,MATCH(T1056,'Items'!$A$6:$A$1005,0)),"MISSING ID")="Finished item","Finished endpoint",IF(IFERROR(INDEX('Items'!$AI$6:$AI$1005,MATCH(T1056,'Items'!$A$6:$A$1005,0)),"MISSING ID")="Currency","Currency / no refinement tier","Recovered output / tier not applicable")),IF(OR(IFERROR(INDEX('Crafting recipes'!$H$6:$H$1005,MATCH(J1056,'Crafting recipes'!$A$6:$A$1005,0)),"MISSING ID")="Unassigned",G1056="Unassigned"),"Tier unresolved",IF(IFERROR(VALUE(RIGHT(G1056,1))-VALUE(RIGHT(IFERROR(INDEX('Crafting recipes'!$H$6:$H$1005,MATCH(J1056,'Crafting recipes'!$A$6:$A$1005,0)),"MISSING ID"),1)),0)=1,IF(B1056=IFERROR(INDEX('Crafting recipes'!$H$6:$H$1005,MATCH(J1056,'Crafting recipes'!$A$6:$A$1005,0)),"MISSING ID"),"Advances one material tier","Lower-tier ingredient; route advances one tier"),"Needs tier review"))))))</x:f>
        <x:v>Finished endpoint</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blanks</x:v>
      </x:c>
      <x:c r="B1057" s="4" t="str">
        <x:f>IFERROR(INDEX('Material routes'!$F$6:$F$2205,MATCH(U1057,'Material routes'!$A$6:$A$2205,0)),"MISSING ID")</x:f>
        <x:v>T2</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Elaborate husk-fiber wear</x:v>
      </x:c>
      <x:c r="G1057" s="4" t="str">
        <x:f>IFERROR(INDEX('Material routes'!$F$6:$F$2205,MATCH(V1057,'Material routes'!$A$6:$A$2205,0)),"MISSING ID")</x:f>
        <x:v>Not applicable</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prerequisite",IF(K1057="Raw entry preparation","Entry-resource preparation",IF(G1057="Not applicable",IF(IFERROR(INDEX('Items'!$AI$6:$AI$1005,MATCH(T1057,'Items'!$A$6:$A$1005,0)),"MISSING ID")="Finished item","Finished endpoint",IF(IFERROR(INDEX('Items'!$AI$6:$AI$1005,MATCH(T1057,'Items'!$A$6:$A$1005,0)),"MISSING ID")="Currency","Currency / no refinement tier","Recovered output / tier not applicable")),IF(OR(IFERROR(INDEX('Crafting recipes'!$H$6:$H$1005,MATCH(J1057,'Crafting recipes'!$A$6:$A$1005,0)),"MISSING ID")="Unassigned",G1057="Unassigned"),"Tier unresolved",IF(IFERROR(VALUE(RIGHT(G1057,1))-VALUE(RIGHT(IFERROR(INDEX('Crafting recipes'!$H$6:$H$1005,MATCH(J1057,'Crafting recipes'!$A$6:$A$1005,0)),"MISSING ID"),1)),0)=1,IF(B1057=IFERROR(INDEX('Crafting recipes'!$H$6:$H$1005,MATCH(J1057,'Crafting recipes'!$A$6:$A$1005,0)),"MISSING ID"),"Advances one material tier","Lower-tier ingredient; route advances one tier"),"Needs tier review"))))))</x:f>
        <x:v>Finished endpoint</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material</x:v>
      </x:c>
      <x:c r="B1058" s="4" t="str">
        <x:f>IFERROR(INDEX('Material routes'!$F$6:$F$2205,MATCH(U1058,'Material routes'!$A$6:$A$2205,0)),"MISSING ID")</x:f>
        <x:v>T1</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Elaborate fur wear</x:v>
      </x:c>
      <x:c r="G1058" s="4" t="str">
        <x:f>IFERROR(INDEX('Material routes'!$F$6:$F$2205,MATCH(V1058,'Material routes'!$A$6:$A$2205,0)),"MISSING ID")</x:f>
        <x:v>Not applicable</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prerequisite",IF(K1058="Raw entry preparation","Entry-resource preparation",IF(G1058="Not applicable",IF(IFERROR(INDEX('Items'!$AI$6:$AI$1005,MATCH(T1058,'Items'!$A$6:$A$1005,0)),"MISSING ID")="Finished item","Finished endpoint",IF(IFERROR(INDEX('Items'!$AI$6:$AI$1005,MATCH(T1058,'Items'!$A$6:$A$1005,0)),"MISSING ID")="Currency","Currency / no refinement tier","Recovered output / tier not applicable")),IF(OR(IFERROR(INDEX('Crafting recipes'!$H$6:$H$1005,MATCH(J1058,'Crafting recipes'!$A$6:$A$1005,0)),"MISSING ID")="Unassigned",G1058="Unassigned"),"Tier unresolved",IF(IFERROR(VALUE(RIGHT(G1058,1))-VALUE(RIGHT(IFERROR(INDEX('Crafting recipes'!$H$6:$H$1005,MATCH(J1058,'Crafting recipes'!$A$6:$A$1005,0)),"MISSING ID"),1)),0)=1,IF(B1058=IFERROR(INDEX('Crafting recipes'!$H$6:$H$1005,MATCH(J1058,'Crafting recipes'!$A$6:$A$1005,0)),"MISSING ID"),"Advances one material tier","Lower-tier ingredient; route advances one tier"),"Needs tier review"))))))</x:f>
        <x:v>Finished endpoint</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T2</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Elaborate fur wear</x:v>
      </x:c>
      <x:c r="G1059" s="4" t="str">
        <x:f>IFERROR(INDEX('Material routes'!$F$6:$F$2205,MATCH(V1059,'Material routes'!$A$6:$A$2205,0)),"MISSING ID")</x:f>
        <x:v>Not applicable</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prerequisite",IF(K1059="Raw entry preparation","Entry-resource preparation",IF(G1059="Not applicable",IF(IFERROR(INDEX('Items'!$AI$6:$AI$1005,MATCH(T1059,'Items'!$A$6:$A$1005,0)),"MISSING ID")="Finished item","Finished endpoint",IF(IFERROR(INDEX('Items'!$AI$6:$AI$1005,MATCH(T1059,'Items'!$A$6:$A$1005,0)),"MISSING ID")="Currency","Currency / no refinement tier","Recovered output / tier not applicable")),IF(OR(IFERROR(INDEX('Crafting recipes'!$H$6:$H$1005,MATCH(J1059,'Crafting recipes'!$A$6:$A$1005,0)),"MISSING ID")="Unassigned",G1059="Unassigned"),"Tier unresolved",IF(IFERROR(VALUE(RIGHT(G1059,1))-VALUE(RIGHT(IFERROR(INDEX('Crafting recipes'!$H$6:$H$1005,MATCH(J1059,'Crafting recipes'!$A$6:$A$1005,0)),"MISSING ID"),1)),0)=1,IF(B1059=IFERROR(INDEX('Crafting recipes'!$H$6:$H$1005,MATCH(J1059,'Crafting recipes'!$A$6:$A$1005,0)),"MISSING ID"),"Advances one material tier","Lower-tier ingredient; route advances one tier"),"Needs tier review"))))))</x:f>
        <x:v>Finished endpoint</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ceremonial inlay stock</x:v>
      </x:c>
      <x:c r="B1060" s="4" t="str">
        <x:f>IFERROR(INDEX('Material routes'!$F$6:$F$2205,MATCH(U1060,'Material routes'!$A$6:$A$2205,0)),"MISSING ID")</x:f>
        <x:v>T4</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Elaborate fur wear</x:v>
      </x:c>
      <x:c r="G1060" s="4" t="str">
        <x:f>IFERROR(INDEX('Material routes'!$F$6:$F$2205,MATCH(V1060,'Material routes'!$A$6:$A$2205,0)),"MISSING ID")</x:f>
        <x:v>Not applicable</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prerequisite",IF(K1060="Raw entry preparation","Entry-resource preparation",IF(G1060="Not applicable",IF(IFERROR(INDEX('Items'!$AI$6:$AI$1005,MATCH(T1060,'Items'!$A$6:$A$1005,0)),"MISSING ID")="Finished item","Finished endpoint",IF(IFERROR(INDEX('Items'!$AI$6:$AI$1005,MATCH(T1060,'Items'!$A$6:$A$1005,0)),"MISSING ID")="Currency","Currency / no refinement tier","Recovered output / tier not applicable")),IF(OR(IFERROR(INDEX('Crafting recipes'!$H$6:$H$1005,MATCH(J1060,'Crafting recipes'!$A$6:$A$1005,0)),"MISSING ID")="Unassigned",G1060="Unassigned"),"Tier unresolved",IF(IFERROR(VALUE(RIGHT(G1060,1))-VALUE(RIGHT(IFERROR(INDEX('Crafting recipes'!$H$6:$H$1005,MATCH(J1060,'Crafting recipes'!$A$6:$A$1005,0)),"MISSING ID"),1)),0)=1,IF(B1060=IFERROR(INDEX('Crafting recipes'!$H$6:$H$1005,MATCH(J1060,'Crafting recipes'!$A$6:$A$1005,0)),"MISSING ID"),"Advances one material tier","Lower-tier ingredient; route advances one tier"),"Needs tier review"))))))</x:f>
        <x:v>Finished endpoint</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Processed hide material</x:v>
      </x:c>
      <x:c r="B1061" s="4" t="str">
        <x:f>IFERROR(INDEX('Material routes'!$F$6:$F$2205,MATCH(U1061,'Material routes'!$A$6:$A$2205,0)),"MISSING ID")</x:f>
        <x:v>T1</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Elaborate hide wear</x:v>
      </x:c>
      <x:c r="G1061" s="4" t="str">
        <x:f>IFERROR(INDEX('Material routes'!$F$6:$F$2205,MATCH(V1061,'Material routes'!$A$6:$A$2205,0)),"MISSING ID")</x:f>
        <x:v>Not applicable</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prerequisite",IF(K1061="Raw entry preparation","Entry-resource preparation",IF(G1061="Not applicable",IF(IFERROR(INDEX('Items'!$AI$6:$AI$1005,MATCH(T1061,'Items'!$A$6:$A$1005,0)),"MISSING ID")="Finished item","Finished endpoint",IF(IFERROR(INDEX('Items'!$AI$6:$AI$1005,MATCH(T1061,'Items'!$A$6:$A$1005,0)),"MISSING ID")="Currency","Currency / no refinement tier","Recovered output / tier not applicable")),IF(OR(IFERROR(INDEX('Crafting recipes'!$H$6:$H$1005,MATCH(J1061,'Crafting recipes'!$A$6:$A$1005,0)),"MISSING ID")="Unassigned",G1061="Unassigned"),"Tier unresolved",IF(IFERROR(VALUE(RIGHT(G1061,1))-VALUE(RIGHT(IFERROR(INDEX('Crafting recipes'!$H$6:$H$1005,MATCH(J1061,'Crafting recipes'!$A$6:$A$1005,0)),"MISSING ID"),1)),0)=1,IF(B1061=IFERROR(INDEX('Crafting recipes'!$H$6:$H$1005,MATCH(J1061,'Crafting recipes'!$A$6:$A$1005,0)),"MISSING ID"),"Advances one material tier","Lower-tier ingredient; route advances one tier"),"Needs tier review"))))))</x:f>
        <x:v>Finished endpoint</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T2</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Elaborate hide wear</x:v>
      </x:c>
      <x:c r="G1062" s="4" t="str">
        <x:f>IFERROR(INDEX('Material routes'!$F$6:$F$2205,MATCH(V1062,'Material routes'!$A$6:$A$2205,0)),"MISSING ID")</x:f>
        <x:v>Not applicable</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prerequisite",IF(K1062="Raw entry preparation","Entry-resource preparation",IF(G1062="Not applicable",IF(IFERROR(INDEX('Items'!$AI$6:$AI$1005,MATCH(T1062,'Items'!$A$6:$A$1005,0)),"MISSING ID")="Finished item","Finished endpoint",IF(IFERROR(INDEX('Items'!$AI$6:$AI$1005,MATCH(T1062,'Items'!$A$6:$A$1005,0)),"MISSING ID")="Currency","Currency / no refinement tier","Recovered output / tier not applicable")),IF(OR(IFERROR(INDEX('Crafting recipes'!$H$6:$H$1005,MATCH(J1062,'Crafting recipes'!$A$6:$A$1005,0)),"MISSING ID")="Unassigned",G1062="Unassigned"),"Tier unresolved",IF(IFERROR(VALUE(RIGHT(G1062,1))-VALUE(RIGHT(IFERROR(INDEX('Crafting recipes'!$H$6:$H$1005,MATCH(J1062,'Crafting recipes'!$A$6:$A$1005,0)),"MISSING ID"),1)),0)=1,IF(B1062=IFERROR(INDEX('Crafting recipes'!$H$6:$H$1005,MATCH(J1062,'Crafting recipes'!$A$6:$A$1005,0)),"MISSING ID"),"Advances one material tier","Lower-tier ingredient; route advances one tier"),"Needs tier review"))))))</x:f>
        <x:v>Finished endpoint</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ceremonial inlay stock</x:v>
      </x:c>
      <x:c r="B1063" s="4" t="str">
        <x:f>IFERROR(INDEX('Material routes'!$F$6:$F$2205,MATCH(U1063,'Material routes'!$A$6:$A$2205,0)),"MISSING ID")</x:f>
        <x:v>T4</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Elaborate hide wear</x:v>
      </x:c>
      <x:c r="G1063" s="4" t="str">
        <x:f>IFERROR(INDEX('Material routes'!$F$6:$F$2205,MATCH(V1063,'Material routes'!$A$6:$A$2205,0)),"MISSING ID")</x:f>
        <x:v>Not applicable</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prerequisite",IF(K1063="Raw entry preparation","Entry-resource preparation",IF(G1063="Not applicable",IF(IFERROR(INDEX('Items'!$AI$6:$AI$1005,MATCH(T1063,'Items'!$A$6:$A$1005,0)),"MISSING ID")="Finished item","Finished endpoint",IF(IFERROR(INDEX('Items'!$AI$6:$AI$1005,MATCH(T1063,'Items'!$A$6:$A$1005,0)),"MISSING ID")="Currency","Currency / no refinement tier","Recovered output / tier not applicable")),IF(OR(IFERROR(INDEX('Crafting recipes'!$H$6:$H$1005,MATCH(J1063,'Crafting recipes'!$A$6:$A$1005,0)),"MISSING ID")="Unassigned",G1063="Unassigned"),"Tier unresolved",IF(IFERROR(VALUE(RIGHT(G1063,1))-VALUE(RIGHT(IFERROR(INDEX('Crafting recipes'!$H$6:$H$1005,MATCH(J1063,'Crafting recipes'!$A$6:$A$1005,0)),"MISSING ID"),1)),0)=1,IF(B1063=IFERROR(INDEX('Crafting recipes'!$H$6:$H$1005,MATCH(J1063,'Crafting recipes'!$A$6:$A$1005,0)),"MISSING ID"),"Advances one material tier","Lower-tier ingredient; route advances one tier"),"Needs tier review"))))))</x:f>
        <x:v>Finished endpoint</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textile material</x:v>
      </x:c>
      <x:c r="B1064" s="4" t="str">
        <x:f>IFERROR(INDEX('Material routes'!$F$6:$F$2205,MATCH(U1064,'Material routes'!$A$6:$A$2205,0)),"MISSING ID")</x:f>
        <x:v>T1</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Simple everyday wraps</x:v>
      </x:c>
      <x:c r="G1064" s="4" t="str">
        <x:f>IFERROR(INDEX('Material routes'!$F$6:$F$2205,MATCH(V1064,'Material routes'!$A$6:$A$2205,0)),"MISSING ID")</x:f>
        <x:v>Not applicable</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prerequisite",IF(K1064="Raw entry preparation","Entry-resource preparation",IF(G1064="Not applicable",IF(IFERROR(INDEX('Items'!$AI$6:$AI$1005,MATCH(T1064,'Items'!$A$6:$A$1005,0)),"MISSING ID")="Finished item","Finished endpoint",IF(IFERROR(INDEX('Items'!$AI$6:$AI$1005,MATCH(T1064,'Items'!$A$6:$A$1005,0)),"MISSING ID")="Currency","Currency / no refinement tier","Recovered output / tier not applicable")),IF(OR(IFERROR(INDEX('Crafting recipes'!$H$6:$H$1005,MATCH(J1064,'Crafting recipes'!$A$6:$A$1005,0)),"MISSING ID")="Unassigned",G1064="Unassigned"),"Tier unresolved",IF(IFERROR(VALUE(RIGHT(G1064,1))-VALUE(RIGHT(IFERROR(INDEX('Crafting recipes'!$H$6:$H$1005,MATCH(J1064,'Crafting recipes'!$A$6:$A$1005,0)),"MISSING ID"),1)),0)=1,IF(B1064=IFERROR(INDEX('Crafting recipes'!$H$6:$H$1005,MATCH(J1064,'Crafting recipes'!$A$6:$A$1005,0)),"MISSING ID"),"Advances one material tier","Lower-tier ingredient; route advances one tier"),"Needs tier review"))))))</x:f>
        <x:v>Finished endpoint</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T3</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Simple everyday wraps</x:v>
      </x:c>
      <x:c r="G1065" s="4" t="str">
        <x:f>IFERROR(INDEX('Material routes'!$F$6:$F$2205,MATCH(V1065,'Material routes'!$A$6:$A$2205,0)),"MISSING ID")</x:f>
        <x:v>Not applicable</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prerequisite",IF(K1065="Raw entry preparation","Entry-resource preparation",IF(G1065="Not applicable",IF(IFERROR(INDEX('Items'!$AI$6:$AI$1005,MATCH(T1065,'Items'!$A$6:$A$1005,0)),"MISSING ID")="Finished item","Finished endpoint",IF(IFERROR(INDEX('Items'!$AI$6:$AI$1005,MATCH(T1065,'Items'!$A$6:$A$1005,0)),"MISSING ID")="Currency","Currency / no refinement tier","Recovered output / tier not applicable")),IF(OR(IFERROR(INDEX('Crafting recipes'!$H$6:$H$1005,MATCH(J1065,'Crafting recipes'!$A$6:$A$1005,0)),"MISSING ID")="Unassigned",G1065="Unassigned"),"Tier unresolved",IF(IFERROR(VALUE(RIGHT(G1065,1))-VALUE(RIGHT(IFERROR(INDEX('Crafting recipes'!$H$6:$H$1005,MATCH(J1065,'Crafting recipes'!$A$6:$A$1005,0)),"MISSING ID"),1)),0)=1,IF(B1065=IFERROR(INDEX('Crafting recipes'!$H$6:$H$1005,MATCH(J1065,'Crafting recipes'!$A$6:$A$1005,0)),"MISSING ID"),"Advances one material tier","Lower-tier ingredient; route advances one tier"),"Needs tier review"))))))</x:f>
        <x:v>Finished endpoint</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T2</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Not applicable</x:v>
      </x:c>
      <x:c r="H1066" s="4" t="str">
        <x:f>IFERROR(INDEX('Material routes'!$H$6:$H$2205,MATCH(V1066,'Material routes'!$A$6:$A$2205,0)),"MISSING ID")</x:f>
        <x:v>Carrier</x:v>
      </x:c>
      <x:c r="I1066" s="4" t="str">
        <x:f>IFERROR(INDEX('Material routes'!$G$6:$G$2205,MATCH(V1066,'Material routes'!$A$6:$A$2205,0)),"MISSING ID")</x:f>
        <x:v>Attachments</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prerequisite",IF(K1066="Raw entry preparation","Entry-resource preparation",IF(G1066="Not applicable",IF(IFERROR(INDEX('Items'!$AI$6:$AI$1005,MATCH(T1066,'Items'!$A$6:$A$1005,0)),"MISSING ID")="Finished item","Finished endpoint",IF(IFERROR(INDEX('Items'!$AI$6:$AI$1005,MATCH(T1066,'Items'!$A$6:$A$1005,0)),"MISSING ID")="Currency","Currency / no refinement tier","Recovered output / tier not applicable")),IF(OR(IFERROR(INDEX('Crafting recipes'!$H$6:$H$1005,MATCH(J1066,'Crafting recipes'!$A$6:$A$1005,0)),"MISSING ID")="Unassigned",G1066="Unassigned"),"Tier unresolved",IF(IFERROR(VALUE(RIGHT(G1066,1))-VALUE(RIGHT(IFERROR(INDEX('Crafting recipes'!$H$6:$H$1005,MATCH(J1066,'Crafting recipes'!$A$6:$A$1005,0)),"MISSING ID"),1)),0)=1,IF(B1066=IFERROR(INDEX('Crafting recipes'!$H$6:$H$1005,MATCH(J1066,'Crafting recipes'!$A$6:$A$1005,0)),"MISSING ID"),"Advances one material tier","Lower-tier ingredient; route advances one tier"),"Needs tier review"))))))</x:f>
        <x:v>Finished endpoint</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Not applicable</x:v>
      </x:c>
      <x:c r="H1067" s="4" t="str">
        <x:f>IFERROR(INDEX('Material routes'!$H$6:$H$2205,MATCH(V1067,'Material routes'!$A$6:$A$2205,0)),"MISSING ID")</x:f>
        <x:v>Carrier</x:v>
      </x:c>
      <x:c r="I1067" s="4" t="str">
        <x:f>IFERROR(INDEX('Material routes'!$G$6:$G$2205,MATCH(V1067,'Material routes'!$A$6:$A$2205,0)),"MISSING ID")</x:f>
        <x:v>Attachments</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prerequisite",IF(K1067="Raw entry preparation","Entry-resource preparation",IF(G1067="Not applicable",IF(IFERROR(INDEX('Items'!$AI$6:$AI$1005,MATCH(T1067,'Items'!$A$6:$A$1005,0)),"MISSING ID")="Finished item","Finished endpoint",IF(IFERROR(INDEX('Items'!$AI$6:$AI$1005,MATCH(T1067,'Items'!$A$6:$A$1005,0)),"MISSING ID")="Currency","Currency / no refinement tier","Recovered output / tier not applicable")),IF(OR(IFERROR(INDEX('Crafting recipes'!$H$6:$H$1005,MATCH(J1067,'Crafting recipes'!$A$6:$A$1005,0)),"MISSING ID")="Unassigned",G1067="Unassigned"),"Tier unresolved",IF(IFERROR(VALUE(RIGHT(G1067,1))-VALUE(RIGHT(IFERROR(INDEX('Crafting recipes'!$H$6:$H$1005,MATCH(J1067,'Crafting recipes'!$A$6:$A$1005,0)),"MISSING ID"),1)),0)=1,IF(B1067=IFERROR(INDEX('Crafting recipes'!$H$6:$H$1005,MATCH(J1067,'Crafting recipes'!$A$6:$A$1005,0)),"MISSING ID"),"Advances one material tier","Lower-tier ingredient; route advances one tier"),"Needs tier review"))))))</x:f>
        <x:v>Finished endpoint</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stock</x:v>
      </x:c>
      <x:c r="B1068" s="4" t="str">
        <x:f>IFERROR(INDEX('Material routes'!$F$6:$F$2205,MATCH(U1068,'Material routes'!$A$6:$A$2205,0)),"MISSING ID")</x:f>
        <x:v>T3</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Not applicable</x:v>
      </x:c>
      <x:c r="H1068" s="4" t="str">
        <x:f>IFERROR(INDEX('Material routes'!$H$6:$H$2205,MATCH(V1068,'Material routes'!$A$6:$A$2205,0)),"MISSING ID")</x:f>
        <x:v>Carrier</x:v>
      </x:c>
      <x:c r="I1068" s="4" t="str">
        <x:f>IFERROR(INDEX('Material routes'!$G$6:$G$2205,MATCH(V1068,'Material routes'!$A$6:$A$2205,0)),"MISSING ID")</x:f>
        <x:v>Attachments</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prerequisite",IF(K1068="Raw entry preparation","Entry-resource preparation",IF(G1068="Not applicable",IF(IFERROR(INDEX('Items'!$AI$6:$AI$1005,MATCH(T1068,'Items'!$A$6:$A$1005,0)),"MISSING ID")="Finished item","Finished endpoint",IF(IFERROR(INDEX('Items'!$AI$6:$AI$1005,MATCH(T1068,'Items'!$A$6:$A$1005,0)),"MISSING ID")="Currency","Currency / no refinement tier","Recovered output / tier not applicable")),IF(OR(IFERROR(INDEX('Crafting recipes'!$H$6:$H$1005,MATCH(J1068,'Crafting recipes'!$A$6:$A$1005,0)),"MISSING ID")="Unassigned",G1068="Unassigned"),"Tier unresolved",IF(IFERROR(VALUE(RIGHT(G1068,1))-VALUE(RIGHT(IFERROR(INDEX('Crafting recipes'!$H$6:$H$1005,MATCH(J1068,'Crafting recipes'!$A$6:$A$1005,0)),"MISSING ID"),1)),0)=1,IF(B1068=IFERROR(INDEX('Crafting recipes'!$H$6:$H$1005,MATCH(J1068,'Crafting recipes'!$A$6:$A$1005,0)),"MISSING ID"),"Advances one material tier","Lower-tier ingredient; route advances one tier"),"Needs tier review"))))))</x:f>
        <x:v>Finished endpoint</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Not applicable</x:v>
      </x:c>
      <x:c r="H1069" s="4" t="str">
        <x:f>IFERROR(INDEX('Material routes'!$H$6:$H$2205,MATCH(V1069,'Material routes'!$A$6:$A$2205,0)),"MISSING ID")</x:f>
        <x:v>Tool</x:v>
      </x:c>
      <x:c r="I1069" s="4" t="str">
        <x:f>IFERROR(INDEX('Material routes'!$G$6:$G$2205,MATCH(V1069,'Material routes'!$A$6:$A$2205,0)),"MISSING ID")</x:f>
        <x:v>Tools</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Finished endpoint</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stock</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Not applicable</x:v>
      </x:c>
      <x:c r="H1070" s="4" t="str">
        <x:f>IFERROR(INDEX('Material routes'!$H$6:$H$2205,MATCH(V1070,'Material routes'!$A$6:$A$2205,0)),"MISSING ID")</x:f>
        <x:v>Tool</x:v>
      </x:c>
      <x:c r="I1070" s="4" t="str">
        <x:f>IFERROR(INDEX('Material routes'!$G$6:$G$2205,MATCH(V1070,'Material routes'!$A$6:$A$2205,0)),"MISSING ID")</x:f>
        <x:v>Tools</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Finished endpoint</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Not applicable</x:v>
      </x:c>
      <x:c r="H1071" s="4" t="str">
        <x:f>IFERROR(INDEX('Material routes'!$H$6:$H$2205,MATCH(V1071,'Material routes'!$A$6:$A$2205,0)),"MISSING ID")</x:f>
        <x:v>Service kit</x:v>
      </x:c>
      <x:c r="I1071" s="4" t="str">
        <x:f>IFERROR(INDEX('Material routes'!$G$6:$G$2205,MATCH(V1071,'Material routes'!$A$6:$A$2205,0)),"MISSING ID")</x:f>
        <x:v>Field supplies</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Finished endpoint</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Not applicable</x:v>
      </x:c>
      <x:c r="H1072" s="4" t="str">
        <x:f>IFERROR(INDEX('Material routes'!$H$6:$H$2205,MATCH(V1072,'Material routes'!$A$6:$A$2205,0)),"MISSING ID")</x:f>
        <x:v>Service kit</x:v>
      </x:c>
      <x:c r="I1072" s="4" t="str">
        <x:f>IFERROR(INDEX('Material routes'!$G$6:$G$2205,MATCH(V1072,'Material routes'!$A$6:$A$2205,0)),"MISSING ID")</x:f>
        <x:v>Field supplies</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Finished endpoint</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Not applicable</x:v>
      </x:c>
      <x:c r="C1073" s="4" t="str">
        <x:f>IFERROR(INDEX('Material routes'!$H$6:$H$2205,MATCH(U1073,'Material routes'!$A$6:$A$2205,0)),"MISSING ID")</x:f>
        <x:v>Tool</x:v>
      </x:c>
      <x:c r="D1073" s="4" t="str">
        <x:f>IFERROR(INDEX('Material routes'!$G$6:$G$2205,MATCH(U1073,'Material routes'!$A$6:$A$2205,0)),"MISSING ID")</x:f>
        <x:v>Tools</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Not applicable</x:v>
      </x:c>
      <x:c r="H1073" s="4" t="str">
        <x:f>IFERROR(INDEX('Material routes'!$H$6:$H$2205,MATCH(V1073,'Material routes'!$A$6:$A$2205,0)),"MISSING ID")</x:f>
        <x:v>Service kit</x:v>
      </x:c>
      <x:c r="I1073" s="4" t="str">
        <x:f>IFERROR(INDEX('Material routes'!$G$6:$G$2205,MATCH(V1073,'Material routes'!$A$6:$A$2205,0)),"MISSING ID")</x:f>
        <x:v>Field supplies</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Finished endpoint</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Not applicable</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Not applicable</x:v>
      </x:c>
      <x:c r="H1074" s="4" t="str">
        <x:f>IFERROR(INDEX('Material routes'!$H$6:$H$2205,MATCH(V1074,'Material routes'!$A$6:$A$2205,0)),"MISSING ID")</x:f>
        <x:v>Service kit</x:v>
      </x:c>
      <x:c r="I1074" s="4" t="str">
        <x:f>IFERROR(INDEX('Material routes'!$G$6:$G$2205,MATCH(V1074,'Material routes'!$A$6:$A$2205,0)),"MISSING ID")</x:f>
        <x:v>Field supplies</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Finished endpoint</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Not applicable</x:v>
      </x:c>
      <x:c r="H1075" s="4" t="str">
        <x:f>IFERROR(INDEX('Material routes'!$H$6:$H$2205,MATCH(V1075,'Material routes'!$A$6:$A$2205,0)),"MISSING ID")</x:f>
        <x:v>Cultural object</x:v>
      </x:c>
      <x:c r="I1075" s="4" t="str">
        <x:f>IFERROR(INDEX('Material routes'!$G$6:$G$2205,MATCH(V1075,'Material routes'!$A$6:$A$2205,0)),"MISSING ID")</x:f>
        <x:v>Cultural objects</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Finished endpoint</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Drawn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Not applicable</x:v>
      </x:c>
      <x:c r="H1076" s="4" t="str">
        <x:f>IFERROR(INDEX('Material routes'!$H$6:$H$2205,MATCH(V1076,'Material routes'!$A$6:$A$2205,0)),"MISSING ID")</x:f>
        <x:v>Cultural object</x:v>
      </x:c>
      <x:c r="I1076" s="4" t="str">
        <x:f>IFERROR(INDEX('Material routes'!$G$6:$G$2205,MATCH(V1076,'Material routes'!$A$6:$A$2205,0)),"MISSING ID")</x:f>
        <x:v>Cultural objects</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Finished endpoint</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Prepared mineral pigment powder</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Not applicable</x:v>
      </x:c>
      <x:c r="H1077" s="4" t="str">
        <x:f>IFERROR(INDEX('Material routes'!$H$6:$H$2205,MATCH(V1077,'Material routes'!$A$6:$A$2205,0)),"MISSING ID")</x:f>
        <x:v>Cultural object</x:v>
      </x:c>
      <x:c r="I1077" s="4" t="str">
        <x:f>IFERROR(INDEX('Material routes'!$G$6:$G$2205,MATCH(V1077,'Material routes'!$A$6:$A$2205,0)),"MISSING ID")</x:f>
        <x:v>Cultural objects</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Finished endpoint</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Not applicable</x:v>
      </x:c>
      <x:c r="H1078" s="4" t="str">
        <x:f>IFERROR(INDEX('Material routes'!$H$6:$H$2205,MATCH(V1078,'Material routes'!$A$6:$A$2205,0)),"MISSING ID")</x:f>
        <x:v>Cultural object</x:v>
      </x:c>
      <x:c r="I1078" s="4" t="str">
        <x:f>IFERROR(INDEX('Material routes'!$G$6:$G$2205,MATCH(V1078,'Material routes'!$A$6:$A$2205,0)),"MISSING ID")</x:f>
        <x:v>Cultural objects</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Finished endpoint</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Drawn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Not applicable</x:v>
      </x:c>
      <x:c r="H1079" s="4" t="str">
        <x:f>IFERROR(INDEX('Material routes'!$H$6:$H$2205,MATCH(V1079,'Material routes'!$A$6:$A$2205,0)),"MISSING ID")</x:f>
        <x:v>Cultural object</x:v>
      </x:c>
      <x:c r="I1079" s="4" t="str">
        <x:f>IFERROR(INDEX('Material routes'!$G$6:$G$2205,MATCH(V1079,'Material routes'!$A$6:$A$2205,0)),"MISSING ID")</x:f>
        <x:v>Cultural objects</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Finished endpoint</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Prepared mineral pigment powder</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Not applicable</x:v>
      </x:c>
      <x:c r="H1080" s="4" t="str">
        <x:f>IFERROR(INDEX('Material routes'!$H$6:$H$2205,MATCH(V1080,'Material routes'!$A$6:$A$2205,0)),"MISSING ID")</x:f>
        <x:v>Cultural object</x:v>
      </x:c>
      <x:c r="I1080" s="4" t="str">
        <x:f>IFERROR(INDEX('Material routes'!$G$6:$G$2205,MATCH(V1080,'Material routes'!$A$6:$A$2205,0)),"MISSING ID")</x:f>
        <x:v>Cultural objects</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Finished endpoint</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 composite stock</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Not applicable</x:v>
      </x:c>
      <x:c r="H1084" s="4" t="str">
        <x:f>IFERROR(INDEX('Material routes'!$H$6:$H$2205,MATCH(V1084,'Material routes'!$A$6:$A$2205,0)),"MISSING ID")</x:f>
        <x:v>Container</x:v>
      </x:c>
      <x:c r="I1084" s="4" t="str">
        <x:f>IFERROR(INDEX('Material routes'!$G$6:$G$2205,MATCH(V1084,'Material routes'!$A$6:$A$2205,0)),"MISSING ID")</x:f>
        <x:v>Cultural objects</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Finished endpoint</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Not applicable</x:v>
      </x:c>
      <x:c r="H1085" s="4" t="str">
        <x:f>IFERROR(INDEX('Material routes'!$H$6:$H$2205,MATCH(V1085,'Material routes'!$A$6:$A$2205,0)),"MISSING ID")</x:f>
        <x:v>Container</x:v>
      </x:c>
      <x:c r="I1085" s="4" t="str">
        <x:f>IFERROR(INDEX('Material routes'!$G$6:$G$2205,MATCH(V1085,'Material routes'!$A$6:$A$2205,0)),"MISSING ID")</x:f>
        <x:v>Cultural objects</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Finished endpoint</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stock</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Not applicable</x:v>
      </x:c>
      <x:c r="H1086" s="4" t="str">
        <x:f>IFERROR(INDEX('Material routes'!$H$6:$H$2205,MATCH(V1086,'Material routes'!$A$6:$A$2205,0)),"MISSING ID")</x:f>
        <x:v>Container</x:v>
      </x:c>
      <x:c r="I1086" s="4" t="str">
        <x:f>IFERROR(INDEX('Material routes'!$G$6:$G$2205,MATCH(V1086,'Material routes'!$A$6:$A$2205,0)),"MISSING ID")</x:f>
        <x:v>Cultural objects</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Finished endpoint</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Not applicable</x:v>
      </x:c>
      <x:c r="H1087" s="4" t="str">
        <x:f>IFERROR(INDEX('Material routes'!$H$6:$H$2205,MATCH(V1087,'Material routes'!$A$6:$A$2205,0)),"MISSING ID")</x:f>
        <x:v>Cultural object</x:v>
      </x:c>
      <x:c r="I1087" s="4" t="str">
        <x:f>IFERROR(INDEX('Material routes'!$G$6:$G$2205,MATCH(V1087,'Material routes'!$A$6:$A$2205,0)),"MISSING ID")</x:f>
        <x:v>Cultural objects</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Finished endpoint</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Drawn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Not applicable</x:v>
      </x:c>
      <x:c r="H1088" s="4" t="str">
        <x:f>IFERROR(INDEX('Material routes'!$H$6:$H$2205,MATCH(V1088,'Material routes'!$A$6:$A$2205,0)),"MISSING ID")</x:f>
        <x:v>Cultural object</x:v>
      </x:c>
      <x:c r="I1088" s="4" t="str">
        <x:f>IFERROR(INDEX('Material routes'!$G$6:$G$2205,MATCH(V1088,'Material routes'!$A$6:$A$2205,0)),"MISSING ID")</x:f>
        <x:v>Cultural objects</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Finished endpoint</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Prepared mineral pigment powder</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Not applicable</x:v>
      </x:c>
      <x:c r="H1089" s="4" t="str">
        <x:f>IFERROR(INDEX('Material routes'!$H$6:$H$2205,MATCH(V1089,'Material routes'!$A$6:$A$2205,0)),"MISSING ID")</x:f>
        <x:v>Cultural object</x:v>
      </x:c>
      <x:c r="I1089" s="4" t="str">
        <x:f>IFERROR(INDEX('Material routes'!$G$6:$G$2205,MATCH(V1089,'Material routes'!$A$6:$A$2205,0)),"MISSING ID")</x:f>
        <x:v>Cultural objects</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Finished endpoint</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Not applicable</x:v>
      </x:c>
      <x:c r="H1090" s="4" t="str">
        <x:f>IFERROR(INDEX('Material routes'!$H$6:$H$2205,MATCH(V1090,'Material routes'!$A$6:$A$2205,0)),"MISSING ID")</x:f>
        <x:v>Cultural object</x:v>
      </x:c>
      <x:c r="I1090" s="4" t="str">
        <x:f>IFERROR(INDEX('Material routes'!$G$6:$G$2205,MATCH(V1090,'Material routes'!$A$6:$A$2205,0)),"MISSING ID")</x:f>
        <x:v>Cultural objects</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Finished endpoint</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Drawn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Not applicable</x:v>
      </x:c>
      <x:c r="H1091" s="4" t="str">
        <x:f>IFERROR(INDEX('Material routes'!$H$6:$H$2205,MATCH(V1091,'Material routes'!$A$6:$A$2205,0)),"MISSING ID")</x:f>
        <x:v>Cultural object</x:v>
      </x:c>
      <x:c r="I1091" s="4" t="str">
        <x:f>IFERROR(INDEX('Material routes'!$G$6:$G$2205,MATCH(V1091,'Material routes'!$A$6:$A$2205,0)),"MISSING ID")</x:f>
        <x:v>Cultural objects</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Finished endpoint</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Prepared mineral pigment powder</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Not applicable</x:v>
      </x:c>
      <x:c r="H1092" s="4" t="str">
        <x:f>IFERROR(INDEX('Material routes'!$H$6:$H$2205,MATCH(V1092,'Material routes'!$A$6:$A$2205,0)),"MISSING ID")</x:f>
        <x:v>Cultural object</x:v>
      </x:c>
      <x:c r="I1092" s="4" t="str">
        <x:f>IFERROR(INDEX('Material routes'!$G$6:$G$2205,MATCH(V1092,'Material routes'!$A$6:$A$2205,0)),"MISSING ID")</x:f>
        <x:v>Cultural objects</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Finished endpoint</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Not applicable</x:v>
      </x:c>
      <x:c r="H1093" s="4" t="str">
        <x:f>IFERROR(INDEX('Material routes'!$H$6:$H$2205,MATCH(V1093,'Material routes'!$A$6:$A$2205,0)),"MISSING ID")</x:f>
        <x:v>Tool</x:v>
      </x:c>
      <x:c r="I1093" s="4" t="str">
        <x:f>IFERROR(INDEX('Material routes'!$G$6:$G$2205,MATCH(V1093,'Material routes'!$A$6:$A$2205,0)),"MISSING ID")</x:f>
        <x:v>Cultural objects</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Finished endpoint</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Not applicable</x:v>
      </x:c>
      <x:c r="H1094" s="4" t="str">
        <x:f>IFERROR(INDEX('Material routes'!$H$6:$H$2205,MATCH(V1094,'Material routes'!$A$6:$A$2205,0)),"MISSING ID")</x:f>
        <x:v>Tool</x:v>
      </x:c>
      <x:c r="I1094" s="4" t="str">
        <x:f>IFERROR(INDEX('Material routes'!$G$6:$G$2205,MATCH(V1094,'Material routes'!$A$6:$A$2205,0)),"MISSING ID")</x:f>
        <x:v>Cultural objects</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Finished endpoint</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t="str">
        <x:f>IFERROR(INDEX('Material routes'!$E$6:$E$2205,MATCH(U1095,'Material routes'!$A$6:$A$2205,0)),"MISSING ID")</x:f>
        <x:v>Husk-fiber paper</x:v>
      </x:c>
      <x:c r="B1095" s="4" t="str">
        <x:f>IFERROR(INDEX('Material routes'!$F$6:$F$2205,MATCH(U1095,'Material routes'!$A$6:$A$2205,0)),"MISSING ID")</x:f>
        <x:v>T2</x:v>
      </x:c>
      <x:c r="C1095" s="4" t="str">
        <x:f>IFERROR(INDEX('Material routes'!$H$6:$H$2205,MATCH(U1095,'Material routes'!$A$6:$A$2205,0)),"MISSING ID")</x:f>
        <x:v>Processed material</x:v>
      </x:c>
      <x:c r="D1095" s="4" t="str">
        <x:f>IFERROR(INDEX('Material routes'!$G$6:$G$2205,MATCH(U1095,'Material routes'!$A$6:$A$2205,0)),"MISSING ID")</x:f>
        <x:v>Crafting components</x:v>
      </x:c>
      <x:c r="E1095" s="4" t="str">
        <x:f>IFERROR(INDEX('Material routes'!$C$6:$C$2205,MATCH(U1095,'Material routes'!$A$6:$A$2205,0)),"MISSING ID")</x:f>
        <x:v>Ingredient candidate</x:v>
      </x:c>
      <x:c r="F1095" s="4" t="str">
        <x:f>IFERROR(INDEX('Material routes'!$E$6:$E$2205,MATCH(V1095,'Material routes'!$A$6:$A$2205,0)),"MISSING ID")</x:f>
        <x:v>Civic register folio</x:v>
      </x:c>
      <x:c r="G1095" s="4" t="str">
        <x:f>IFERROR(INDEX('Material routes'!$F$6:$F$2205,MATCH(V1095,'Material routes'!$A$6:$A$2205,0)),"MISSING ID")</x:f>
        <x:v>Not applicable</x:v>
      </x:c>
      <x:c r="H1095" s="4" t="str">
        <x:f>IFERROR(INDEX('Material routes'!$H$6:$H$2205,MATCH(V1095,'Material routes'!$A$6:$A$2205,0)),"MISSING ID")</x:f>
        <x:v>Document</x:v>
      </x:c>
      <x:c r="I1095" s="4" t="str">
        <x:f>IFERROR(INDEX('Material routes'!$G$6:$G$2205,MATCH(V1095,'Material routes'!$A$6:$A$2205,0)),"MISSING ID")</x:f>
        <x:v>Cultural objects</x:v>
      </x:c>
      <x:c r="J1095" s="4" t="str">
        <x:f>IFERROR(INDEX('Material routes'!$B$6:$B$2205,MATCH(U1095,'Material routes'!$A$6:$A$2205,0)),"MISSING ID")</x:f>
        <x:v>design.audit.proposal_culture_register</x:v>
      </x:c>
      <x:c r="K1095" s="4" t="str">
        <x:f>IFERROR(INDEX('Crafting recipes'!$C$6:$C$1005,MATCH(J1095,'Crafting recipes'!$A$6:$A$1005,0)),"MISSING ID")</x:f>
        <x:v>Finished-item crafting</x:v>
      </x:c>
      <x:c r="L1095" s="4" t="str">
        <x:f>IFERROR(INDEX('Material routes'!$K$6:$K$2205,MATCH(U1095,'Material routes'!$A$6:$A$2205,0)),"MISSING ID")</x:f>
        <x:v>Proposal</x:v>
      </x:c>
      <x:c r="M1095" s="4" t="str">
        <x:f>IFERROR(INDEX('Material routes'!$M$6:$M$2205,MATCH(U1095,'Material routes'!$A$6:$A$2205,0)),"MISSING ID")</x:f>
        <x:v>Partial proposal</x:v>
      </x:c>
      <x:c r="N1095" s="4"/>
      <x:c r="O1095" s="4" t="str">
        <x:f>IFERROR(INDEX('Material routes'!$J$6:$J$2205,MATCH(U1095,'Material routes'!$A$6:$A$2205,0)),"MISSING ID")</x:f>
        <x:v>Unspecified</x:v>
      </x:c>
      <x:c r="P1095" s="4"/>
      <x:c r="Q1095" s="4" t="str">
        <x:f>IFERROR(INDEX('Material routes'!$J$6:$J$2205,MATCH(V1095,'Material routes'!$A$6:$A$2205,0)),"MISSING ID")</x:f>
        <x:v>Unspecified</x:v>
      </x:c>
      <x:c r="R1095" s="4" t="str">
        <x:f>IF(L1095="Withheld","Withheld premise",IF(E1095="Tool candidate","Reusable prerequisite",IF(K1095="Raw entry preparation","Entry-resource preparation",IF(G1095="Not applicable",IF(IFERROR(INDEX('Items'!$AI$6:$AI$1005,MATCH(T1095,'Items'!$A$6:$A$1005,0)),"MISSING ID")="Finished item","Finished endpoint",IF(IFERROR(INDEX('Items'!$AI$6:$AI$1005,MATCH(T1095,'Items'!$A$6:$A$1005,0)),"MISSING ID")="Currency","Currency / no refinement tier","Recovered output / tier not applicable")),IF(OR(IFERROR(INDEX('Crafting recipes'!$H$6:$H$1005,MATCH(J1095,'Crafting recipes'!$A$6:$A$1005,0)),"MISSING ID")="Unassigned",G1095="Unassigned"),"Tier unresolved",IF(IFERROR(VALUE(RIGHT(G1095,1))-VALUE(RIGHT(IFERROR(INDEX('Crafting recipes'!$H$6:$H$1005,MATCH(J1095,'Crafting recipes'!$A$6:$A$1005,0)),"MISSING ID"),1)),0)=1,IF(B1095=IFERROR(INDEX('Crafting recipes'!$H$6:$H$1005,MATCH(J1095,'Crafting recipes'!$A$6:$A$1005,0)),"MISSING ID"),"Advances one material tier","Lower-tier ingredient; route advances one tier"),"Needs tier review"))))))</x:f>
        <x:v>Finished endpoint</x:v>
      </x:c>
      <x:c r="S1095" s="4" t="str">
        <x:f>IFERROR(INDEX('Material routes'!$D$6:$D$2205,MATCH(U1095,'Material routes'!$A$6:$A$2205,0)),"MISSING ID")</x:f>
        <x:v>proposal.bio.husk_paper</x:v>
      </x:c>
      <x:c r="T1095" s="4" t="str">
        <x:f>IFERROR(INDEX('Material routes'!$D$6:$D$2205,MATCH(V1095,'Material routes'!$A$6:$A$2205,0)),"MISSING ID")</x:f>
        <x:v>proposal.culture.register</x:v>
      </x:c>
      <x:c r="U1095" s="4" t="str">
        <x:v>design.audit.proposal_culture_register.audit.in.1</x:v>
      </x:c>
      <x:c r="V1095" s="4" t="str">
        <x:v>design.audit.proposal_culture_register.audit.out</x:v>
      </x:c>
    </x:row>
    <x:row r="1096" ht="64" customHeight="1">
      <x:c r="A1096" s="4" t="str">
        <x:f>IFERROR(INDEX('Material routes'!$E$6:$E$2205,MATCH(U1096,'Material routes'!$A$6:$A$2205,0)),"MISSING ID")</x:f>
        <x:v>Husk-paper writing pigment</x:v>
      </x:c>
      <x:c r="B1096" s="4" t="str">
        <x:f>IFERROR(INDEX('Material routes'!$F$6:$F$2205,MATCH(U1096,'Material routes'!$A$6:$A$2205,0)),"MISSING ID")</x:f>
        <x:v>T2</x:v>
      </x:c>
      <x:c r="C1096" s="4" t="str">
        <x:f>IFERROR(INDEX('Material routes'!$H$6:$H$2205,MATCH(U1096,'Material routes'!$A$6:$A$2205,0)),"MISSING ID")</x:f>
        <x:v>Chemical material</x:v>
      </x:c>
      <x:c r="D1096" s="4" t="str">
        <x:f>IFERROR(INDEX('Material routes'!$G$6:$G$2205,MATCH(U1096,'Material routes'!$A$6:$A$2205,0)),"MISSING ID")</x:f>
        <x:v>Processing agents</x:v>
      </x:c>
      <x:c r="E1096" s="4" t="str">
        <x:f>IFERROR(INDEX('Material routes'!$C$6:$C$2205,MATCH(U1096,'Material routes'!$A$6:$A$2205,0)),"MISSING ID")</x:f>
        <x:v>Ingredient candidate</x:v>
      </x:c>
      <x:c r="F1096" s="4" t="str">
        <x:f>IFERROR(INDEX('Material routes'!$E$6:$E$2205,MATCH(V1096,'Material routes'!$A$6:$A$2205,0)),"MISSING ID")</x:f>
        <x:v>Civic register folio</x:v>
      </x:c>
      <x:c r="G1096" s="4" t="str">
        <x:f>IFERROR(INDEX('Material routes'!$F$6:$F$2205,MATCH(V1096,'Material routes'!$A$6:$A$2205,0)),"MISSING ID")</x:f>
        <x:v>Not applicable</x:v>
      </x:c>
      <x:c r="H1096" s="4" t="str">
        <x:f>IFERROR(INDEX('Material routes'!$H$6:$H$2205,MATCH(V1096,'Material routes'!$A$6:$A$2205,0)),"MISSING ID")</x:f>
        <x:v>Document</x:v>
      </x:c>
      <x:c r="I1096" s="4" t="str">
        <x:f>IFERROR(INDEX('Material routes'!$G$6:$G$2205,MATCH(V1096,'Material routes'!$A$6:$A$2205,0)),"MISSING ID")</x:f>
        <x:v>Cultural objects</x:v>
      </x:c>
      <x:c r="J1096" s="4" t="str">
        <x:f>IFERROR(INDEX('Material routes'!$B$6:$B$2205,MATCH(U1096,'Material routes'!$A$6:$A$2205,0)),"MISSING ID")</x:f>
        <x:v>design.audit.proposal_culture_register</x:v>
      </x:c>
      <x:c r="K1096" s="4" t="str">
        <x:f>IFERROR(INDEX('Crafting recipes'!$C$6:$C$1005,MATCH(J1096,'Crafting recipes'!$A$6:$A$1005,0)),"MISSING ID")</x:f>
        <x:v>Finished-item crafting</x:v>
      </x:c>
      <x:c r="L1096" s="4" t="str">
        <x:f>IFERROR(INDEX('Material routes'!$K$6:$K$2205,MATCH(U1096,'Material routes'!$A$6:$A$2205,0)),"MISSING ID")</x:f>
        <x:v>Proposal</x:v>
      </x:c>
      <x:c r="M1096" s="4" t="str">
        <x:f>IFERROR(INDEX('Material routes'!$M$6:$M$2205,MATCH(U1096,'Material routes'!$A$6:$A$2205,0)),"MISSING ID")</x:f>
        <x:v>Partial proposal</x:v>
      </x:c>
      <x:c r="N1096" s="4"/>
      <x:c r="O1096" s="4" t="str">
        <x:f>IFERROR(INDEX('Material routes'!$J$6:$J$2205,MATCH(U1096,'Material routes'!$A$6:$A$2205,0)),"MISSING ID")</x:f>
        <x:v>Unspecified</x:v>
      </x:c>
      <x:c r="P1096" s="4"/>
      <x:c r="Q1096" s="4" t="str">
        <x:f>IFERROR(INDEX('Material routes'!$J$6:$J$2205,MATCH(V1096,'Material routes'!$A$6:$A$2205,0)),"MISSING ID")</x:f>
        <x:v>Unspecified</x:v>
      </x:c>
      <x:c r="R1096" s="4" t="str">
        <x:f>IF(L1096="Withheld","Withheld premise",IF(E1096="Tool candidate","Reusable prerequisite",IF(K1096="Raw entry preparation","Entry-resource preparation",IF(G1096="Not applicable",IF(IFERROR(INDEX('Items'!$AI$6:$AI$1005,MATCH(T1096,'Items'!$A$6:$A$1005,0)),"MISSING ID")="Finished item","Finished endpoint",IF(IFERROR(INDEX('Items'!$AI$6:$AI$1005,MATCH(T1096,'Items'!$A$6:$A$1005,0)),"MISSING ID")="Currency","Currency / no refinement tier","Recovered output / tier not applicable")),IF(OR(IFERROR(INDEX('Crafting recipes'!$H$6:$H$1005,MATCH(J1096,'Crafting recipes'!$A$6:$A$1005,0)),"MISSING ID")="Unassigned",G1096="Unassigned"),"Tier unresolved",IF(IFERROR(VALUE(RIGHT(G1096,1))-VALUE(RIGHT(IFERROR(INDEX('Crafting recipes'!$H$6:$H$1005,MATCH(J1096,'Crafting recipes'!$A$6:$A$1005,0)),"MISSING ID"),1)),0)=1,IF(B1096=IFERROR(INDEX('Crafting recipes'!$H$6:$H$1005,MATCH(J1096,'Crafting recipes'!$A$6:$A$1005,0)),"MISSING ID"),"Advances one material tier","Lower-tier ingredient; route advances one tier"),"Needs tier review"))))))</x:f>
        <x:v>Finished endpoint</x:v>
      </x:c>
      <x:c r="S1096" s="4" t="str">
        <x:f>IFERROR(INDEX('Material routes'!$D$6:$D$2205,MATCH(U1096,'Material routes'!$A$6:$A$2205,0)),"MISSING ID")</x:f>
        <x:v>proposal.audit.husk_paper_writing_pigment</x:v>
      </x:c>
      <x:c r="T1096" s="4" t="str">
        <x:f>IFERROR(INDEX('Material routes'!$D$6:$D$2205,MATCH(V1096,'Material routes'!$A$6:$A$2205,0)),"MISSING ID")</x:f>
        <x:v>proposal.culture.register</x:v>
      </x:c>
      <x:c r="U1096" s="4" t="str">
        <x:v>design.audit.proposal_culture_register.audit.in.2</x:v>
      </x:c>
      <x:c r="V1096" s="4" t="str">
        <x:v>design.audit.proposal_culture_register.audit.out</x:v>
      </x:c>
    </x:row>
    <x:row r="1097" ht="64" customHeight="1">
      <x:c r="A1097" s="4" t="str">
        <x:f>IFERROR(INDEX('Material routes'!$E$6:$E$2205,MATCH(U1097,'Material routes'!$A$6:$A$2205,0)),"MISSING ID")</x:f>
        <x:v>Annealed iron sheet stock</x:v>
      </x:c>
      <x:c r="B1097" s="4" t="str">
        <x:f>IFERROR(INDEX('Material routes'!$F$6:$F$2205,MATCH(U1097,'Material routes'!$A$6:$A$2205,0)),"MISSING ID")</x:f>
        <x:v>T3</x:v>
      </x:c>
      <x:c r="C1097" s="4" t="str">
        <x:f>IFERROR(INDEX('Material routes'!$H$6:$H$2205,MATCH(U1097,'Material routes'!$A$6:$A$2205,0)),"MISSING ID")</x:f>
        <x:v>Processed material</x:v>
      </x:c>
      <x:c r="D1097" s="4" t="str">
        <x:f>IFERROR(INDEX('Material routes'!$G$6:$G$2205,MATCH(U1097,'Material routes'!$A$6:$A$2205,0)),"MISSING ID")</x:f>
        <x:v>Manufactured stock</x:v>
      </x:c>
      <x:c r="E1097" s="4" t="str">
        <x:f>IFERROR(INDEX('Material routes'!$C$6:$C$2205,MATCH(U1097,'Material routes'!$A$6:$A$2205,0)),"MISSING ID")</x:f>
        <x:v>Ingredient candidate</x:v>
      </x:c>
      <x:c r="F1097" s="4" t="str">
        <x:f>IFERROR(INDEX('Material routes'!$E$6:$E$2205,MATCH(V1097,'Material routes'!$A$6:$A$2205,0)),"MISSING ID")</x:f>
        <x:v>Public notice plate</x:v>
      </x:c>
      <x:c r="G1097" s="4" t="str">
        <x:f>IFERROR(INDEX('Material routes'!$F$6:$F$2205,MATCH(V1097,'Material routes'!$A$6:$A$2205,0)),"MISSING ID")</x:f>
        <x:v>Not applicable</x:v>
      </x:c>
      <x:c r="H1097" s="4" t="str">
        <x:f>IFERROR(INDEX('Material routes'!$H$6:$H$2205,MATCH(V1097,'Material routes'!$A$6:$A$2205,0)),"MISSING ID")</x:f>
        <x:v>Document</x:v>
      </x:c>
      <x:c r="I1097" s="4" t="str">
        <x:f>IFERROR(INDEX('Material routes'!$G$6:$G$2205,MATCH(V1097,'Material routes'!$A$6:$A$2205,0)),"MISSING ID")</x:f>
        <x:v>Cultural objects</x:v>
      </x:c>
      <x:c r="J1097" s="4" t="str">
        <x:f>IFERROR(INDEX('Material routes'!$B$6:$B$2205,MATCH(U1097,'Material routes'!$A$6:$A$2205,0)),"MISSING ID")</x:f>
        <x:v>design.audit.proposal_culture_notice</x:v>
      </x:c>
      <x:c r="K1097" s="4" t="str">
        <x:f>IFERROR(INDEX('Crafting recipes'!$C$6:$C$1005,MATCH(J1097,'Crafting recipes'!$A$6:$A$1005,0)),"MISSING ID")</x:f>
        <x:v>Finished-item crafting</x:v>
      </x:c>
      <x:c r="L1097" s="4" t="str">
        <x:f>IFERROR(INDEX('Material routes'!$K$6:$K$2205,MATCH(U1097,'Material routes'!$A$6:$A$2205,0)),"MISSING ID")</x:f>
        <x:v>Proposal</x:v>
      </x:c>
      <x:c r="M1097" s="4" t="str">
        <x:f>IFERROR(INDEX('Material routes'!$M$6:$M$2205,MATCH(U1097,'Material routes'!$A$6:$A$2205,0)),"MISSING ID")</x:f>
        <x:v>Partial proposal</x:v>
      </x:c>
      <x:c r="N1097" s="4"/>
      <x:c r="O1097" s="4" t="str">
        <x:f>IFERROR(INDEX('Material routes'!$J$6:$J$2205,MATCH(U1097,'Material routes'!$A$6:$A$2205,0)),"MISSING ID")</x:f>
        <x:v>Unspecified</x:v>
      </x:c>
      <x:c r="P1097" s="4"/>
      <x:c r="Q1097" s="4" t="str">
        <x:f>IFERROR(INDEX('Material routes'!$J$6:$J$2205,MATCH(V1097,'Material routes'!$A$6:$A$2205,0)),"MISSING ID")</x:f>
        <x:v>Unspecified</x:v>
      </x:c>
      <x:c r="R1097" s="4" t="str">
        <x:f>IF(L1097="Withheld","Withheld premise",IF(E1097="Tool candidate","Reusable prerequisite",IF(K1097="Raw entry preparation","Entry-resource preparation",IF(G1097="Not applicable",IF(IFERROR(INDEX('Items'!$AI$6:$AI$1005,MATCH(T1097,'Items'!$A$6:$A$1005,0)),"MISSING ID")="Finished item","Finished endpoint",IF(IFERROR(INDEX('Items'!$AI$6:$AI$1005,MATCH(T1097,'Items'!$A$6:$A$1005,0)),"MISSING ID")="Currency","Currency / no refinement tier","Recovered output / tier not applicable")),IF(OR(IFERROR(INDEX('Crafting recipes'!$H$6:$H$1005,MATCH(J1097,'Crafting recipes'!$A$6:$A$1005,0)),"MISSING ID")="Unassigned",G1097="Unassigned"),"Tier unresolved",IF(IFERROR(VALUE(RIGHT(G1097,1))-VALUE(RIGHT(IFERROR(INDEX('Crafting recipes'!$H$6:$H$1005,MATCH(J1097,'Crafting recipes'!$A$6:$A$1005,0)),"MISSING ID"),1)),0)=1,IF(B1097=IFERROR(INDEX('Crafting recipes'!$H$6:$H$1005,MATCH(J1097,'Crafting recipes'!$A$6:$A$1005,0)),"MISSING ID"),"Advances one material tier","Lower-tier ingredient; route advances one tier"),"Needs tier review"))))))</x:f>
        <x:v>Finished endpoint</x:v>
      </x:c>
      <x:c r="S1097" s="4" t="str">
        <x:f>IFERROR(INDEX('Material routes'!$D$6:$D$2205,MATCH(U1097,'Material routes'!$A$6:$A$2205,0)),"MISSING ID")</x:f>
        <x:v>proposal.collection.annealed_iron_sheet_stock</x:v>
      </x:c>
      <x:c r="T1097" s="4" t="str">
        <x:f>IFERROR(INDEX('Material routes'!$D$6:$D$2205,MATCH(V1097,'Material routes'!$A$6:$A$2205,0)),"MISSING ID")</x:f>
        <x:v>proposal.culture.notice</x:v>
      </x:c>
      <x:c r="U1097" s="4" t="str">
        <x:v>design.audit.proposal_culture_notice.audit.in.1</x:v>
      </x:c>
      <x:c r="V1097" s="4" t="str">
        <x:v>design.audit.proposal_culture_notice.audit.out</x:v>
      </x:c>
    </x:row>
    <x:row r="1098" ht="64" customHeight="1">
      <x:c r="A1098" s="4" t="str">
        <x:f>IFERROR(INDEX('Material routes'!$E$6:$E$2205,MATCH(U1098,'Material routes'!$A$6:$A$2205,0)),"MISSING ID")</x:f>
        <x:v>Husk-paper writing pigment</x:v>
      </x:c>
      <x:c r="B1098" s="4" t="str">
        <x:f>IFERROR(INDEX('Material routes'!$F$6:$F$2205,MATCH(U1098,'Material routes'!$A$6:$A$2205,0)),"MISSING ID")</x:f>
        <x:v>T2</x:v>
      </x:c>
      <x:c r="C1098" s="4" t="str">
        <x:f>IFERROR(INDEX('Material routes'!$H$6:$H$2205,MATCH(U1098,'Material routes'!$A$6:$A$2205,0)),"MISSING ID")</x:f>
        <x:v>Chemical material</x:v>
      </x:c>
      <x:c r="D1098" s="4" t="str">
        <x:f>IFERROR(INDEX('Material routes'!$G$6:$G$2205,MATCH(U1098,'Material routes'!$A$6:$A$2205,0)),"MISSING ID")</x:f>
        <x:v>Processing agents</x:v>
      </x:c>
      <x:c r="E1098" s="4" t="str">
        <x:f>IFERROR(INDEX('Material routes'!$C$6:$C$2205,MATCH(U1098,'Material routes'!$A$6:$A$2205,0)),"MISSING ID")</x:f>
        <x:v>Ingredient candidate</x:v>
      </x:c>
      <x:c r="F1098" s="4" t="str">
        <x:f>IFERROR(INDEX('Material routes'!$E$6:$E$2205,MATCH(V1098,'Material routes'!$A$6:$A$2205,0)),"MISSING ID")</x:f>
        <x:v>Public notice plate</x:v>
      </x:c>
      <x:c r="G1098" s="4" t="str">
        <x:f>IFERROR(INDEX('Material routes'!$F$6:$F$2205,MATCH(V1098,'Material routes'!$A$6:$A$2205,0)),"MISSING ID")</x:f>
        <x:v>Not applicable</x:v>
      </x:c>
      <x:c r="H1098" s="4" t="str">
        <x:f>IFERROR(INDEX('Material routes'!$H$6:$H$2205,MATCH(V1098,'Material routes'!$A$6:$A$2205,0)),"MISSING ID")</x:f>
        <x:v>Document</x:v>
      </x:c>
      <x:c r="I1098" s="4" t="str">
        <x:f>IFERROR(INDEX('Material routes'!$G$6:$G$2205,MATCH(V1098,'Material routes'!$A$6:$A$2205,0)),"MISSING ID")</x:f>
        <x:v>Cultural objects</x:v>
      </x:c>
      <x:c r="J1098" s="4" t="str">
        <x:f>IFERROR(INDEX('Material routes'!$B$6:$B$2205,MATCH(U1098,'Material routes'!$A$6:$A$2205,0)),"MISSING ID")</x:f>
        <x:v>design.audit.proposal_culture_notice</x:v>
      </x:c>
      <x:c r="K1098" s="4" t="str">
        <x:f>IFERROR(INDEX('Crafting recipes'!$C$6:$C$1005,MATCH(J1098,'Crafting recipes'!$A$6:$A$1005,0)),"MISSING ID")</x:f>
        <x:v>Finished-item crafting</x:v>
      </x:c>
      <x:c r="L1098" s="4" t="str">
        <x:f>IFERROR(INDEX('Material routes'!$K$6:$K$2205,MATCH(U1098,'Material routes'!$A$6:$A$2205,0)),"MISSING ID")</x:f>
        <x:v>Proposal</x:v>
      </x:c>
      <x:c r="M1098" s="4" t="str">
        <x:f>IFERROR(INDEX('Material routes'!$M$6:$M$2205,MATCH(U1098,'Material routes'!$A$6:$A$2205,0)),"MISSING ID")</x:f>
        <x:v>Partial proposal</x:v>
      </x:c>
      <x:c r="N1098" s="4"/>
      <x:c r="O1098" s="4" t="str">
        <x:f>IFERROR(INDEX('Material routes'!$J$6:$J$2205,MATCH(U1098,'Material routes'!$A$6:$A$2205,0)),"MISSING ID")</x:f>
        <x:v>Unspecified</x:v>
      </x:c>
      <x:c r="P1098" s="4"/>
      <x:c r="Q1098" s="4" t="str">
        <x:f>IFERROR(INDEX('Material routes'!$J$6:$J$2205,MATCH(V1098,'Material routes'!$A$6:$A$2205,0)),"MISSING ID")</x:f>
        <x:v>Unspecified</x:v>
      </x:c>
      <x:c r="R1098" s="4" t="str">
        <x:f>IF(L1098="Withheld","Withheld premise",IF(E1098="Tool candidate","Reusable prerequisite",IF(K1098="Raw entry preparation","Entry-resource preparation",IF(G1098="Not applicable",IF(IFERROR(INDEX('Items'!$AI$6:$AI$1005,MATCH(T1098,'Items'!$A$6:$A$1005,0)),"MISSING ID")="Finished item","Finished endpoint",IF(IFERROR(INDEX('Items'!$AI$6:$AI$1005,MATCH(T1098,'Items'!$A$6:$A$1005,0)),"MISSING ID")="Currency","Currency / no refinement tier","Recovered output / tier not applicable")),IF(OR(IFERROR(INDEX('Crafting recipes'!$H$6:$H$1005,MATCH(J1098,'Crafting recipes'!$A$6:$A$1005,0)),"MISSING ID")="Unassigned",G1098="Unassigned"),"Tier unresolved",IF(IFERROR(VALUE(RIGHT(G1098,1))-VALUE(RIGHT(IFERROR(INDEX('Crafting recipes'!$H$6:$H$1005,MATCH(J1098,'Crafting recipes'!$A$6:$A$1005,0)),"MISSING ID"),1)),0)=1,IF(B1098=IFERROR(INDEX('Crafting recipes'!$H$6:$H$1005,MATCH(J1098,'Crafting recipes'!$A$6:$A$1005,0)),"MISSING ID"),"Advances one material tier","Lower-tier ingredient; route advances one tier"),"Needs tier review"))))))</x:f>
        <x:v>Finished endpoint</x:v>
      </x:c>
      <x:c r="S1098" s="4" t="str">
        <x:f>IFERROR(INDEX('Material routes'!$D$6:$D$2205,MATCH(U1098,'Material routes'!$A$6:$A$2205,0)),"MISSING ID")</x:f>
        <x:v>proposal.audit.husk_paper_writing_pigment</x:v>
      </x:c>
      <x:c r="T1098" s="4" t="str">
        <x:f>IFERROR(INDEX('Material routes'!$D$6:$D$2205,MATCH(V1098,'Material routes'!$A$6:$A$2205,0)),"MISSING ID")</x:f>
        <x:v>proposal.culture.notice</x:v>
      </x:c>
      <x:c r="U1098" s="4" t="str">
        <x:v>design.audit.proposal_culture_notice.audit.in.2</x:v>
      </x:c>
      <x:c r="V1098" s="4" t="str">
        <x:v>design.audit.proposal_culture_notice.audit.out</x:v>
      </x:c>
    </x:row>
    <x:row r="1099" ht="64" customHeight="1">
      <x:c r="A1099" s="4" t="str">
        <x:f>IFERROR(INDEX('Material routes'!$E$6:$E$2205,MATCH(U1099,'Material routes'!$A$6:$A$2205,0)),"MISSING ID")</x:f>
        <x:v>Husk-fiber paper</x:v>
      </x:c>
      <x:c r="B1099" s="4" t="str">
        <x:f>IFERROR(INDEX('Material routes'!$F$6:$F$2205,MATCH(U1099,'Material routes'!$A$6:$A$2205,0)),"MISSING ID")</x:f>
        <x:v>T2</x:v>
      </x:c>
      <x:c r="C1099" s="4" t="str">
        <x:f>IFERROR(INDEX('Material routes'!$H$6:$H$2205,MATCH(U1099,'Material routes'!$A$6:$A$2205,0)),"MISSING ID")</x:f>
        <x:v>Processed material</x:v>
      </x:c>
      <x:c r="D1099" s="4" t="str">
        <x:f>IFERROR(INDEX('Material routes'!$G$6:$G$2205,MATCH(U1099,'Material routes'!$A$6:$A$2205,0)),"MISSING ID")</x:f>
        <x:v>Crafting components</x:v>
      </x:c>
      <x:c r="E1099" s="4" t="str">
        <x:f>IFERROR(INDEX('Material routes'!$C$6:$C$2205,MATCH(U1099,'Material routes'!$A$6:$A$2205,0)),"MISSING ID")</x:f>
        <x:v>Ingredient candidate</x:v>
      </x:c>
      <x:c r="F1099" s="4" t="str">
        <x:f>IFERROR(INDEX('Material routes'!$E$6:$E$2205,MATCH(V1099,'Material routes'!$A$6:$A$2205,0)),"MISSING ID")</x:f>
        <x:v>Petition leaf</x:v>
      </x:c>
      <x:c r="G1099" s="4" t="str">
        <x:f>IFERROR(INDEX('Material routes'!$F$6:$F$2205,MATCH(V1099,'Material routes'!$A$6:$A$2205,0)),"MISSING ID")</x:f>
        <x:v>Not applicable</x:v>
      </x:c>
      <x:c r="H1099" s="4" t="str">
        <x:f>IFERROR(INDEX('Material routes'!$H$6:$H$2205,MATCH(V1099,'Material routes'!$A$6:$A$2205,0)),"MISSING ID")</x:f>
        <x:v>Document</x:v>
      </x:c>
      <x:c r="I1099" s="4" t="str">
        <x:f>IFERROR(INDEX('Material routes'!$G$6:$G$2205,MATCH(V1099,'Material routes'!$A$6:$A$2205,0)),"MISSING ID")</x:f>
        <x:v>Cultural objects</x:v>
      </x:c>
      <x:c r="J1099" s="4" t="str">
        <x:f>IFERROR(INDEX('Material routes'!$B$6:$B$2205,MATCH(U1099,'Material routes'!$A$6:$A$2205,0)),"MISSING ID")</x:f>
        <x:v>design.audit.proposal_culture_petition</x:v>
      </x:c>
      <x:c r="K1099" s="4" t="str">
        <x:f>IFERROR(INDEX('Crafting recipes'!$C$6:$C$1005,MATCH(J1099,'Crafting recipes'!$A$6:$A$1005,0)),"MISSING ID")</x:f>
        <x:v>Finished-item crafting</x:v>
      </x:c>
      <x:c r="L1099" s="4" t="str">
        <x:f>IFERROR(INDEX('Material routes'!$K$6:$K$2205,MATCH(U1099,'Material routes'!$A$6:$A$2205,0)),"MISSING ID")</x:f>
        <x:v>Proposal</x:v>
      </x:c>
      <x:c r="M1099" s="4" t="str">
        <x:f>IFERROR(INDEX('Material routes'!$M$6:$M$2205,MATCH(U1099,'Material routes'!$A$6:$A$2205,0)),"MISSING ID")</x:f>
        <x:v>Partial proposal</x:v>
      </x:c>
      <x:c r="N1099" s="4"/>
      <x:c r="O1099" s="4" t="str">
        <x:f>IFERROR(INDEX('Material routes'!$J$6:$J$2205,MATCH(U1099,'Material routes'!$A$6:$A$2205,0)),"MISSING ID")</x:f>
        <x:v>Unspecified</x:v>
      </x:c>
      <x:c r="P1099" s="4"/>
      <x:c r="Q1099" s="4" t="str">
        <x:f>IFERROR(INDEX('Material routes'!$J$6:$J$2205,MATCH(V1099,'Material routes'!$A$6:$A$2205,0)),"MISSING ID")</x:f>
        <x:v>Unspecified</x:v>
      </x:c>
      <x:c r="R1099" s="4" t="str">
        <x:f>IF(L1099="Withheld","Withheld premise",IF(E1099="Tool candidate","Reusable prerequisite",IF(K1099="Raw entry preparation","Entry-resource preparation",IF(G1099="Not applicable",IF(IFERROR(INDEX('Items'!$AI$6:$AI$1005,MATCH(T1099,'Items'!$A$6:$A$1005,0)),"MISSING ID")="Finished item","Finished endpoint",IF(IFERROR(INDEX('Items'!$AI$6:$AI$1005,MATCH(T1099,'Items'!$A$6:$A$1005,0)),"MISSING ID")="Currency","Currency / no refinement tier","Recovered output / tier not applicable")),IF(OR(IFERROR(INDEX('Crafting recipes'!$H$6:$H$1005,MATCH(J1099,'Crafting recipes'!$A$6:$A$1005,0)),"MISSING ID")="Unassigned",G1099="Unassigned"),"Tier unresolved",IF(IFERROR(VALUE(RIGHT(G1099,1))-VALUE(RIGHT(IFERROR(INDEX('Crafting recipes'!$H$6:$H$1005,MATCH(J1099,'Crafting recipes'!$A$6:$A$1005,0)),"MISSING ID"),1)),0)=1,IF(B1099=IFERROR(INDEX('Crafting recipes'!$H$6:$H$1005,MATCH(J1099,'Crafting recipes'!$A$6:$A$1005,0)),"MISSING ID"),"Advances one material tier","Lower-tier ingredient; route advances one tier"),"Needs tier review"))))))</x:f>
        <x:v>Finished endpoint</x:v>
      </x:c>
      <x:c r="S1099" s="4" t="str">
        <x:f>IFERROR(INDEX('Material routes'!$D$6:$D$2205,MATCH(U1099,'Material routes'!$A$6:$A$2205,0)),"MISSING ID")</x:f>
        <x:v>proposal.bio.husk_paper</x:v>
      </x:c>
      <x:c r="T1099" s="4" t="str">
        <x:f>IFERROR(INDEX('Material routes'!$D$6:$D$2205,MATCH(V1099,'Material routes'!$A$6:$A$2205,0)),"MISSING ID")</x:f>
        <x:v>proposal.culture.petition</x:v>
      </x:c>
      <x:c r="U1099" s="4" t="str">
        <x:v>design.audit.proposal_culture_petition.audit.in.1</x:v>
      </x:c>
      <x:c r="V1099" s="4" t="str">
        <x:v>design.audit.proposal_culture_petition.audit.out</x:v>
      </x:c>
    </x:row>
    <x:row r="1100" ht="64" customHeight="1">
      <x:c r="A1100" s="4" t="str">
        <x:f>IFERROR(INDEX('Material routes'!$E$6:$E$2205,MATCH(U1100,'Material routes'!$A$6:$A$2205,0)),"MISSING ID")</x:f>
        <x:v>Husk-paper writing pigment</x:v>
      </x:c>
      <x:c r="B1100" s="4" t="str">
        <x:f>IFERROR(INDEX('Material routes'!$F$6:$F$2205,MATCH(U1100,'Material routes'!$A$6:$A$2205,0)),"MISSING ID")</x:f>
        <x:v>T2</x:v>
      </x:c>
      <x:c r="C1100" s="4" t="str">
        <x:f>IFERROR(INDEX('Material routes'!$H$6:$H$2205,MATCH(U1100,'Material routes'!$A$6:$A$2205,0)),"MISSING ID")</x:f>
        <x:v>Chemical material</x:v>
      </x:c>
      <x:c r="D1100" s="4" t="str">
        <x:f>IFERROR(INDEX('Material routes'!$G$6:$G$2205,MATCH(U1100,'Material routes'!$A$6:$A$2205,0)),"MISSING ID")</x:f>
        <x:v>Processing agents</x:v>
      </x:c>
      <x:c r="E1100" s="4" t="str">
        <x:f>IFERROR(INDEX('Material routes'!$C$6:$C$2205,MATCH(U1100,'Material routes'!$A$6:$A$2205,0)),"MISSING ID")</x:f>
        <x:v>Ingredient candidate</x:v>
      </x:c>
      <x:c r="F1100" s="4" t="str">
        <x:f>IFERROR(INDEX('Material routes'!$E$6:$E$2205,MATCH(V1100,'Material routes'!$A$6:$A$2205,0)),"MISSING ID")</x:f>
        <x:v>Petition leaf</x:v>
      </x:c>
      <x:c r="G1100" s="4" t="str">
        <x:f>IFERROR(INDEX('Material routes'!$F$6:$F$2205,MATCH(V1100,'Material routes'!$A$6:$A$2205,0)),"MISSING ID")</x:f>
        <x:v>Not applicable</x:v>
      </x:c>
      <x:c r="H1100" s="4" t="str">
        <x:f>IFERROR(INDEX('Material routes'!$H$6:$H$2205,MATCH(V1100,'Material routes'!$A$6:$A$2205,0)),"MISSING ID")</x:f>
        <x:v>Document</x:v>
      </x:c>
      <x:c r="I1100" s="4" t="str">
        <x:f>IFERROR(INDEX('Material routes'!$G$6:$G$2205,MATCH(V1100,'Material routes'!$A$6:$A$2205,0)),"MISSING ID")</x:f>
        <x:v>Cultural objects</x:v>
      </x:c>
      <x:c r="J1100" s="4" t="str">
        <x:f>IFERROR(INDEX('Material routes'!$B$6:$B$2205,MATCH(U1100,'Material routes'!$A$6:$A$2205,0)),"MISSING ID")</x:f>
        <x:v>design.audit.proposal_culture_petition</x:v>
      </x:c>
      <x:c r="K1100" s="4" t="str">
        <x:f>IFERROR(INDEX('Crafting recipes'!$C$6:$C$1005,MATCH(J1100,'Crafting recipes'!$A$6:$A$1005,0)),"MISSING ID")</x:f>
        <x:v>Finished-item crafting</x:v>
      </x:c>
      <x:c r="L1100" s="4" t="str">
        <x:f>IFERROR(INDEX('Material routes'!$K$6:$K$2205,MATCH(U1100,'Material routes'!$A$6:$A$2205,0)),"MISSING ID")</x:f>
        <x:v>Proposal</x:v>
      </x:c>
      <x:c r="M1100" s="4" t="str">
        <x:f>IFERROR(INDEX('Material routes'!$M$6:$M$2205,MATCH(U1100,'Material routes'!$A$6:$A$2205,0)),"MISSING ID")</x:f>
        <x:v>Partial proposal</x:v>
      </x:c>
      <x:c r="N1100" s="4"/>
      <x:c r="O1100" s="4" t="str">
        <x:f>IFERROR(INDEX('Material routes'!$J$6:$J$2205,MATCH(U1100,'Material routes'!$A$6:$A$2205,0)),"MISSING ID")</x:f>
        <x:v>Unspecified</x:v>
      </x:c>
      <x:c r="P1100" s="4"/>
      <x:c r="Q1100" s="4" t="str">
        <x:f>IFERROR(INDEX('Material routes'!$J$6:$J$2205,MATCH(V1100,'Material routes'!$A$6:$A$2205,0)),"MISSING ID")</x:f>
        <x:v>Unspecified</x:v>
      </x:c>
      <x:c r="R1100" s="4" t="str">
        <x:f>IF(L1100="Withheld","Withheld premise",IF(E1100="Tool candidate","Reusable prerequisite",IF(K1100="Raw entry preparation","Entry-resource preparation",IF(G1100="Not applicable",IF(IFERROR(INDEX('Items'!$AI$6:$AI$1005,MATCH(T1100,'Items'!$A$6:$A$1005,0)),"MISSING ID")="Finished item","Finished endpoint",IF(IFERROR(INDEX('Items'!$AI$6:$AI$1005,MATCH(T1100,'Items'!$A$6:$A$1005,0)),"MISSING ID")="Currency","Currency / no refinement tier","Recovered output / tier not applicable")),IF(OR(IFERROR(INDEX('Crafting recipes'!$H$6:$H$1005,MATCH(J1100,'Crafting recipes'!$A$6:$A$1005,0)),"MISSING ID")="Unassigned",G1100="Unassigned"),"Tier unresolved",IF(IFERROR(VALUE(RIGHT(G1100,1))-VALUE(RIGHT(IFERROR(INDEX('Crafting recipes'!$H$6:$H$1005,MATCH(J1100,'Crafting recipes'!$A$6:$A$1005,0)),"MISSING ID"),1)),0)=1,IF(B1100=IFERROR(INDEX('Crafting recipes'!$H$6:$H$1005,MATCH(J1100,'Crafting recipes'!$A$6:$A$1005,0)),"MISSING ID"),"Advances one material tier","Lower-tier ingredient; route advances one tier"),"Needs tier review"))))))</x:f>
        <x:v>Finished endpoint</x:v>
      </x:c>
      <x:c r="S1100" s="4" t="str">
        <x:f>IFERROR(INDEX('Material routes'!$D$6:$D$2205,MATCH(U1100,'Material routes'!$A$6:$A$2205,0)),"MISSING ID")</x:f>
        <x:v>proposal.audit.husk_paper_writing_pigment</x:v>
      </x:c>
      <x:c r="T1100" s="4" t="str">
        <x:f>IFERROR(INDEX('Material routes'!$D$6:$D$2205,MATCH(V1100,'Material routes'!$A$6:$A$2205,0)),"MISSING ID")</x:f>
        <x:v>proposal.culture.petition</x:v>
      </x:c>
      <x:c r="U1100" s="4" t="str">
        <x:v>design.audit.proposal_culture_petition.audit.in.2</x:v>
      </x:c>
      <x:c r="V1100" s="4" t="str">
        <x:v>design.audit.proposal_culture_petition.audit.out</x:v>
      </x:c>
    </x:row>
    <x:row r="1101" ht="64" customHeight="1">
      <x:c r="A1101" s="4" t="str">
        <x:f>IFERROR(INDEX('Material routes'!$E$6:$E$2205,MATCH(U1101,'Material routes'!$A$6:$A$2205,0)),"MISSING ID")</x:f>
        <x:v>Shaped fauna hard-part blanks</x:v>
      </x:c>
      <x:c r="B1101" s="4" t="str">
        <x:f>IFERROR(INDEX('Material routes'!$F$6:$F$2205,MATCH(U1101,'Material routes'!$A$6:$A$2205,0)),"MISSING ID")</x:f>
        <x:v>T1</x:v>
      </x:c>
      <x:c r="C1101" s="4" t="str">
        <x:f>IFERROR(INDEX('Material routes'!$H$6:$H$2205,MATCH(U1101,'Material routes'!$A$6:$A$2205,0)),"MISSING ID")</x:f>
        <x:v>Processed material</x:v>
      </x:c>
      <x:c r="D1101" s="4" t="str">
        <x:f>IFERROR(INDEX('Material routes'!$G$6:$G$2205,MATCH(U1101,'Material routes'!$A$6:$A$2205,0)),"MISSING ID")</x:f>
        <x:v>Manufactured stock</x:v>
      </x:c>
      <x:c r="E1101" s="4" t="str">
        <x:f>IFERROR(INDEX('Material routes'!$C$6:$C$2205,MATCH(U1101,'Material routes'!$A$6:$A$2205,0)),"MISSING ID")</x:f>
        <x:v>Ingredient candidate</x:v>
      </x:c>
      <x:c r="F1101" s="4" t="str">
        <x:f>IFERROR(INDEX('Material routes'!$E$6:$E$2205,MATCH(V1101,'Material routes'!$A$6:$A$2205,0)),"MISSING ID")</x:f>
        <x:v>Community service medallion</x:v>
      </x:c>
      <x:c r="G1101" s="4" t="str">
        <x:f>IFERROR(INDEX('Material routes'!$F$6:$F$2205,MATCH(V1101,'Material routes'!$A$6:$A$2205,0)),"MISSING ID")</x:f>
        <x:v>Not applicable</x:v>
      </x:c>
      <x:c r="H1101" s="4" t="str">
        <x:f>IFERROR(INDEX('Material routes'!$H$6:$H$2205,MATCH(V1101,'Material routes'!$A$6:$A$2205,0)),"MISSING ID")</x:f>
        <x:v>Cultural object</x:v>
      </x:c>
      <x:c r="I1101" s="4" t="str">
        <x:f>IFERROR(INDEX('Material routes'!$G$6:$G$2205,MATCH(V1101,'Material routes'!$A$6:$A$2205,0)),"MISSING ID")</x:f>
        <x:v>Cultural objects</x:v>
      </x:c>
      <x:c r="J1101" s="4" t="str">
        <x:f>IFERROR(INDEX('Material routes'!$B$6:$B$2205,MATCH(U1101,'Material routes'!$A$6:$A$2205,0)),"MISSING ID")</x:f>
        <x:v>design.audit.proposal_culture_commendation</x:v>
      </x:c>
      <x:c r="K1101" s="4" t="str">
        <x:f>IFERROR(INDEX('Crafting recipes'!$C$6:$C$1005,MATCH(J1101,'Crafting recipes'!$A$6:$A$1005,0)),"MISSING ID")</x:f>
        <x:v>Finished-item crafting</x:v>
      </x:c>
      <x:c r="L1101" s="4" t="str">
        <x:f>IFERROR(INDEX('Material routes'!$K$6:$K$2205,MATCH(U1101,'Material routes'!$A$6:$A$2205,0)),"MISSING ID")</x:f>
        <x:v>Proposal</x:v>
      </x:c>
      <x:c r="M1101" s="4" t="str">
        <x:f>IFERROR(INDEX('Material routes'!$M$6:$M$2205,MATCH(U1101,'Material routes'!$A$6:$A$2205,0)),"MISSING ID")</x:f>
        <x:v>Partial proposal</x:v>
      </x:c>
      <x:c r="N1101" s="4"/>
      <x:c r="O1101" s="4" t="str">
        <x:f>IFERROR(INDEX('Material routes'!$J$6:$J$2205,MATCH(U1101,'Material routes'!$A$6:$A$2205,0)),"MISSING ID")</x:f>
        <x:v>Unspecified</x:v>
      </x:c>
      <x:c r="P1101" s="4"/>
      <x:c r="Q1101" s="4" t="str">
        <x:f>IFERROR(INDEX('Material routes'!$J$6:$J$2205,MATCH(V1101,'Material routes'!$A$6:$A$2205,0)),"MISSING ID")</x:f>
        <x:v>Unspecified</x:v>
      </x:c>
      <x:c r="R1101" s="4" t="str">
        <x:f>IF(L1101="Withheld","Withheld premise",IF(E1101="Tool candidate","Reusable prerequisite",IF(K1101="Raw entry preparation","Entry-resource preparation",IF(G1101="Not applicable",IF(IFERROR(INDEX('Items'!$AI$6:$AI$1005,MATCH(T1101,'Items'!$A$6:$A$1005,0)),"MISSING ID")="Finished item","Finished endpoint",IF(IFERROR(INDEX('Items'!$AI$6:$AI$1005,MATCH(T1101,'Items'!$A$6:$A$1005,0)),"MISSING ID")="Currency","Currency / no refinement tier","Recovered output / tier not applicable")),IF(OR(IFERROR(INDEX('Crafting recipes'!$H$6:$H$1005,MATCH(J1101,'Crafting recipes'!$A$6:$A$1005,0)),"MISSING ID")="Unassigned",G1101="Unassigned"),"Tier unresolved",IF(IFERROR(VALUE(RIGHT(G1101,1))-VALUE(RIGHT(IFERROR(INDEX('Crafting recipes'!$H$6:$H$1005,MATCH(J1101,'Crafting recipes'!$A$6:$A$1005,0)),"MISSING ID"),1)),0)=1,IF(B1101=IFERROR(INDEX('Crafting recipes'!$H$6:$H$1005,MATCH(J1101,'Crafting recipes'!$A$6:$A$1005,0)),"MISSING ID"),"Advances one material tier","Lower-tier ingredient; route advances one tier"),"Needs tier review"))))))</x:f>
        <x:v>Finished endpoint</x:v>
      </x:c>
      <x:c r="S1101" s="4" t="str">
        <x:f>IFERROR(INDEX('Material routes'!$D$6:$D$2205,MATCH(U1101,'Material routes'!$A$6:$A$2205,0)),"MISSING ID")</x:f>
        <x:v>proposal.t1.hardpart_blank</x:v>
      </x:c>
      <x:c r="T1101" s="4" t="str">
        <x:f>IFERROR(INDEX('Material routes'!$D$6:$D$2205,MATCH(V1101,'Material routes'!$A$6:$A$2205,0)),"MISSING ID")</x:f>
        <x:v>proposal.culture.commendation</x:v>
      </x:c>
      <x:c r="U1101" s="4" t="str">
        <x:v>design.audit.proposal_culture_commendation.audit.in.1</x:v>
      </x:c>
      <x:c r="V1101" s="4" t="str">
        <x:v>design.audit.proposal_culture_commendation.audit.out</x:v>
      </x:c>
    </x:row>
    <x:row r="1102" ht="64" customHeight="1">
      <x:c r="A1102" s="4" t="str">
        <x:f>IFERROR(INDEX('Material routes'!$E$6:$E$2205,MATCH(U1102,'Material routes'!$A$6:$A$2205,0)),"MISSING ID")</x:f>
        <x:v>Drawn bronze strip stock</x:v>
      </x:c>
      <x:c r="B1102" s="4" t="str">
        <x:f>IFERROR(INDEX('Material routes'!$F$6:$F$2205,MATCH(U1102,'Material routes'!$A$6:$A$2205,0)),"MISSING ID")</x:f>
        <x:v>T2</x:v>
      </x:c>
      <x:c r="C1102" s="4" t="str">
        <x:f>IFERROR(INDEX('Material routes'!$H$6:$H$2205,MATCH(U1102,'Material routes'!$A$6:$A$2205,0)),"MISSING ID")</x:f>
        <x:v>Processed material</x:v>
      </x:c>
      <x:c r="D1102" s="4" t="str">
        <x:f>IFERROR(INDEX('Material routes'!$G$6:$G$2205,MATCH(U1102,'Material routes'!$A$6:$A$2205,0)),"MISSING ID")</x:f>
        <x:v>Manufactured stock</x:v>
      </x:c>
      <x:c r="E1102" s="4" t="str">
        <x:f>IFERROR(INDEX('Material routes'!$C$6:$C$2205,MATCH(U1102,'Material routes'!$A$6:$A$2205,0)),"MISSING ID")</x:f>
        <x:v>Ingredient candidate</x:v>
      </x:c>
      <x:c r="F1102" s="4" t="str">
        <x:f>IFERROR(INDEX('Material routes'!$E$6:$E$2205,MATCH(V1102,'Material routes'!$A$6:$A$2205,0)),"MISSING ID")</x:f>
        <x:v>Community service medallion</x:v>
      </x:c>
      <x:c r="G1102" s="4" t="str">
        <x:f>IFERROR(INDEX('Material routes'!$F$6:$F$2205,MATCH(V1102,'Material routes'!$A$6:$A$2205,0)),"MISSING ID")</x:f>
        <x:v>Not applicable</x:v>
      </x:c>
      <x:c r="H1102" s="4" t="str">
        <x:f>IFERROR(INDEX('Material routes'!$H$6:$H$2205,MATCH(V1102,'Material routes'!$A$6:$A$2205,0)),"MISSING ID")</x:f>
        <x:v>Cultural object</x:v>
      </x:c>
      <x:c r="I1102" s="4" t="str">
        <x:f>IFERROR(INDEX('Material routes'!$G$6:$G$2205,MATCH(V1102,'Material routes'!$A$6:$A$2205,0)),"MISSING ID")</x:f>
        <x:v>Cultural objects</x:v>
      </x:c>
      <x:c r="J1102" s="4" t="str">
        <x:f>IFERROR(INDEX('Material routes'!$B$6:$B$2205,MATCH(U1102,'Material routes'!$A$6:$A$2205,0)),"MISSING ID")</x:f>
        <x:v>design.audit.proposal_culture_commendation</x:v>
      </x:c>
      <x:c r="K1102" s="4" t="str">
        <x:f>IFERROR(INDEX('Crafting recipes'!$C$6:$C$1005,MATCH(J1102,'Crafting recipes'!$A$6:$A$1005,0)),"MISSING ID")</x:f>
        <x:v>Finished-item crafting</x:v>
      </x:c>
      <x:c r="L1102" s="4" t="str">
        <x:f>IFERROR(INDEX('Material routes'!$K$6:$K$2205,MATCH(U1102,'Material routes'!$A$6:$A$2205,0)),"MISSING ID")</x:f>
        <x:v>Proposal</x:v>
      </x:c>
      <x:c r="M1102" s="4" t="str">
        <x:f>IFERROR(INDEX('Material routes'!$M$6:$M$2205,MATCH(U1102,'Material routes'!$A$6:$A$2205,0)),"MISSING ID")</x:f>
        <x:v>Partial proposal</x:v>
      </x:c>
      <x:c r="N1102" s="4"/>
      <x:c r="O1102" s="4" t="str">
        <x:f>IFERROR(INDEX('Material routes'!$J$6:$J$2205,MATCH(U1102,'Material routes'!$A$6:$A$2205,0)),"MISSING ID")</x:f>
        <x:v>Unspecified</x:v>
      </x:c>
      <x:c r="P1102" s="4"/>
      <x:c r="Q1102" s="4" t="str">
        <x:f>IFERROR(INDEX('Material routes'!$J$6:$J$2205,MATCH(V1102,'Material routes'!$A$6:$A$2205,0)),"MISSING ID")</x:f>
        <x:v>Unspecified</x:v>
      </x:c>
      <x:c r="R1102" s="4" t="str">
        <x:f>IF(L1102="Withheld","Withheld premise",IF(E1102="Tool candidate","Reusable prerequisite",IF(K1102="Raw entry preparation","Entry-resource preparation",IF(G1102="Not applicable",IF(IFERROR(INDEX('Items'!$AI$6:$AI$1005,MATCH(T1102,'Items'!$A$6:$A$1005,0)),"MISSING ID")="Finished item","Finished endpoint",IF(IFERROR(INDEX('Items'!$AI$6:$AI$1005,MATCH(T1102,'Items'!$A$6:$A$1005,0)),"MISSING ID")="Currency","Currency / no refinement tier","Recovered output / tier not applicable")),IF(OR(IFERROR(INDEX('Crafting recipes'!$H$6:$H$1005,MATCH(J1102,'Crafting recipes'!$A$6:$A$1005,0)),"MISSING ID")="Unassigned",G1102="Unassigned"),"Tier unresolved",IF(IFERROR(VALUE(RIGHT(G1102,1))-VALUE(RIGHT(IFERROR(INDEX('Crafting recipes'!$H$6:$H$1005,MATCH(J1102,'Crafting recipes'!$A$6:$A$1005,0)),"MISSING ID"),1)),0)=1,IF(B1102=IFERROR(INDEX('Crafting recipes'!$H$6:$H$1005,MATCH(J1102,'Crafting recipes'!$A$6:$A$1005,0)),"MISSING ID"),"Advances one material tier","Lower-tier ingredient; route advances one tier"),"Needs tier review"))))))</x:f>
        <x:v>Finished endpoint</x:v>
      </x:c>
      <x:c r="S1102" s="4" t="str">
        <x:f>IFERROR(INDEX('Material routes'!$D$6:$D$2205,MATCH(U1102,'Material routes'!$A$6:$A$2205,0)),"MISSING ID")</x:f>
        <x:v>proposal.collection.drawn_bronze_strip_stock</x:v>
      </x:c>
      <x:c r="T1102" s="4" t="str">
        <x:f>IFERROR(INDEX('Material routes'!$D$6:$D$2205,MATCH(V1102,'Material routes'!$A$6:$A$2205,0)),"MISSING ID")</x:f>
        <x:v>proposal.culture.commendation</x:v>
      </x:c>
      <x:c r="U1102" s="4" t="str">
        <x:v>design.audit.proposal_culture_commendation.audit.in.2</x:v>
      </x:c>
      <x:c r="V1102" s="4" t="str">
        <x:v>design.audit.proposal_culture_commendation.audit.out</x:v>
      </x:c>
    </x:row>
    <x:row r="1103" ht="64" customHeight="1">
      <x:c r="A1103" s="4" t="str">
        <x:f>IFERROR(INDEX('Material routes'!$E$6:$E$2205,MATCH(U1103,'Material routes'!$A$6:$A$2205,0)),"MISSING ID")</x:f>
        <x:v>Prepared mineral pigment powder</x:v>
      </x:c>
      <x:c r="B1103" s="4" t="str">
        <x:f>IFERROR(INDEX('Material routes'!$F$6:$F$2205,MATCH(U1103,'Material routes'!$A$6:$A$2205,0)),"MISSING ID")</x:f>
        <x:v>T1</x:v>
      </x:c>
      <x:c r="C1103" s="4" t="str">
        <x:f>IFERROR(INDEX('Material routes'!$H$6:$H$2205,MATCH(U1103,'Material routes'!$A$6:$A$2205,0)),"MISSING ID")</x:f>
        <x:v>Processed material</x:v>
      </x:c>
      <x:c r="D1103" s="4" t="str">
        <x:f>IFERROR(INDEX('Material routes'!$G$6:$G$2205,MATCH(U1103,'Material routes'!$A$6:$A$2205,0)),"MISSING ID")</x:f>
        <x:v>Manufactured stock</x:v>
      </x:c>
      <x:c r="E1103" s="4" t="str">
        <x:f>IFERROR(INDEX('Material routes'!$C$6:$C$2205,MATCH(U1103,'Material routes'!$A$6:$A$2205,0)),"MISSING ID")</x:f>
        <x:v>Ingredient candidate</x:v>
      </x:c>
      <x:c r="F1103" s="4" t="str">
        <x:f>IFERROR(INDEX('Material routes'!$E$6:$E$2205,MATCH(V1103,'Material routes'!$A$6:$A$2205,0)),"MISSING ID")</x:f>
        <x:v>Community service medallion</x:v>
      </x:c>
      <x:c r="G1103" s="4" t="str">
        <x:f>IFERROR(INDEX('Material routes'!$F$6:$F$2205,MATCH(V1103,'Material routes'!$A$6:$A$2205,0)),"MISSING ID")</x:f>
        <x:v>Not applicable</x:v>
      </x:c>
      <x:c r="H1103" s="4" t="str">
        <x:f>IFERROR(INDEX('Material routes'!$H$6:$H$2205,MATCH(V1103,'Material routes'!$A$6:$A$2205,0)),"MISSING ID")</x:f>
        <x:v>Cultural object</x:v>
      </x:c>
      <x:c r="I1103" s="4" t="str">
        <x:f>IFERROR(INDEX('Material routes'!$G$6:$G$2205,MATCH(V1103,'Material routes'!$A$6:$A$2205,0)),"MISSING ID")</x:f>
        <x:v>Cultural objects</x:v>
      </x:c>
      <x:c r="J1103" s="4" t="str">
        <x:f>IFERROR(INDEX('Material routes'!$B$6:$B$2205,MATCH(U1103,'Material routes'!$A$6:$A$2205,0)),"MISSING ID")</x:f>
        <x:v>design.audit.proposal_culture_commendation</x:v>
      </x:c>
      <x:c r="K1103" s="4" t="str">
        <x:f>IFERROR(INDEX('Crafting recipes'!$C$6:$C$1005,MATCH(J1103,'Crafting recipes'!$A$6:$A$1005,0)),"MISSING ID")</x:f>
        <x:v>Finished-item crafting</x:v>
      </x:c>
      <x:c r="L1103" s="4" t="str">
        <x:f>IFERROR(INDEX('Material routes'!$K$6:$K$2205,MATCH(U1103,'Material routes'!$A$6:$A$2205,0)),"MISSING ID")</x:f>
        <x:v>Proposal</x:v>
      </x:c>
      <x:c r="M1103" s="4" t="str">
        <x:f>IFERROR(INDEX('Material routes'!$M$6:$M$2205,MATCH(U1103,'Material routes'!$A$6:$A$2205,0)),"MISSING ID")</x:f>
        <x:v>Partial proposal</x:v>
      </x:c>
      <x:c r="N1103" s="4"/>
      <x:c r="O1103" s="4" t="str">
        <x:f>IFERROR(INDEX('Material routes'!$J$6:$J$2205,MATCH(U1103,'Material routes'!$A$6:$A$2205,0)),"MISSING ID")</x:f>
        <x:v>Unspecified</x:v>
      </x:c>
      <x:c r="P1103" s="4"/>
      <x:c r="Q1103" s="4" t="str">
        <x:f>IFERROR(INDEX('Material routes'!$J$6:$J$2205,MATCH(V1103,'Material routes'!$A$6:$A$2205,0)),"MISSING ID")</x:f>
        <x:v>Unspecified</x:v>
      </x:c>
      <x:c r="R1103" s="4" t="str">
        <x:f>IF(L1103="Withheld","Withheld premise",IF(E1103="Tool candidate","Reusable prerequisite",IF(K1103="Raw entry preparation","Entry-resource preparation",IF(G1103="Not applicable",IF(IFERROR(INDEX('Items'!$AI$6:$AI$1005,MATCH(T1103,'Items'!$A$6:$A$1005,0)),"MISSING ID")="Finished item","Finished endpoint",IF(IFERROR(INDEX('Items'!$AI$6:$AI$1005,MATCH(T1103,'Items'!$A$6:$A$1005,0)),"MISSING ID")="Currency","Currency / no refinement tier","Recovered output / tier not applicable")),IF(OR(IFERROR(INDEX('Crafting recipes'!$H$6:$H$1005,MATCH(J1103,'Crafting recipes'!$A$6:$A$1005,0)),"MISSING ID")="Unassigned",G1103="Unassigned"),"Tier unresolved",IF(IFERROR(VALUE(RIGHT(G1103,1))-VALUE(RIGHT(IFERROR(INDEX('Crafting recipes'!$H$6:$H$1005,MATCH(J1103,'Crafting recipes'!$A$6:$A$1005,0)),"MISSING ID"),1)),0)=1,IF(B1103=IFERROR(INDEX('Crafting recipes'!$H$6:$H$1005,MATCH(J1103,'Crafting recipes'!$A$6:$A$1005,0)),"MISSING ID"),"Advances one material tier","Lower-tier ingredient; route advances one tier"),"Needs tier review"))))))</x:f>
        <x:v>Finished endpoint</x:v>
      </x:c>
      <x:c r="S1103" s="4" t="str">
        <x:f>IFERROR(INDEX('Material routes'!$D$6:$D$2205,MATCH(U1103,'Material routes'!$A$6:$A$2205,0)),"MISSING ID")</x:f>
        <x:v>proposal.t1.pigment_powder</x:v>
      </x:c>
      <x:c r="T1103" s="4" t="str">
        <x:f>IFERROR(INDEX('Material routes'!$D$6:$D$2205,MATCH(V1103,'Material routes'!$A$6:$A$2205,0)),"MISSING ID")</x:f>
        <x:v>proposal.culture.commendation</x:v>
      </x:c>
      <x:c r="U1103" s="4" t="str">
        <x:v>design.audit.proposal_culture_commendation.audit.in.3</x:v>
      </x:c>
      <x:c r="V1103" s="4" t="str">
        <x:v>design.audit.proposal_culture_commendation.audit.out</x:v>
      </x:c>
    </x:row>
    <x:row r="1104" ht="64" customHeight="1">
      <x:c r="A1104" s="4" t="str">
        <x:f>IFERROR(INDEX('Material routes'!$E$6:$E$2205,MATCH(U1104,'Material routes'!$A$6:$A$2205,0)),"MISSING ID")</x:f>
        <x:v>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Not applicable</x:v>
      </x:c>
      <x:c r="H1104" s="4" t="str">
        <x:f>IFERROR(INDEX('Material routes'!$H$6:$H$2205,MATCH(V1104,'Material routes'!$A$6:$A$2205,0)),"MISSING ID")</x:f>
        <x:v>Tool</x:v>
      </x:c>
      <x:c r="I1104" s="4" t="str">
        <x:f>IFERROR(INDEX('Material routes'!$G$6:$G$2205,MATCH(V1104,'Material routes'!$A$6:$A$2205,0)),"MISSING ID")</x:f>
        <x:v>Cultural objects</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Finished endpoint</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Not applicable</x:v>
      </x:c>
      <x:c r="H1105" s="4" t="str">
        <x:f>IFERROR(INDEX('Material routes'!$H$6:$H$2205,MATCH(V1105,'Material routes'!$A$6:$A$2205,0)),"MISSING ID")</x:f>
        <x:v>Cultural object</x:v>
      </x:c>
      <x:c r="I1105" s="4" t="str">
        <x:f>IFERROR(INDEX('Material routes'!$G$6:$G$2205,MATCH(V1105,'Material routes'!$A$6:$A$2205,0)),"MISSING ID")</x:f>
        <x:v>Cultural objects</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Finished endpoint</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Drawn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Not applicable</x:v>
      </x:c>
      <x:c r="H1106" s="4" t="str">
        <x:f>IFERROR(INDEX('Material routes'!$H$6:$H$2205,MATCH(V1106,'Material routes'!$A$6:$A$2205,0)),"MISSING ID")</x:f>
        <x:v>Cultural object</x:v>
      </x:c>
      <x:c r="I1106" s="4" t="str">
        <x:f>IFERROR(INDEX('Material routes'!$G$6:$G$2205,MATCH(V1106,'Material routes'!$A$6:$A$2205,0)),"MISSING ID")</x:f>
        <x:v>Cultural objects</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Finished endpoint</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Prepared mineral pigment powder</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Not applicable</x:v>
      </x:c>
      <x:c r="H1107" s="4" t="str">
        <x:f>IFERROR(INDEX('Material routes'!$H$6:$H$2205,MATCH(V1107,'Material routes'!$A$6:$A$2205,0)),"MISSING ID")</x:f>
        <x:v>Cultural object</x:v>
      </x:c>
      <x:c r="I1107" s="4" t="str">
        <x:f>IFERROR(INDEX('Material routes'!$G$6:$G$2205,MATCH(V1107,'Material routes'!$A$6:$A$2205,0)),"MISSING ID")</x:f>
        <x:v>Cultural objects</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Finished endpoint</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Not applicable</x:v>
      </x:c>
      <x:c r="H1108" s="4" t="str">
        <x:f>IFERROR(INDEX('Material routes'!$H$6:$H$2205,MATCH(V1108,'Material routes'!$A$6:$A$2205,0)),"MISSING ID")</x:f>
        <x:v>Cultural object</x:v>
      </x:c>
      <x:c r="I1108" s="4" t="str">
        <x:f>IFERROR(INDEX('Material routes'!$G$6:$G$2205,MATCH(V1108,'Material routes'!$A$6:$A$2205,0)),"MISSING ID")</x:f>
        <x:v>Cultural objects</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Finished endpoint</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Drawn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Not applicable</x:v>
      </x:c>
      <x:c r="H1109" s="4" t="str">
        <x:f>IFERROR(INDEX('Material routes'!$H$6:$H$2205,MATCH(V1109,'Material routes'!$A$6:$A$2205,0)),"MISSING ID")</x:f>
        <x:v>Cultural object</x:v>
      </x:c>
      <x:c r="I1109" s="4" t="str">
        <x:f>IFERROR(INDEX('Material routes'!$G$6:$G$2205,MATCH(V1109,'Material routes'!$A$6:$A$2205,0)),"MISSING ID")</x:f>
        <x:v>Cultural objects</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Finished endpoint</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Prepared mineral pigment powder</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Not applicable</x:v>
      </x:c>
      <x:c r="H1110" s="4" t="str">
        <x:f>IFERROR(INDEX('Material routes'!$H$6:$H$2205,MATCH(V1110,'Material routes'!$A$6:$A$2205,0)),"MISSING ID")</x:f>
        <x:v>Cultural object</x:v>
      </x:c>
      <x:c r="I1110" s="4" t="str">
        <x:f>IFERROR(INDEX('Material routes'!$G$6:$G$2205,MATCH(V1110,'Material routes'!$A$6:$A$2205,0)),"MISSING ID")</x:f>
        <x:v>Cultural objects</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Finished endpoint</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Not applicable</x:v>
      </x:c>
      <x:c r="H1111" s="4" t="str">
        <x:f>IFERROR(INDEX('Material routes'!$H$6:$H$2205,MATCH(V1111,'Material routes'!$A$6:$A$2205,0)),"MISSING ID")</x:f>
        <x:v>Cultural object</x:v>
      </x:c>
      <x:c r="I1111" s="4" t="str">
        <x:f>IFERROR(INDEX('Material routes'!$G$6:$G$2205,MATCH(V1111,'Material routes'!$A$6:$A$2205,0)),"MISSING ID")</x:f>
        <x:v>Cultural objects</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Finished endpoint</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Drawn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Not applicable</x:v>
      </x:c>
      <x:c r="H1112" s="4" t="str">
        <x:f>IFERROR(INDEX('Material routes'!$H$6:$H$2205,MATCH(V1112,'Material routes'!$A$6:$A$2205,0)),"MISSING ID")</x:f>
        <x:v>Cultural object</x:v>
      </x:c>
      <x:c r="I1112" s="4" t="str">
        <x:f>IFERROR(INDEX('Material routes'!$G$6:$G$2205,MATCH(V1112,'Material routes'!$A$6:$A$2205,0)),"MISSING ID")</x:f>
        <x:v>Cultural objects</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Finished endpoint</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Prepared mineral pigment powder</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Not applicable</x:v>
      </x:c>
      <x:c r="H1113" s="4" t="str">
        <x:f>IFERROR(INDEX('Material routes'!$H$6:$H$2205,MATCH(V1113,'Material routes'!$A$6:$A$2205,0)),"MISSING ID")</x:f>
        <x:v>Cultural object</x:v>
      </x:c>
      <x:c r="I1113" s="4" t="str">
        <x:f>IFERROR(INDEX('Material routes'!$G$6:$G$2205,MATCH(V1113,'Material routes'!$A$6:$A$2205,0)),"MISSING ID")</x:f>
        <x:v>Cultural objects</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Finished endpoint</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Not applicable</x:v>
      </x:c>
      <x:c r="H1114" s="4" t="str">
        <x:f>IFERROR(INDEX('Material routes'!$H$6:$H$2205,MATCH(V1114,'Material routes'!$A$6:$A$2205,0)),"MISSING ID")</x:f>
        <x:v>Musical instrument</x:v>
      </x:c>
      <x:c r="I1114" s="4" t="str">
        <x:f>IFERROR(INDEX('Material routes'!$G$6:$G$2205,MATCH(V1114,'Material routes'!$A$6:$A$2205,0)),"MISSING ID")</x:f>
        <x:v>Cultural objects</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Finished endpoint</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Not applicable</x:v>
      </x:c>
      <x:c r="H1115" s="4" t="str">
        <x:f>IFERROR(INDEX('Material routes'!$H$6:$H$2205,MATCH(V1115,'Material routes'!$A$6:$A$2205,0)),"MISSING ID")</x:f>
        <x:v>Musical instrument</x:v>
      </x:c>
      <x:c r="I1115" s="4" t="str">
        <x:f>IFERROR(INDEX('Material routes'!$G$6:$G$2205,MATCH(V1115,'Material routes'!$A$6:$A$2205,0)),"MISSING ID")</x:f>
        <x:v>Cultural objects</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Finished endpoint</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Not applicable</x:v>
      </x:c>
      <x:c r="H1116" s="4" t="str">
        <x:f>IFERROR(INDEX('Material routes'!$H$6:$H$2205,MATCH(V1116,'Material routes'!$A$6:$A$2205,0)),"MISSING ID")</x:f>
        <x:v>Musical instrument</x:v>
      </x:c>
      <x:c r="I1116" s="4" t="str">
        <x:f>IFERROR(INDEX('Material routes'!$G$6:$G$2205,MATCH(V1116,'Material routes'!$A$6:$A$2205,0)),"MISSING ID")</x:f>
        <x:v>Cultural objects</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Finished endpoint</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Finished decorative husk stock</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Not applicable</x:v>
      </x:c>
      <x:c r="H1117" s="4" t="str">
        <x:f>IFERROR(INDEX('Material routes'!$H$6:$H$2205,MATCH(V1117,'Material routes'!$A$6:$A$2205,0)),"MISSING ID")</x:f>
        <x:v>Container</x:v>
      </x:c>
      <x:c r="I1117" s="4" t="str">
        <x:f>IFERROR(INDEX('Material routes'!$G$6:$G$2205,MATCH(V1117,'Material routes'!$A$6:$A$2205,0)),"MISSING ID")</x:f>
        <x:v>Cultural objects</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Finished endpoint</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scales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Not applicable</x:v>
      </x:c>
      <x:c r="H1118" s="4" t="str">
        <x:f>IFERROR(INDEX('Material routes'!$H$6:$H$2205,MATCH(V1118,'Material routes'!$A$6:$A$2205,0)),"MISSING ID")</x:f>
        <x:v>Container</x:v>
      </x:c>
      <x:c r="I1118" s="4" t="str">
        <x:f>IFERROR(INDEX('Material routes'!$G$6:$G$2205,MATCH(V1118,'Material routes'!$A$6:$A$2205,0)),"MISSING ID")</x:f>
        <x:v>Cultural objects</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Finished endpoint</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Not applicable</x:v>
      </x:c>
      <x:c r="H1119" s="4" t="str">
        <x:f>IFERROR(INDEX('Material routes'!$H$6:$H$2205,MATCH(V1119,'Material routes'!$A$6:$A$2205,0)),"MISSING ID")</x:f>
        <x:v>Container</x:v>
      </x:c>
      <x:c r="I1119" s="4" t="str">
        <x:f>IFERROR(INDEX('Material routes'!$G$6:$G$2205,MATCH(V1119,'Material routes'!$A$6:$A$2205,0)),"MISSING ID")</x:f>
        <x:v>Cultural objects</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Finished endpoint</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Not applicable</x:v>
      </x:c>
      <x:c r="H1120" s="4" t="str">
        <x:f>IFERROR(INDEX('Material routes'!$H$6:$H$2205,MATCH(V1120,'Material routes'!$A$6:$A$2205,0)),"MISSING ID")</x:f>
        <x:v>Household utensil</x:v>
      </x:c>
      <x:c r="I1120" s="4" t="str">
        <x:f>IFERROR(INDEX('Material routes'!$G$6:$G$2205,MATCH(V1120,'Material routes'!$A$6:$A$2205,0)),"MISSING ID")</x:f>
        <x:v>Everyday objects</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Finished endpoint</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Not applicable</x:v>
      </x:c>
      <x:c r="H1121" s="4" t="str">
        <x:f>IFERROR(INDEX('Material routes'!$H$6:$H$2205,MATCH(V1121,'Material routes'!$A$6:$A$2205,0)),"MISSING ID")</x:f>
        <x:v>Household utensil</x:v>
      </x:c>
      <x:c r="I1121" s="4" t="str">
        <x:f>IFERROR(INDEX('Material routes'!$G$6:$G$2205,MATCH(V1121,'Material routes'!$A$6:$A$2205,0)),"MISSING ID")</x:f>
        <x:v>Everyday objects</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Finished endpoint</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Not applicable</x:v>
      </x:c>
      <x:c r="H1122" s="4" t="str">
        <x:f>IFERROR(INDEX('Material routes'!$H$6:$H$2205,MATCH(V1122,'Material routes'!$A$6:$A$2205,0)),"MISSING ID")</x:f>
        <x:v>Tool</x:v>
      </x:c>
      <x:c r="I1122" s="4" t="str">
        <x:f>IFERROR(INDEX('Material routes'!$G$6:$G$2205,MATCH(V1122,'Material routes'!$A$6:$A$2205,0)),"MISSING ID")</x:f>
        <x:v>Everyday objects</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Finished endpoint</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Not applicable</x:v>
      </x:c>
      <x:c r="H1123" s="4" t="str">
        <x:f>IFERROR(INDEX('Material routes'!$H$6:$H$2205,MATCH(V1123,'Material routes'!$A$6:$A$2205,0)),"MISSING ID")</x:f>
        <x:v>Tool</x:v>
      </x:c>
      <x:c r="I1123" s="4" t="str">
        <x:f>IFERROR(INDEX('Material routes'!$G$6:$G$2205,MATCH(V1123,'Material routes'!$A$6:$A$2205,0)),"MISSING ID")</x:f>
        <x:v>Everyday objects</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Finished endpoint</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Not applicable</x:v>
      </x:c>
      <x:c r="H1124" s="4" t="str">
        <x:f>IFERROR(INDEX('Material routes'!$H$6:$H$2205,MATCH(V1124,'Material routes'!$A$6:$A$2205,0)),"MISSING ID")</x:f>
        <x:v>Household utensil</x:v>
      </x:c>
      <x:c r="I1124" s="4" t="str">
        <x:f>IFERROR(INDEX('Material routes'!$G$6:$G$2205,MATCH(V1124,'Material routes'!$A$6:$A$2205,0)),"MISSING ID")</x:f>
        <x:v>Everyday objects</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Finished endpoint</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t="str">
        <x:f>IFERROR(INDEX('Material routes'!$E$6:$E$2205,MATCH(U1125,'Material routes'!$A$6:$A$2205,0)),"MISSING ID")</x:f>
        <x:v>Slate plates</x:v>
      </x:c>
      <x:c r="B1125" s="4" t="str">
        <x:f>IFERROR(INDEX('Material routes'!$F$6:$F$2205,MATCH(U1125,'Material routes'!$A$6:$A$2205,0)),"MISSING ID")</x:f>
        <x:v>T0</x:v>
      </x:c>
      <x:c r="C1125" s="4" t="str">
        <x:f>IFERROR(INDEX('Material routes'!$H$6:$H$2205,MATCH(U1125,'Material routes'!$A$6:$A$2205,0)),"MISSING ID")</x:f>
        <x:v>Raw material</x:v>
      </x:c>
      <x:c r="D1125" s="4" t="str">
        <x:f>IFERROR(INDEX('Material routes'!$G$6:$G$2205,MATCH(U1125,'Material routes'!$A$6:$A$2205,0)),"MISSING ID")</x:f>
        <x:v>Mineral resources</x:v>
      </x:c>
      <x:c r="E1125" s="4" t="str">
        <x:f>IFERROR(INDEX('Material routes'!$C$6:$C$2205,MATCH(U1125,'Material routes'!$A$6:$A$2205,0)),"MISSING ID")</x:f>
        <x:v>Ingredient candidate</x:v>
      </x:c>
      <x:c r="F1125" s="4" t="str">
        <x:f>IFERROR(INDEX('Material routes'!$E$6:$E$2205,MATCH(V1125,'Material routes'!$A$6:$A$2205,0)),"MISSING ID")</x:f>
        <x:v>Reusable tally tablet</x:v>
      </x:c>
      <x:c r="G1125" s="4" t="str">
        <x:f>IFERROR(INDEX('Material routes'!$F$6:$F$2205,MATCH(V1125,'Material routes'!$A$6:$A$2205,0)),"MISSING ID")</x:f>
        <x:v>Not applicable</x:v>
      </x:c>
      <x:c r="H1125" s="4" t="str">
        <x:f>IFERROR(INDEX('Material routes'!$H$6:$H$2205,MATCH(V1125,'Material routes'!$A$6:$A$2205,0)),"MISSING ID")</x:f>
        <x:v>Document</x:v>
      </x:c>
      <x:c r="I1125" s="4" t="str">
        <x:f>IFERROR(INDEX('Material routes'!$G$6:$G$2205,MATCH(V1125,'Material routes'!$A$6:$A$2205,0)),"MISSING ID")</x:f>
        <x:v>Everyday objects</x:v>
      </x:c>
      <x:c r="J1125" s="4" t="str">
        <x:f>IFERROR(INDEX('Material routes'!$B$6:$B$2205,MATCH(U1125,'Material routes'!$A$6:$A$2205,0)),"MISSING ID")</x:f>
        <x:v>design.audit.proposal_culture_tablet</x:v>
      </x:c>
      <x:c r="K1125" s="4" t="str">
        <x:f>IFERROR(INDEX('Crafting recipes'!$C$6:$C$1005,MATCH(J1125,'Crafting recipes'!$A$6:$A$1005,0)),"MISSING ID")</x:f>
        <x:v>Finished-item crafting</x:v>
      </x:c>
      <x:c r="L1125" s="4" t="str">
        <x:f>IFERROR(INDEX('Material routes'!$K$6:$K$2205,MATCH(U1125,'Material routes'!$A$6:$A$2205,0)),"MISSING ID")</x:f>
        <x:v>Proposal</x:v>
      </x:c>
      <x:c r="M1125" s="4" t="str">
        <x:f>IFERROR(INDEX('Material routes'!$M$6:$M$2205,MATCH(U1125,'Material routes'!$A$6:$A$2205,0)),"MISSING ID")</x:f>
        <x:v>Partial proposal</x:v>
      </x:c>
      <x:c r="N1125" s="4"/>
      <x:c r="O1125" s="4" t="str">
        <x:f>IFERROR(INDEX('Material routes'!$J$6:$J$2205,MATCH(U1125,'Material routes'!$A$6:$A$2205,0)),"MISSING ID")</x:f>
        <x:v>Unspecified</x:v>
      </x:c>
      <x:c r="P1125" s="4"/>
      <x:c r="Q1125" s="4" t="str">
        <x:f>IFERROR(INDEX('Material routes'!$J$6:$J$2205,MATCH(V1125,'Material routes'!$A$6:$A$2205,0)),"MISSING ID")</x:f>
        <x:v>Unspecified</x:v>
      </x:c>
      <x:c r="R1125" s="4" t="str">
        <x:f>IF(L1125="Withheld","Withheld premise",IF(E1125="Tool candidate","Reusable prerequisite",IF(K1125="Raw entry preparation","Entry-resource preparation",IF(G1125="Not applicable",IF(IFERROR(INDEX('Items'!$AI$6:$AI$1005,MATCH(T1125,'Items'!$A$6:$A$1005,0)),"MISSING ID")="Finished item","Finished endpoint",IF(IFERROR(INDEX('Items'!$AI$6:$AI$1005,MATCH(T1125,'Items'!$A$6:$A$1005,0)),"MISSING ID")="Currency","Currency / no refinement tier","Recovered output / tier not applicable")),IF(OR(IFERROR(INDEX('Crafting recipes'!$H$6:$H$1005,MATCH(J1125,'Crafting recipes'!$A$6:$A$1005,0)),"MISSING ID")="Unassigned",G1125="Unassigned"),"Tier unresolved",IF(IFERROR(VALUE(RIGHT(G1125,1))-VALUE(RIGHT(IFERROR(INDEX('Crafting recipes'!$H$6:$H$1005,MATCH(J1125,'Crafting recipes'!$A$6:$A$1005,0)),"MISSING ID"),1)),0)=1,IF(B1125=IFERROR(INDEX('Crafting recipes'!$H$6:$H$1005,MATCH(J1125,'Crafting recipes'!$A$6:$A$1005,0)),"MISSING ID"),"Advances one material tier","Lower-tier ingredient; route advances one tier"),"Needs tier review"))))))</x:f>
        <x:v>Finished endpoint</x:v>
      </x:c>
      <x:c r="S1125" s="4" t="str">
        <x:f>IFERROR(INDEX('Material routes'!$D$6:$D$2205,MATCH(U1125,'Material routes'!$A$6:$A$2205,0)),"MISSING ID")</x:f>
        <x:v>proposal.raw.slate</x:v>
      </x:c>
      <x:c r="T1125" s="4" t="str">
        <x:f>IFERROR(INDEX('Material routes'!$D$6:$D$2205,MATCH(V1125,'Material routes'!$A$6:$A$2205,0)),"MISSING ID")</x:f>
        <x:v>proposal.culture.tablet</x:v>
      </x:c>
      <x:c r="U1125" s="4" t="str">
        <x:v>design.audit.proposal_culture_tablet.audit.in.1</x:v>
      </x:c>
      <x:c r="V1125" s="4" t="str">
        <x:v>design.audit.proposal_culture_tablet.audit.out</x:v>
      </x:c>
    </x:row>
    <x:row r="1126" ht="64" customHeight="1">
      <x:c r="A1126" s="4" t="str">
        <x:f>IFERROR(INDEX('Material routes'!$E$6:$E$2205,MATCH(U1126,'Material routes'!$A$6:$A$2205,0)),"MISSING ID")</x:f>
        <x:v>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Not applicable</x:v>
      </x:c>
      <x:c r="H1126" s="4" t="str">
        <x:f>IFERROR(INDEX('Material routes'!$H$6:$H$2205,MATCH(V1126,'Material routes'!$A$6:$A$2205,0)),"MISSING ID")</x:f>
        <x:v>Tool</x:v>
      </x:c>
      <x:c r="I1126" s="4" t="str">
        <x:f>IFERROR(INDEX('Material routes'!$G$6:$G$2205,MATCH(V1126,'Material routes'!$A$6:$A$2205,0)),"MISSING ID")</x:f>
        <x:v>Everyday objects</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Finished endpoint</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Prepared ceramic body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Not applicable</x:v>
      </x:c>
      <x:c r="H1127" s="4" t="str">
        <x:f>IFERROR(INDEX('Material routes'!$H$6:$H$2205,MATCH(V1127,'Material routes'!$A$6:$A$2205,0)),"MISSING ID")</x:f>
        <x:v>Household utensil</x:v>
      </x:c>
      <x:c r="I1127" s="4" t="str">
        <x:f>IFERROR(INDEX('Material routes'!$G$6:$G$2205,MATCH(V1127,'Material routes'!$A$6:$A$2205,0)),"MISSING ID")</x:f>
        <x:v>Everyday objects</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Finished endpoint</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Prepared mineral pigment powder</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Not applicable</x:v>
      </x:c>
      <x:c r="H1128" s="4" t="str">
        <x:f>IFERROR(INDEX('Material routes'!$H$6:$H$2205,MATCH(V1128,'Material routes'!$A$6:$A$2205,0)),"MISSING ID")</x:f>
        <x:v>Household utensil</x:v>
      </x:c>
      <x:c r="I1128" s="4" t="str">
        <x:f>IFERROR(INDEX('Material routes'!$G$6:$G$2205,MATCH(V1128,'Material routes'!$A$6:$A$2205,0)),"MISSING ID")</x:f>
        <x:v>Everyday objects</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Finished endpoint</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Prepared ceramic body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Not applicable</x:v>
      </x:c>
      <x:c r="H1129" s="4" t="str">
        <x:f>IFERROR(INDEX('Material routes'!$H$6:$H$2205,MATCH(V1129,'Material routes'!$A$6:$A$2205,0)),"MISSING ID")</x:f>
        <x:v>Household utensil</x:v>
      </x:c>
      <x:c r="I1129" s="4" t="str">
        <x:f>IFERROR(INDEX('Material routes'!$G$6:$G$2205,MATCH(V1129,'Material routes'!$A$6:$A$2205,0)),"MISSING ID")</x:f>
        <x:v>Everyday objects</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Finished endpoint</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Prepared mineral pigment powder</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Not applicable</x:v>
      </x:c>
      <x:c r="H1130" s="4" t="str">
        <x:f>IFERROR(INDEX('Material routes'!$H$6:$H$2205,MATCH(V1130,'Material routes'!$A$6:$A$2205,0)),"MISSING ID")</x:f>
        <x:v>Household utensil</x:v>
      </x:c>
      <x:c r="I1130" s="4" t="str">
        <x:f>IFERROR(INDEX('Material routes'!$G$6:$G$2205,MATCH(V1130,'Material routes'!$A$6:$A$2205,0)),"MISSING ID")</x:f>
        <x:v>Everyday objects</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Finished endpoint</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Not applicable</x:v>
      </x:c>
      <x:c r="H1131" s="4" t="str">
        <x:f>IFERROR(INDEX('Material routes'!$H$6:$H$2205,MATCH(V1131,'Material routes'!$A$6:$A$2205,0)),"MISSING ID")</x:f>
        <x:v>Container</x:v>
      </x:c>
      <x:c r="I1131" s="4" t="str">
        <x:f>IFERROR(INDEX('Material routes'!$G$6:$G$2205,MATCH(V1131,'Material routes'!$A$6:$A$2205,0)),"MISSING ID")</x:f>
        <x:v>Containers</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Finished endpoint</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Not applicable</x:v>
      </x:c>
      <x:c r="H1132" s="4" t="str">
        <x:f>IFERROR(INDEX('Material routes'!$H$6:$H$2205,MATCH(V1132,'Material routes'!$A$6:$A$2205,0)),"MISSING ID")</x:f>
        <x:v>Container</x:v>
      </x:c>
      <x:c r="I1132" s="4" t="str">
        <x:f>IFERROR(INDEX('Material routes'!$G$6:$G$2205,MATCH(V1132,'Material routes'!$A$6:$A$2205,0)),"MISSING ID")</x:f>
        <x:v>Containers</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Finished endpoint</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Prepared ceramic body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Not applicable</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Finished endpoint</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Prepared mineral pigment powder</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Not applicable</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Finished endpoint</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Prepared ceramic body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Not applicable</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Finished endpoint</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Prepared mineral pigment powder</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Not applicable</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Finished endpoint</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Prepared ceramic body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Not applicable</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Finished endpoint</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Prepared mineral pigment powder</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Not applicable</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Finished endpoint</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Prepared ceramic body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Not applicable</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Finished endpoint</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Prepared mineral pigment powder</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Not applicable</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Finished endpoint</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Prepared ceramic body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Not applicable</x:v>
      </x:c>
      <x:c r="H1141" s="4" t="str">
        <x:f>IFERROR(INDEX('Material routes'!$H$6:$H$2205,MATCH(V1141,'Material routes'!$A$6:$A$2205,0)),"MISSING ID")</x:f>
        <x:v>Cultural object</x:v>
      </x:c>
      <x:c r="I1141" s="4" t="str">
        <x:f>IFERROR(INDEX('Material routes'!$G$6:$G$2205,MATCH(V1141,'Material routes'!$A$6:$A$2205,0)),"MISSING ID")</x:f>
        <x:v>Cultural objects</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Finished endpoint</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Prepared mineral pigment powder</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Not applicable</x:v>
      </x:c>
      <x:c r="H1142" s="4" t="str">
        <x:f>IFERROR(INDEX('Material routes'!$H$6:$H$2205,MATCH(V1142,'Material routes'!$A$6:$A$2205,0)),"MISSING ID")</x:f>
        <x:v>Cultural object</x:v>
      </x:c>
      <x:c r="I1142" s="4" t="str">
        <x:f>IFERROR(INDEX('Material routes'!$G$6:$G$2205,MATCH(V1142,'Material routes'!$A$6:$A$2205,0)),"MISSING ID")</x:f>
        <x:v>Cultural objects</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Finished endpoint</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Prepared ceramic body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Not applicable</x:v>
      </x:c>
      <x:c r="H1143" s="4" t="str">
        <x:f>IFERROR(INDEX('Material routes'!$H$6:$H$2205,MATCH(V1143,'Material routes'!$A$6:$A$2205,0)),"MISSING ID")</x:f>
        <x:v>Cultural object</x:v>
      </x:c>
      <x:c r="I1143" s="4" t="str">
        <x:f>IFERROR(INDEX('Material routes'!$G$6:$G$2205,MATCH(V1143,'Material routes'!$A$6:$A$2205,0)),"MISSING ID")</x:f>
        <x:v>Cultural objects</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Finished endpoint</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Prepared mineral pigment powder</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Not applicable</x:v>
      </x:c>
      <x:c r="H1144" s="4" t="str">
        <x:f>IFERROR(INDEX('Material routes'!$H$6:$H$2205,MATCH(V1144,'Material routes'!$A$6:$A$2205,0)),"MISSING ID")</x:f>
        <x:v>Cultural object</x:v>
      </x:c>
      <x:c r="I1144" s="4" t="str">
        <x:f>IFERROR(INDEX('Material routes'!$G$6:$G$2205,MATCH(V1144,'Material routes'!$A$6:$A$2205,0)),"MISSING ID")</x:f>
        <x:v>Cultural objects</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Finished endpoint</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Prepared ceramic body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Not applicable</x:v>
      </x:c>
      <x:c r="H1145" s="4" t="str">
        <x:f>IFERROR(INDEX('Material routes'!$H$6:$H$2205,MATCH(V1145,'Material routes'!$A$6:$A$2205,0)),"MISSING ID")</x:f>
        <x:v>Cultural object</x:v>
      </x:c>
      <x:c r="I1145" s="4" t="str">
        <x:f>IFERROR(INDEX('Material routes'!$G$6:$G$2205,MATCH(V1145,'Material routes'!$A$6:$A$2205,0)),"MISSING ID")</x:f>
        <x:v>Cultural objects</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Finished endpoint</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Prepared mineral pigment powder</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Not applicable</x:v>
      </x:c>
      <x:c r="H1146" s="4" t="str">
        <x:f>IFERROR(INDEX('Material routes'!$H$6:$H$2205,MATCH(V1146,'Material routes'!$A$6:$A$2205,0)),"MISSING ID")</x:f>
        <x:v>Cultural object</x:v>
      </x:c>
      <x:c r="I1146" s="4" t="str">
        <x:f>IFERROR(INDEX('Material routes'!$G$6:$G$2205,MATCH(V1146,'Material routes'!$A$6:$A$2205,0)),"MISSING ID")</x:f>
        <x:v>Cultural objects</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Finished endpoint</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Bonded ceramic-shell composite</x:v>
      </x:c>
      <x:c r="B1147" s="4" t="str">
        <x:f>IFERROR(INDEX('Material routes'!$F$6:$F$2205,MATCH(U1147,'Material routes'!$A$6:$A$2205,0)),"MISSING ID")</x:f>
        <x:v>T3</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Not applicable</x:v>
      </x:c>
      <x:c r="H1147" s="4" t="str">
        <x:f>IFERROR(INDEX('Material routes'!$H$6:$H$2205,MATCH(V1147,'Material routes'!$A$6:$A$2205,0)),"MISSING ID")</x:f>
        <x:v>Armor</x:v>
      </x:c>
      <x:c r="I1147" s="4" t="str">
        <x:f>IFERROR(INDEX('Material routes'!$G$6:$G$2205,MATCH(V1147,'Material routes'!$A$6:$A$2205,0)),"MISSING ID")</x:f>
        <x:v>Attachments</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prerequisite",IF(K1147="Raw entry preparation","Entry-resource preparation",IF(G1147="Not applicable",IF(IFERROR(INDEX('Items'!$AI$6:$AI$1005,MATCH(T1147,'Items'!$A$6:$A$1005,0)),"MISSING ID")="Finished item","Finished endpoint",IF(IFERROR(INDEX('Items'!$AI$6:$AI$1005,MATCH(T1147,'Items'!$A$6:$A$1005,0)),"MISSING ID")="Currency","Currency / no refinement tier","Recovered output / tier not applicable")),IF(OR(IFERROR(INDEX('Crafting recipes'!$H$6:$H$1005,MATCH(J1147,'Crafting recipes'!$A$6:$A$1005,0)),"MISSING ID")="Unassigned",G1147="Unassigned"),"Tier unresolved",IF(IFERROR(VALUE(RIGHT(G1147,1))-VALUE(RIGHT(IFERROR(INDEX('Crafting recipes'!$H$6:$H$1005,MATCH(J1147,'Crafting recipes'!$A$6:$A$1005,0)),"MISSING ID"),1)),0)=1,IF(B1147=IFERROR(INDEX('Crafting recipes'!$H$6:$H$1005,MATCH(J1147,'Crafting recipes'!$A$6:$A$1005,0)),"MISSING ID"),"Advances one material tier","Lower-tier ingredient; route advances one tier"),"Needs tier review"))))))</x:f>
        <x:v>Finished endpoint</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T3</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Not applicable</x:v>
      </x:c>
      <x:c r="H1148" s="4" t="str">
        <x:f>IFERROR(INDEX('Material routes'!$H$6:$H$2205,MATCH(V1148,'Material routes'!$A$6:$A$2205,0)),"MISSING ID")</x:f>
        <x:v>Armor</x:v>
      </x:c>
      <x:c r="I1148" s="4" t="str">
        <x:f>IFERROR(INDEX('Material routes'!$G$6:$G$2205,MATCH(V1148,'Material routes'!$A$6:$A$2205,0)),"MISSING ID")</x:f>
        <x:v>Attachments</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prerequisite",IF(K1148="Raw entry preparation","Entry-resource preparation",IF(G1148="Not applicable",IF(IFERROR(INDEX('Items'!$AI$6:$AI$1005,MATCH(T1148,'Items'!$A$6:$A$1005,0)),"MISSING ID")="Finished item","Finished endpoint",IF(IFERROR(INDEX('Items'!$AI$6:$AI$1005,MATCH(T1148,'Items'!$A$6:$A$1005,0)),"MISSING ID")="Currency","Currency / no refinement tier","Recovered output / tier not applicable")),IF(OR(IFERROR(INDEX('Crafting recipes'!$H$6:$H$1005,MATCH(J1148,'Crafting recipes'!$A$6:$A$1005,0)),"MISSING ID")="Unassigned",G1148="Unassigned"),"Tier unresolved",IF(IFERROR(VALUE(RIGHT(G1148,1))-VALUE(RIGHT(IFERROR(INDEX('Crafting recipes'!$H$6:$H$1005,MATCH(J1148,'Crafting recipes'!$A$6:$A$1005,0)),"MISSING ID"),1)),0)=1,IF(B1148=IFERROR(INDEX('Crafting recipes'!$H$6:$H$1005,MATCH(J1148,'Crafting recipes'!$A$6:$A$1005,0)),"MISSING ID"),"Advances one material tier","Lower-tier ingredient; route advances one tier"),"Needs tier review"))))))</x:f>
        <x:v>Finished endpoint</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Refractory ceramic stock</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Not applicable</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prerequisite",IF(K1149="Raw entry preparation","Entry-resource preparation",IF(G1149="Not applicable",IF(IFERROR(INDEX('Items'!$AI$6:$AI$1005,MATCH(T1149,'Items'!$A$6:$A$1005,0)),"MISSING ID")="Finished item","Finished endpoint",IF(IFERROR(INDEX('Items'!$AI$6:$AI$1005,MATCH(T1149,'Items'!$A$6:$A$1005,0)),"MISSING ID")="Currency","Currency / no refinement tier","Recovered output / tier not applicable")),IF(OR(IFERROR(INDEX('Crafting recipes'!$H$6:$H$1005,MATCH(J1149,'Crafting recipes'!$A$6:$A$1005,0)),"MISSING ID")="Unassigned",G1149="Unassigned"),"Tier unresolved",IF(IFERROR(VALUE(RIGHT(G1149,1))-VALUE(RIGHT(IFERROR(INDEX('Crafting recipes'!$H$6:$H$1005,MATCH(J1149,'Crafting recipes'!$A$6:$A$1005,0)),"MISSING ID"),1)),0)=1,IF(B1149=IFERROR(INDEX('Crafting recipes'!$H$6:$H$1005,MATCH(J1149,'Crafting recipes'!$A$6:$A$1005,0)),"MISSING ID"),"Advances one material tier","Lower-tier ingredient; route advances one tier"),"Needs tier review"))))))</x:f>
        <x:v>Finished endpoint</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abrasive grit</x:v>
      </x:c>
      <x:c r="B1150" s="4" t="str">
        <x:f>IFERROR(INDEX('Material routes'!$F$6:$F$2205,MATCH(U1150,'Material routes'!$A$6:$A$2205,0)),"MISSING ID")</x:f>
        <x:v>T1</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Not applicable</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prerequisite",IF(K1150="Raw entry preparation","Entry-resource preparation",IF(G1150="Not applicable",IF(IFERROR(INDEX('Items'!$AI$6:$AI$1005,MATCH(T1150,'Items'!$A$6:$A$1005,0)),"MISSING ID")="Finished item","Finished endpoint",IF(IFERROR(INDEX('Items'!$AI$6:$AI$1005,MATCH(T1150,'Items'!$A$6:$A$1005,0)),"MISSING ID")="Currency","Currency / no refinement tier","Recovered output / tier not applicable")),IF(OR(IFERROR(INDEX('Crafting recipes'!$H$6:$H$1005,MATCH(J1150,'Crafting recipes'!$A$6:$A$1005,0)),"MISSING ID")="Unassigned",G1150="Unassigned"),"Tier unresolved",IF(IFERROR(VALUE(RIGHT(G1150,1))-VALUE(RIGHT(IFERROR(INDEX('Crafting recipes'!$H$6:$H$1005,MATCH(J1150,'Crafting recipes'!$A$6:$A$1005,0)),"MISSING ID"),1)),0)=1,IF(B1150=IFERROR(INDEX('Crafting recipes'!$H$6:$H$1005,MATCH(J1150,'Crafting recipes'!$A$6:$A$1005,0)),"MISSING ID"),"Advances one material tier","Lower-tier ingredient; route advances one tier"),"Needs tier review"))))))</x:f>
        <x:v>Finished endpoint</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T0</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Not applicable</x:v>
      </x:c>
      <x:c r="H1151" s="4" t="str">
        <x:f>IFERROR(INDEX('Material routes'!$H$6:$H$2205,MATCH(V1151,'Material routes'!$A$6:$A$2205,0)),"MISSING ID")</x:f>
        <x:v>Tool</x:v>
      </x:c>
      <x:c r="I1151" s="4" t="str">
        <x:f>IFERROR(INDEX('Material routes'!$G$6:$G$2205,MATCH(V1151,'Material routes'!$A$6:$A$2205,0)),"MISSING ID")</x:f>
        <x:v>Tools</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Finished endpoint</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Not applicable</x:v>
      </x:c>
      <x:c r="H1152" s="4" t="str">
        <x:f>IFERROR(INDEX('Material routes'!$H$6:$H$2205,MATCH(V1152,'Material routes'!$A$6:$A$2205,0)),"MISSING ID")</x:f>
        <x:v>Tool</x:v>
      </x:c>
      <x:c r="I1152" s="4" t="str">
        <x:f>IFERROR(INDEX('Material routes'!$G$6:$G$2205,MATCH(V1152,'Material routes'!$A$6:$A$2205,0)),"MISSING ID")</x:f>
        <x:v>Tools</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Finished endpoint</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Prepared ceramic body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Not applicable</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Finished endpoint</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Prepared mineral pigment powder</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Not applicable</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Finished endpoint</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Not applicable</x:v>
      </x:c>
      <x:c r="H1156" s="4" t="str">
        <x:f>IFERROR(INDEX('Material routes'!$H$6:$H$2205,MATCH(V1156,'Material routes'!$A$6:$A$2205,0)),"MISSING ID")</x:f>
        <x:v>Tool</x:v>
      </x:c>
      <x:c r="I1156" s="4" t="str">
        <x:f>IFERROR(INDEX('Material routes'!$G$6:$G$2205,MATCH(V1156,'Material routes'!$A$6:$A$2205,0)),"MISSING ID")</x:f>
        <x:v>Tools</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Finished endpoint</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Not applicable</x:v>
      </x:c>
      <x:c r="H1157" s="4" t="str">
        <x:f>IFERROR(INDEX('Material routes'!$H$6:$H$2205,MATCH(V1157,'Material routes'!$A$6:$A$2205,0)),"MISSING ID")</x:f>
        <x:v>Tool</x:v>
      </x:c>
      <x:c r="I1157" s="4" t="str">
        <x:f>IFERROR(INDEX('Material routes'!$G$6:$G$2205,MATCH(V1157,'Material routes'!$A$6:$A$2205,0)),"MISSING ID")</x:f>
        <x:v>Tools</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Finished endpoint</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Not applicable</x:v>
      </x:c>
      <x:c r="H1158" s="4" t="str">
        <x:f>IFERROR(INDEX('Material routes'!$H$6:$H$2205,MATCH(V1158,'Material routes'!$A$6:$A$2205,0)),"MISSING ID")</x:f>
        <x:v>Tool</x:v>
      </x:c>
      <x:c r="I1158" s="4" t="str">
        <x:f>IFERROR(INDEX('Material routes'!$G$6:$G$2205,MATCH(V1158,'Material routes'!$A$6:$A$2205,0)),"MISSING ID")</x:f>
        <x:v>Tools</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Finished endpoint</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Not applicable</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Finished endpoint</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Worked iron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Not applicable</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Finished endpoint</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Not applicable</x:v>
      </x:c>
      <x:c r="H1161" s="4" t="str">
        <x:f>IFERROR(INDEX('Material routes'!$H$6:$H$2205,MATCH(V1161,'Material routes'!$A$6:$A$2205,0)),"MISSING ID")</x:f>
        <x:v>Tool</x:v>
      </x:c>
      <x:c r="I1161" s="4" t="str">
        <x:f>IFERROR(INDEX('Material routes'!$G$6:$G$2205,MATCH(V1161,'Material routes'!$A$6:$A$2205,0)),"MISSING ID")</x:f>
        <x:v>Tools</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Finished endpoint</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Not applicable</x:v>
      </x:c>
      <x:c r="H1162" s="4" t="str">
        <x:f>IFERROR(INDEX('Material routes'!$H$6:$H$2205,MATCH(V1162,'Material routes'!$A$6:$A$2205,0)),"MISSING ID")</x:f>
        <x:v>Tool</x:v>
      </x:c>
      <x:c r="I1162" s="4" t="str">
        <x:f>IFERROR(INDEX('Material routes'!$G$6:$G$2205,MATCH(V1162,'Material routes'!$A$6:$A$2205,0)),"MISSING ID")</x:f>
        <x:v>Tools</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Finished endpoint</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T0</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Not applicable</x:v>
      </x:c>
      <x:c r="H1167" s="4" t="str">
        <x:f>IFERROR(INDEX('Material routes'!$H$6:$H$2205,MATCH(V1167,'Material routes'!$A$6:$A$2205,0)),"MISSING ID")</x:f>
        <x:v>Tool</x:v>
      </x:c>
      <x:c r="I1167" s="4" t="str">
        <x:f>IFERROR(INDEX('Material routes'!$G$6:$G$2205,MATCH(V1167,'Material routes'!$A$6:$A$2205,0)),"MISSING ID")</x:f>
        <x:v>Accessories</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Finished endpoint</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Not applicable</x:v>
      </x:c>
      <x:c r="H1168" s="4" t="str">
        <x:f>IFERROR(INDEX('Material routes'!$H$6:$H$2205,MATCH(V1168,'Material routes'!$A$6:$A$2205,0)),"MISSING ID")</x:f>
        <x:v>Tool</x:v>
      </x:c>
      <x:c r="I1168" s="4" t="str">
        <x:f>IFERROR(INDEX('Material routes'!$G$6:$G$2205,MATCH(V1168,'Material routes'!$A$6:$A$2205,0)),"MISSING ID")</x:f>
        <x:v>Accessories</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Finished endpoint</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Not applicable</x:v>
      </x:c>
      <x:c r="H1169" s="4" t="str">
        <x:f>IFERROR(INDEX('Material routes'!$H$6:$H$2205,MATCH(V1169,'Material routes'!$A$6:$A$2205,0)),"MISSING ID")</x:f>
        <x:v>Tool</x:v>
      </x:c>
      <x:c r="I1169" s="4" t="str">
        <x:f>IFERROR(INDEX('Material routes'!$G$6:$G$2205,MATCH(V1169,'Material routes'!$A$6:$A$2205,0)),"MISSING ID")</x:f>
        <x:v>Accessories</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Finished endpoint</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Tools</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Finished endpoint</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T4</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Not applicable</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prerequisite",IF(K1171="Raw entry preparation","Entry-resource preparation",IF(G1171="Not applicable",IF(IFERROR(INDEX('Items'!$AI$6:$AI$1005,MATCH(T1171,'Items'!$A$6:$A$1005,0)),"MISSING ID")="Finished item","Finished endpoint",IF(IFERROR(INDEX('Items'!$AI$6:$AI$1005,MATCH(T1171,'Items'!$A$6:$A$1005,0)),"MISSING ID")="Currency","Currency / no refinement tier","Recovered output / tier not applicable")),IF(OR(IFERROR(INDEX('Crafting recipes'!$H$6:$H$1005,MATCH(J1171,'Crafting recipes'!$A$6:$A$1005,0)),"MISSING ID")="Unassigned",G1171="Unassigned"),"Tier unresolved",IF(IFERROR(VALUE(RIGHT(G1171,1))-VALUE(RIGHT(IFERROR(INDEX('Crafting recipes'!$H$6:$H$1005,MATCH(J1171,'Crafting recipes'!$A$6:$A$1005,0)),"MISSING ID"),1)),0)=1,IF(B1171=IFERROR(INDEX('Crafting recipes'!$H$6:$H$1005,MATCH(J1171,'Crafting recipes'!$A$6:$A$1005,0)),"MISSING ID"),"Advances one material tier","Lower-tier ingredient; route advances one tier"),"Needs tier review"))))))</x:f>
        <x:v>Finished endpoint</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Tools</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Finished endpoint</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Tools</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Finished endpoint</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Finished endpoint</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composite stock</x:v>
      </x:c>
      <x:c r="B1175" s="4" t="str">
        <x:f>IFERROR(INDEX('Material routes'!$F$6:$F$2205,MATCH(U1175,'Material routes'!$A$6:$A$2205,0)),"MISSING ID")</x:f>
        <x:v>T4</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Not applicable</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prerequisite",IF(K1175="Raw entry preparation","Entry-resource preparation",IF(G1175="Not applicable",IF(IFERROR(INDEX('Items'!$AI$6:$AI$1005,MATCH(T1175,'Items'!$A$6:$A$1005,0)),"MISSING ID")="Finished item","Finished endpoint",IF(IFERROR(INDEX('Items'!$AI$6:$AI$1005,MATCH(T1175,'Items'!$A$6:$A$1005,0)),"MISSING ID")="Currency","Currency / no refinement tier","Recovered output / tier not applicable")),IF(OR(IFERROR(INDEX('Crafting recipes'!$H$6:$H$1005,MATCH(J1175,'Crafting recipes'!$A$6:$A$1005,0)),"MISSING ID")="Unassigned",G1175="Unassigned"),"Tier unresolved",IF(IFERROR(VALUE(RIGHT(G1175,1))-VALUE(RIGHT(IFERROR(INDEX('Crafting recipes'!$H$6:$H$1005,MATCH(J1175,'Crafting recipes'!$A$6:$A$1005,0)),"MISSING ID"),1)),0)=1,IF(B1175=IFERROR(INDEX('Crafting recipes'!$H$6:$H$1005,MATCH(J1175,'Crafting recipes'!$A$6:$A$1005,0)),"MISSING ID"),"Advances one material tier","Lower-tier ingredient; route advances one tier"),"Needs tier review"))))))</x:f>
        <x:v>Finished endpoint</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T3</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Not applicable</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prerequisite",IF(K1176="Raw entry preparation","Entry-resource preparation",IF(G1176="Not applicable",IF(IFERROR(INDEX('Items'!$AI$6:$AI$1005,MATCH(T1176,'Items'!$A$6:$A$1005,0)),"MISSING ID")="Finished item","Finished endpoint",IF(IFERROR(INDEX('Items'!$AI$6:$AI$1005,MATCH(T1176,'Items'!$A$6:$A$1005,0)),"MISSING ID")="Currency","Currency / no refinement tier","Recovered output / tier not applicable")),IF(OR(IFERROR(INDEX('Crafting recipes'!$H$6:$H$1005,MATCH(J1176,'Crafting recipes'!$A$6:$A$1005,0)),"MISSING ID")="Unassigned",G1176="Unassigned"),"Tier unresolved",IF(IFERROR(VALUE(RIGHT(G1176,1))-VALUE(RIGHT(IFERROR(INDEX('Crafting recipes'!$H$6:$H$1005,MATCH(J1176,'Crafting recipes'!$A$6:$A$1005,0)),"MISSING ID"),1)),0)=1,IF(B1176=IFERROR(INDEX('Crafting recipes'!$H$6:$H$1005,MATCH(J1176,'Crafting recipes'!$A$6:$A$1005,0)),"MISSING ID"),"Advances one material tier","Lower-tier ingredient; route advances one tier"),"Needs tier review"))))))</x:f>
        <x:v>Finished endpoint</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T3</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Not applicable</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prerequisite",IF(K1177="Raw entry preparation","Entry-resource preparation",IF(G1177="Not applicable",IF(IFERROR(INDEX('Items'!$AI$6:$AI$1005,MATCH(T1177,'Items'!$A$6:$A$1005,0)),"MISSING ID")="Finished item","Finished endpoint",IF(IFERROR(INDEX('Items'!$AI$6:$AI$1005,MATCH(T1177,'Items'!$A$6:$A$1005,0)),"MISSING ID")="Currency","Currency / no refinement tier","Recovered output / tier not applicable")),IF(OR(IFERROR(INDEX('Crafting recipes'!$H$6:$H$1005,MATCH(J1177,'Crafting recipes'!$A$6:$A$1005,0)),"MISSING ID")="Unassigned",G1177="Unassigned"),"Tier unresolved",IF(IFERROR(VALUE(RIGHT(G1177,1))-VALUE(RIGHT(IFERROR(INDEX('Crafting recipes'!$H$6:$H$1005,MATCH(J1177,'Crafting recipes'!$A$6:$A$1005,0)),"MISSING ID"),1)),0)=1,IF(B1177=IFERROR(INDEX('Crafting recipes'!$H$6:$H$1005,MATCH(J1177,'Crafting recipes'!$A$6:$A$1005,0)),"MISSING ID"),"Advances one material tier","Lower-tier ingredient; route advances one tier"),"Needs tier review"))))))</x:f>
        <x:v>Finished endpoint</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Not applicable</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prerequisite",IF(K1178="Raw entry preparation","Entry-resource preparation",IF(G1178="Not applicable",IF(IFERROR(INDEX('Items'!$AI$6:$AI$1005,MATCH(T1178,'Items'!$A$6:$A$1005,0)),"MISSING ID")="Finished item","Finished endpoint",IF(IFERROR(INDEX('Items'!$AI$6:$AI$1005,MATCH(T1178,'Items'!$A$6:$A$1005,0)),"MISSING ID")="Currency","Currency / no refinement tier","Recovered output / tier not applicable")),IF(OR(IFERROR(INDEX('Crafting recipes'!$H$6:$H$1005,MATCH(J1178,'Crafting recipes'!$A$6:$A$1005,0)),"MISSING ID")="Unassigned",G1178="Unassigned"),"Tier unresolved",IF(IFERROR(VALUE(RIGHT(G1178,1))-VALUE(RIGHT(IFERROR(INDEX('Crafting recipes'!$H$6:$H$1005,MATCH(J1178,'Crafting recipes'!$A$6:$A$1005,0)),"MISSING ID"),1)),0)=1,IF(B1178=IFERROR(INDEX('Crafting recipes'!$H$6:$H$1005,MATCH(J1178,'Crafting recipes'!$A$6:$A$1005,0)),"MISSING ID"),"Advances one material tier","Lower-tier ingredient; route advances one tier"),"Needs tier review"))))))</x:f>
        <x:v>Finished endpoint</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T2</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Not applicable</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prerequisite",IF(K1179="Raw entry preparation","Entry-resource preparation",IF(G1179="Not applicable",IF(IFERROR(INDEX('Items'!$AI$6:$AI$1005,MATCH(T1179,'Items'!$A$6:$A$1005,0)),"MISSING ID")="Finished item","Finished endpoint",IF(IFERROR(INDEX('Items'!$AI$6:$AI$1005,MATCH(T1179,'Items'!$A$6:$A$1005,0)),"MISSING ID")="Currency","Currency / no refinement tier","Recovered output / tier not applicable")),IF(OR(IFERROR(INDEX('Crafting recipes'!$H$6:$H$1005,MATCH(J1179,'Crafting recipes'!$A$6:$A$1005,0)),"MISSING ID")="Unassigned",G1179="Unassigned"),"Tier unresolved",IF(IFERROR(VALUE(RIGHT(G1179,1))-VALUE(RIGHT(IFERROR(INDEX('Crafting recipes'!$H$6:$H$1005,MATCH(J1179,'Crafting recipes'!$A$6:$A$1005,0)),"MISSING ID"),1)),0)=1,IF(B1179=IFERROR(INDEX('Crafting recipes'!$H$6:$H$1005,MATCH(J1179,'Crafting recipes'!$A$6:$A$1005,0)),"MISSING ID"),"Advances one material tier","Lower-tier ingredient; route advances one tier"),"Needs tier review"))))))</x:f>
        <x:v>Finished endpoint</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T3</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Not applicable</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prerequisite",IF(K1180="Raw entry preparation","Entry-resource preparation",IF(G1180="Not applicable",IF(IFERROR(INDEX('Items'!$AI$6:$AI$1005,MATCH(T1180,'Items'!$A$6:$A$1005,0)),"MISSING ID")="Finished item","Finished endpoint",IF(IFERROR(INDEX('Items'!$AI$6:$AI$1005,MATCH(T1180,'Items'!$A$6:$A$1005,0)),"MISSING ID")="Currency","Currency / no refinement tier","Recovered output / tier not applicable")),IF(OR(IFERROR(INDEX('Crafting recipes'!$H$6:$H$1005,MATCH(J1180,'Crafting recipes'!$A$6:$A$1005,0)),"MISSING ID")="Unassigned",G1180="Unassigned"),"Tier unresolved",IF(IFERROR(VALUE(RIGHT(G1180,1))-VALUE(RIGHT(IFERROR(INDEX('Crafting recipes'!$H$6:$H$1005,MATCH(J1180,'Crafting recipes'!$A$6:$A$1005,0)),"MISSING ID"),1)),0)=1,IF(B1180=IFERROR(INDEX('Crafting recipes'!$H$6:$H$1005,MATCH(J1180,'Crafting recipes'!$A$6:$A$1005,0)),"MISSING ID"),"Advances one material tier","Lower-tier ingredient; route advances one tier"),"Needs tier review"))))))</x:f>
        <x:v>Finished endpoint</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T3</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Not applicable</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prerequisite",IF(K1181="Raw entry preparation","Entry-resource preparation",IF(G1181="Not applicable",IF(IFERROR(INDEX('Items'!$AI$6:$AI$1005,MATCH(T1181,'Items'!$A$6:$A$1005,0)),"MISSING ID")="Finished item","Finished endpoint",IF(IFERROR(INDEX('Items'!$AI$6:$AI$1005,MATCH(T1181,'Items'!$A$6:$A$1005,0)),"MISSING ID")="Currency","Currency / no refinement tier","Recovered output / tier not applicable")),IF(OR(IFERROR(INDEX('Crafting recipes'!$H$6:$H$1005,MATCH(J1181,'Crafting recipes'!$A$6:$A$1005,0)),"MISSING ID")="Unassigned",G1181="Unassigned"),"Tier unresolved",IF(IFERROR(VALUE(RIGHT(G1181,1))-VALUE(RIGHT(IFERROR(INDEX('Crafting recipes'!$H$6:$H$1005,MATCH(J1181,'Crafting recipes'!$A$6:$A$1005,0)),"MISSING ID"),1)),0)=1,IF(B1181=IFERROR(INDEX('Crafting recipes'!$H$6:$H$1005,MATCH(J1181,'Crafting recipes'!$A$6:$A$1005,0)),"MISSING ID"),"Advances one material tier","Lower-tier ingredient; route advances one tier"),"Needs tier review"))))))</x:f>
        <x:v>Finished endpoint</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T3</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Not applicable</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prerequisite",IF(K1182="Raw entry preparation","Entry-resource preparation",IF(G1182="Not applicable",IF(IFERROR(INDEX('Items'!$AI$6:$AI$1005,MATCH(T1182,'Items'!$A$6:$A$1005,0)),"MISSING ID")="Finished item","Finished endpoint",IF(IFERROR(INDEX('Items'!$AI$6:$AI$1005,MATCH(T1182,'Items'!$A$6:$A$1005,0)),"MISSING ID")="Currency","Currency / no refinement tier","Recovered output / tier not applicable")),IF(OR(IFERROR(INDEX('Crafting recipes'!$H$6:$H$1005,MATCH(J1182,'Crafting recipes'!$A$6:$A$1005,0)),"MISSING ID")="Unassigned",G1182="Unassigned"),"Tier unresolved",IF(IFERROR(VALUE(RIGHT(G1182,1))-VALUE(RIGHT(IFERROR(INDEX('Crafting recipes'!$H$6:$H$1005,MATCH(J1182,'Crafting recipes'!$A$6:$A$1005,0)),"MISSING ID"),1)),0)=1,IF(B1182=IFERROR(INDEX('Crafting recipes'!$H$6:$H$1005,MATCH(J1182,'Crafting recipes'!$A$6:$A$1005,0)),"MISSING ID"),"Advances one material tier","Lower-tier ingredient; route advances one tier"),"Needs tier review"))))))</x:f>
        <x:v>Finished endpoint</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T3</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Not applicable</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prerequisite",IF(K1183="Raw entry preparation","Entry-resource preparation",IF(G1183="Not applicable",IF(IFERROR(INDEX('Items'!$AI$6:$AI$1005,MATCH(T1183,'Items'!$A$6:$A$1005,0)),"MISSING ID")="Finished item","Finished endpoint",IF(IFERROR(INDEX('Items'!$AI$6:$AI$1005,MATCH(T1183,'Items'!$A$6:$A$1005,0)),"MISSING ID")="Currency","Currency / no refinement tier","Recovered output / tier not applicable")),IF(OR(IFERROR(INDEX('Crafting recipes'!$H$6:$H$1005,MATCH(J1183,'Crafting recipes'!$A$6:$A$1005,0)),"MISSING ID")="Unassigned",G1183="Unassigned"),"Tier unresolved",IF(IFERROR(VALUE(RIGHT(G1183,1))-VALUE(RIGHT(IFERROR(INDEX('Crafting recipes'!$H$6:$H$1005,MATCH(J1183,'Crafting recipes'!$A$6:$A$1005,0)),"MISSING ID"),1)),0)=1,IF(B1183=IFERROR(INDEX('Crafting recipes'!$H$6:$H$1005,MATCH(J1183,'Crafting recipes'!$A$6:$A$1005,0)),"MISSING ID"),"Advances one material tier","Lower-tier ingredient; route advances one tier"),"Needs tier review"))))))</x:f>
        <x:v>Finished endpoint</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Not applicable</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prerequisite",IF(K1184="Raw entry preparation","Entry-resource preparation",IF(G1184="Not applicable",IF(IFERROR(INDEX('Items'!$AI$6:$AI$1005,MATCH(T1184,'Items'!$A$6:$A$1005,0)),"MISSING ID")="Finished item","Finished endpoint",IF(IFERROR(INDEX('Items'!$AI$6:$AI$1005,MATCH(T1184,'Items'!$A$6:$A$1005,0)),"MISSING ID")="Currency","Currency / no refinement tier","Recovered output / tier not applicable")),IF(OR(IFERROR(INDEX('Crafting recipes'!$H$6:$H$1005,MATCH(J1184,'Crafting recipes'!$A$6:$A$1005,0)),"MISSING ID")="Unassigned",G1184="Unassigned"),"Tier unresolved",IF(IFERROR(VALUE(RIGHT(G1184,1))-VALUE(RIGHT(IFERROR(INDEX('Crafting recipes'!$H$6:$H$1005,MATCH(J1184,'Crafting recipes'!$A$6:$A$1005,0)),"MISSING ID"),1)),0)=1,IF(B1184=IFERROR(INDEX('Crafting recipes'!$H$6:$H$1005,MATCH(J1184,'Crafting recipes'!$A$6:$A$1005,0)),"MISSING ID"),"Advances one material tier","Lower-tier ingredient; route advances one tier"),"Needs tier review"))))))</x:f>
        <x:v>Finished endpoint</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T3</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Not applicable</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prerequisite",IF(K1185="Raw entry preparation","Entry-resource preparation",IF(G1185="Not applicable",IF(IFERROR(INDEX('Items'!$AI$6:$AI$1005,MATCH(T1185,'Items'!$A$6:$A$1005,0)),"MISSING ID")="Finished item","Finished endpoint",IF(IFERROR(INDEX('Items'!$AI$6:$AI$1005,MATCH(T1185,'Items'!$A$6:$A$1005,0)),"MISSING ID")="Currency","Currency / no refinement tier","Recovered output / tier not applicable")),IF(OR(IFERROR(INDEX('Crafting recipes'!$H$6:$H$1005,MATCH(J1185,'Crafting recipes'!$A$6:$A$1005,0)),"MISSING ID")="Unassigned",G1185="Unassigned"),"Tier unresolved",IF(IFERROR(VALUE(RIGHT(G1185,1))-VALUE(RIGHT(IFERROR(INDEX('Crafting recipes'!$H$6:$H$1005,MATCH(J1185,'Crafting recipes'!$A$6:$A$1005,0)),"MISSING ID"),1)),0)=1,IF(B1185=IFERROR(INDEX('Crafting recipes'!$H$6:$H$1005,MATCH(J1185,'Crafting recipes'!$A$6:$A$1005,0)),"MISSING ID"),"Advances one material tier","Lower-tier ingredient; route advances one tier"),"Needs tier review"))))))</x:f>
        <x:v>Finished endpoint</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stock</x:v>
      </x:c>
      <x:c r="B1186" s="4" t="str">
        <x:f>IFERROR(INDEX('Material routes'!$F$6:$F$2205,MATCH(U1186,'Material routes'!$A$6:$A$2205,0)),"MISSING ID")</x:f>
        <x:v>T3</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Not applicable</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prerequisite",IF(K1186="Raw entry preparation","Entry-resource preparation",IF(G1186="Not applicable",IF(IFERROR(INDEX('Items'!$AI$6:$AI$1005,MATCH(T1186,'Items'!$A$6:$A$1005,0)),"MISSING ID")="Finished item","Finished endpoint",IF(IFERROR(INDEX('Items'!$AI$6:$AI$1005,MATCH(T1186,'Items'!$A$6:$A$1005,0)),"MISSING ID")="Currency","Currency / no refinement tier","Recovered output / tier not applicable")),IF(OR(IFERROR(INDEX('Crafting recipes'!$H$6:$H$1005,MATCH(J1186,'Crafting recipes'!$A$6:$A$1005,0)),"MISSING ID")="Unassigned",G1186="Unassigned"),"Tier unresolved",IF(IFERROR(VALUE(RIGHT(G1186,1))-VALUE(RIGHT(IFERROR(INDEX('Crafting recipes'!$H$6:$H$1005,MATCH(J1186,'Crafting recipes'!$A$6:$A$1005,0)),"MISSING ID"),1)),0)=1,IF(B1186=IFERROR(INDEX('Crafting recipes'!$H$6:$H$1005,MATCH(J1186,'Crafting recipes'!$A$6:$A$1005,0)),"MISSING ID"),"Advances one material tier","Lower-tier ingredient; route advances one tier"),"Needs tier review"))))))</x:f>
        <x:v>Finished endpoint</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Bonded ceramic-shell composite</x:v>
      </x:c>
      <x:c r="B1187" s="4" t="str">
        <x:f>IFERROR(INDEX('Material routes'!$F$6:$F$2205,MATCH(U1187,'Material routes'!$A$6:$A$2205,0)),"MISSING ID")</x:f>
        <x:v>T3</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Not applicable</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prerequisite",IF(K1187="Raw entry preparation","Entry-resource preparation",IF(G1187="Not applicable",IF(IFERROR(INDEX('Items'!$AI$6:$AI$1005,MATCH(T1187,'Items'!$A$6:$A$1005,0)),"MISSING ID")="Finished item","Finished endpoint",IF(IFERROR(INDEX('Items'!$AI$6:$AI$1005,MATCH(T1187,'Items'!$A$6:$A$1005,0)),"MISSING ID")="Currency","Currency / no refinement tier","Recovered output / tier not applicable")),IF(OR(IFERROR(INDEX('Crafting recipes'!$H$6:$H$1005,MATCH(J1187,'Crafting recipes'!$A$6:$A$1005,0)),"MISSING ID")="Unassigned",G1187="Unassigned"),"Tier unresolved",IF(IFERROR(VALUE(RIGHT(G1187,1))-VALUE(RIGHT(IFERROR(INDEX('Crafting recipes'!$H$6:$H$1005,MATCH(J1187,'Crafting recipes'!$A$6:$A$1005,0)),"MISSING ID"),1)),0)=1,IF(B1187=IFERROR(INDEX('Crafting recipes'!$H$6:$H$1005,MATCH(J1187,'Crafting recipes'!$A$6:$A$1005,0)),"MISSING ID"),"Advances one material tier","Lower-tier ingredient; route advances one tier"),"Needs tier review"))))))</x:f>
        <x:v>Finished endpoint</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T3</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Not applicable</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prerequisite",IF(K1188="Raw entry preparation","Entry-resource preparation",IF(G1188="Not applicable",IF(IFERROR(INDEX('Items'!$AI$6:$AI$1005,MATCH(T1188,'Items'!$A$6:$A$1005,0)),"MISSING ID")="Finished item","Finished endpoint",IF(IFERROR(INDEX('Items'!$AI$6:$AI$1005,MATCH(T1188,'Items'!$A$6:$A$1005,0)),"MISSING ID")="Currency","Currency / no refinement tier","Recovered output / tier not applicable")),IF(OR(IFERROR(INDEX('Crafting recipes'!$H$6:$H$1005,MATCH(J1188,'Crafting recipes'!$A$6:$A$1005,0)),"MISSING ID")="Unassigned",G1188="Unassigned"),"Tier unresolved",IF(IFERROR(VALUE(RIGHT(G1188,1))-VALUE(RIGHT(IFERROR(INDEX('Crafting recipes'!$H$6:$H$1005,MATCH(J1188,'Crafting recipes'!$A$6:$A$1005,0)),"MISSING ID"),1)),0)=1,IF(B1188=IFERROR(INDEX('Crafting recipes'!$H$6:$H$1005,MATCH(J1188,'Crafting recipes'!$A$6:$A$1005,0)),"MISSING ID"),"Advances one material tier","Lower-tier ingredient; route advances one tier"),"Needs tier review"))))))</x:f>
        <x:v>Finished endpoint</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Not applicable</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prerequisite",IF(K1189="Raw entry preparation","Entry-resource preparation",IF(G1189="Not applicable",IF(IFERROR(INDEX('Items'!$AI$6:$AI$1005,MATCH(T1189,'Items'!$A$6:$A$1005,0)),"MISSING ID")="Finished item","Finished endpoint",IF(IFERROR(INDEX('Items'!$AI$6:$AI$1005,MATCH(T1189,'Items'!$A$6:$A$1005,0)),"MISSING ID")="Currency","Currency / no refinement tier","Recovered output / tier not applicable")),IF(OR(IFERROR(INDEX('Crafting recipes'!$H$6:$H$1005,MATCH(J1189,'Crafting recipes'!$A$6:$A$1005,0)),"MISSING ID")="Unassigned",G1189="Unassigned"),"Tier unresolved",IF(IFERROR(VALUE(RIGHT(G1189,1))-VALUE(RIGHT(IFERROR(INDEX('Crafting recipes'!$H$6:$H$1005,MATCH(J1189,'Crafting recipes'!$A$6:$A$1005,0)),"MISSING ID"),1)),0)=1,IF(B1189=IFERROR(INDEX('Crafting recipes'!$H$6:$H$1005,MATCH(J1189,'Crafting recipes'!$A$6:$A$1005,0)),"MISSING ID"),"Advances one material tier","Lower-tier ingredient; route advances one tier"),"Needs tier review"))))))</x:f>
        <x:v>Finished endpoint</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T3</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Not applicable</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prerequisite",IF(K1190="Raw entry preparation","Entry-resource preparation",IF(G1190="Not applicable",IF(IFERROR(INDEX('Items'!$AI$6:$AI$1005,MATCH(T1190,'Items'!$A$6:$A$1005,0)),"MISSING ID")="Finished item","Finished endpoint",IF(IFERROR(INDEX('Items'!$AI$6:$AI$1005,MATCH(T1190,'Items'!$A$6:$A$1005,0)),"MISSING ID")="Currency","Currency / no refinement tier","Recovered output / tier not applicable")),IF(OR(IFERROR(INDEX('Crafting recipes'!$H$6:$H$1005,MATCH(J1190,'Crafting recipes'!$A$6:$A$1005,0)),"MISSING ID")="Unassigned",G1190="Unassigned"),"Tier unresolved",IF(IFERROR(VALUE(RIGHT(G1190,1))-VALUE(RIGHT(IFERROR(INDEX('Crafting recipes'!$H$6:$H$1005,MATCH(J1190,'Crafting recipes'!$A$6:$A$1005,0)),"MISSING ID"),1)),0)=1,IF(B1190=IFERROR(INDEX('Crafting recipes'!$H$6:$H$1005,MATCH(J1190,'Crafting recipes'!$A$6:$A$1005,0)),"MISSING ID"),"Advances one material tier","Lower-tier ingredient; route advances one tier"),"Needs tier review"))))))</x:f>
        <x:v>Finished endpoint</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stock</x:v>
      </x:c>
      <x:c r="B1191" s="4" t="str">
        <x:f>IFERROR(INDEX('Material routes'!$F$6:$F$2205,MATCH(U1191,'Material routes'!$A$6:$A$2205,0)),"MISSING ID")</x:f>
        <x:v>T3</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Not applicable</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prerequisite",IF(K1191="Raw entry preparation","Entry-resource preparation",IF(G1191="Not applicable",IF(IFERROR(INDEX('Items'!$AI$6:$AI$1005,MATCH(T1191,'Items'!$A$6:$A$1005,0)),"MISSING ID")="Finished item","Finished endpoint",IF(IFERROR(INDEX('Items'!$AI$6:$AI$1005,MATCH(T1191,'Items'!$A$6:$A$1005,0)),"MISSING ID")="Currency","Currency / no refinement tier","Recovered output / tier not applicable")),IF(OR(IFERROR(INDEX('Crafting recipes'!$H$6:$H$1005,MATCH(J1191,'Crafting recipes'!$A$6:$A$1005,0)),"MISSING ID")="Unassigned",G1191="Unassigned"),"Tier unresolved",IF(IFERROR(VALUE(RIGHT(G1191,1))-VALUE(RIGHT(IFERROR(INDEX('Crafting recipes'!$H$6:$H$1005,MATCH(J1191,'Crafting recipes'!$A$6:$A$1005,0)),"MISSING ID"),1)),0)=1,IF(B1191=IFERROR(INDEX('Crafting recipes'!$H$6:$H$1005,MATCH(J1191,'Crafting recipes'!$A$6:$A$1005,0)),"MISSING ID"),"Advances one material tier","Lower-tier ingredient; route advances one tier"),"Needs tier review"))))))</x:f>
        <x:v>Finished endpoint</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Bonded ceramic-shell composite</x:v>
      </x:c>
      <x:c r="B1195" s="4" t="str">
        <x:f>IFERROR(INDEX('Material routes'!$F$6:$F$2205,MATCH(U1195,'Material routes'!$A$6:$A$2205,0)),"MISSING ID")</x:f>
        <x:v>T3</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Not applicable</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prerequisite",IF(K1195="Raw entry preparation","Entry-resource preparation",IF(G1195="Not applicable",IF(IFERROR(INDEX('Items'!$AI$6:$AI$1005,MATCH(T1195,'Items'!$A$6:$A$1005,0)),"MISSING ID")="Finished item","Finished endpoint",IF(IFERROR(INDEX('Items'!$AI$6:$AI$1005,MATCH(T1195,'Items'!$A$6:$A$1005,0)),"MISSING ID")="Currency","Currency / no refinement tier","Recovered output / tier not applicable")),IF(OR(IFERROR(INDEX('Crafting recipes'!$H$6:$H$1005,MATCH(J1195,'Crafting recipes'!$A$6:$A$1005,0)),"MISSING ID")="Unassigned",G1195="Unassigned"),"Tier unresolved",IF(IFERROR(VALUE(RIGHT(G1195,1))-VALUE(RIGHT(IFERROR(INDEX('Crafting recipes'!$H$6:$H$1005,MATCH(J1195,'Crafting recipes'!$A$6:$A$1005,0)),"MISSING ID"),1)),0)=1,IF(B1195=IFERROR(INDEX('Crafting recipes'!$H$6:$H$1005,MATCH(J1195,'Crafting recipes'!$A$6:$A$1005,0)),"MISSING ID"),"Advances one material tier","Lower-tier ingredient; route advances one tier"),"Needs tier review"))))))</x:f>
        <x:v>Finished endpoint</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T3</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Not applicable</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prerequisite",IF(K1196="Raw entry preparation","Entry-resource preparation",IF(G1196="Not applicable",IF(IFERROR(INDEX('Items'!$AI$6:$AI$1005,MATCH(T1196,'Items'!$A$6:$A$1005,0)),"MISSING ID")="Finished item","Finished endpoint",IF(IFERROR(INDEX('Items'!$AI$6:$AI$1005,MATCH(T1196,'Items'!$A$6:$A$1005,0)),"MISSING ID")="Currency","Currency / no refinement tier","Recovered output / tier not applicable")),IF(OR(IFERROR(INDEX('Crafting recipes'!$H$6:$H$1005,MATCH(J1196,'Crafting recipes'!$A$6:$A$1005,0)),"MISSING ID")="Unassigned",G1196="Unassigned"),"Tier unresolved",IF(IFERROR(VALUE(RIGHT(G1196,1))-VALUE(RIGHT(IFERROR(INDEX('Crafting recipes'!$H$6:$H$1005,MATCH(J1196,'Crafting recipes'!$A$6:$A$1005,0)),"MISSING ID"),1)),0)=1,IF(B1196=IFERROR(INDEX('Crafting recipes'!$H$6:$H$1005,MATCH(J1196,'Crafting recipes'!$A$6:$A$1005,0)),"MISSING ID"),"Advances one material tier","Lower-tier ingredient; route advances one tier"),"Needs tier review"))))))</x:f>
        <x:v>Finished endpoint</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Not applicable</x:v>
      </x:c>
      <x:c r="H1205" s="4" t="str">
        <x:f>IFERROR(INDEX('Material routes'!$H$6:$H$2205,MATCH(V1205,'Material routes'!$A$6:$A$2205,0)),"MISSING ID")</x:f>
        <x:v>Carrier</x:v>
      </x:c>
      <x:c r="I1205" s="4" t="str">
        <x:f>IFERROR(INDEX('Material routes'!$G$6:$G$2205,MATCH(V1205,'Material routes'!$A$6:$A$2205,0)),"MISSING ID")</x:f>
        <x:v>Tools</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Finished endpoint</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Not applicable</x:v>
      </x:c>
      <x:c r="H1206" s="4" t="str">
        <x:f>IFERROR(INDEX('Material routes'!$H$6:$H$2205,MATCH(V1206,'Material routes'!$A$6:$A$2205,0)),"MISSING ID")</x:f>
        <x:v>Carrier</x:v>
      </x:c>
      <x:c r="I1206" s="4" t="str">
        <x:f>IFERROR(INDEX('Material routes'!$G$6:$G$2205,MATCH(V1206,'Material routes'!$A$6:$A$2205,0)),"MISSING ID")</x:f>
        <x:v>Tools</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Finished endpoint</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stock</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Not applicable</x:v>
      </x:c>
      <x:c r="H1207" s="4" t="str">
        <x:f>IFERROR(INDEX('Material routes'!$H$6:$H$2205,MATCH(V1207,'Material routes'!$A$6:$A$2205,0)),"MISSING ID")</x:f>
        <x:v>Tool</x:v>
      </x:c>
      <x:c r="I1207" s="4" t="str">
        <x:f>IFERROR(INDEX('Material routes'!$G$6:$G$2205,MATCH(V1207,'Material routes'!$A$6:$A$2205,0)),"MISSING ID")</x:f>
        <x:v>Tools</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Finished endpoint</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Not applicable</x:v>
      </x:c>
      <x:c r="H1208" s="4" t="str">
        <x:f>IFERROR(INDEX('Material routes'!$H$6:$H$2205,MATCH(V1208,'Material routes'!$A$6:$A$2205,0)),"MISSING ID")</x:f>
        <x:v>Tool</x:v>
      </x:c>
      <x:c r="I1208" s="4" t="str">
        <x:f>IFERROR(INDEX('Material routes'!$G$6:$G$2205,MATCH(V1208,'Material routes'!$A$6:$A$2205,0)),"MISSING ID")</x:f>
        <x:v>Tools</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Finished endpoint</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Not applicable</x:v>
      </x:c>
      <x:c r="H1209" s="4" t="str">
        <x:f>IFERROR(INDEX('Material routes'!$H$6:$H$2205,MATCH(V1209,'Material routes'!$A$6:$A$2205,0)),"MISSING ID")</x:f>
        <x:v>Tool</x:v>
      </x:c>
      <x:c r="I1209" s="4" t="str">
        <x:f>IFERROR(INDEX('Material routes'!$G$6:$G$2205,MATCH(V1209,'Material routes'!$A$6:$A$2205,0)),"MISSING ID")</x:f>
        <x:v>Tools</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Finished endpoint</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Not applicable</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Finished endpoint</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Not applicable</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Finished endpoint</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Not applicable</x:v>
      </x:c>
      <x:c r="H1212" s="4" t="str">
        <x:f>IFERROR(INDEX('Material routes'!$H$6:$H$2205,MATCH(V1212,'Material routes'!$A$6:$A$2205,0)),"MISSING ID")</x:f>
        <x:v>Tool</x:v>
      </x:c>
      <x:c r="I1212" s="4" t="str">
        <x:f>IFERROR(INDEX('Material routes'!$G$6:$G$2205,MATCH(V1212,'Material routes'!$A$6:$A$2205,0)),"MISSING ID")</x:f>
        <x:v>Tools</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Finished endpoint</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Not applicable</x:v>
      </x:c>
      <x:c r="H1213" s="4" t="str">
        <x:f>IFERROR(INDEX('Material routes'!$H$6:$H$2205,MATCH(V1213,'Material routes'!$A$6:$A$2205,0)),"MISSING ID")</x:f>
        <x:v>Tool</x:v>
      </x:c>
      <x:c r="I1213" s="4" t="str">
        <x:f>IFERROR(INDEX('Material routes'!$G$6:$G$2205,MATCH(V1213,'Material routes'!$A$6:$A$2205,0)),"MISSING ID")</x:f>
        <x:v>Tools</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Finished endpoint</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Not applicable</x:v>
      </x:c>
      <x:c r="H1214" s="4" t="str">
        <x:f>IFERROR(INDEX('Material routes'!$H$6:$H$2205,MATCH(V1214,'Material routes'!$A$6:$A$2205,0)),"MISSING ID")</x:f>
        <x:v>Tool</x:v>
      </x:c>
      <x:c r="I1214" s="4" t="str">
        <x:f>IFERROR(INDEX('Material routes'!$G$6:$G$2205,MATCH(V1214,'Material routes'!$A$6:$A$2205,0)),"MISSING ID")</x:f>
        <x:v>Tools</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Finished endpoint</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Field supplies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Not applicable</x:v>
      </x:c>
      <x:c r="H1215" s="4" t="str">
        <x:f>IFERROR(INDEX('Material routes'!$H$6:$H$2205,MATCH(V1215,'Material routes'!$A$6:$A$2205,0)),"MISSING ID")</x:f>
        <x:v>Tool</x:v>
      </x:c>
      <x:c r="I1215" s="4" t="str">
        <x:f>IFERROR(INDEX('Material routes'!$G$6:$G$2205,MATCH(V1215,'Material routes'!$A$6:$A$2205,0)),"MISSING ID")</x:f>
        <x:v>Tools</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Reusable prerequisite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Not applicable</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prerequisite",IF(K1219="Raw entry preparation","Entry-resource preparation",IF(G1219="Not applicable",IF(IFERROR(INDEX('Items'!$AI$6:$AI$1005,MATCH(T1219,'Items'!$A$6:$A$1005,0)),"MISSING ID")="Finished item","Finished endpoint",IF(IFERROR(INDEX('Items'!$AI$6:$AI$1005,MATCH(T1219,'Items'!$A$6:$A$1005,0)),"MISSING ID")="Currency","Currency / no refinement tier","Recovered output / tier not applicable")),IF(OR(IFERROR(INDEX('Crafting recipes'!$H$6:$H$1005,MATCH(J1219,'Crafting recipes'!$A$6:$A$1005,0)),"MISSING ID")="Unassigned",G1219="Unassigned"),"Tier unresolved",IF(IFERROR(VALUE(RIGHT(G1219,1))-VALUE(RIGHT(IFERROR(INDEX('Crafting recipes'!$H$6:$H$1005,MATCH(J1219,'Crafting recipes'!$A$6:$A$1005,0)),"MISSING ID"),1)),0)=1,IF(B1219=IFERROR(INDEX('Crafting recipes'!$H$6:$H$1005,MATCH(J1219,'Crafting recipes'!$A$6:$A$1005,0)),"MISSING ID"),"Advances one material tier","Lower-tier ingredient; route advances one tier"),"Needs tier review"))))))</x:f>
        <x:v>Finished endpoint</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T3</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Not applicable</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prerequisite",IF(K1220="Raw entry preparation","Entry-resource preparation",IF(G1220="Not applicable",IF(IFERROR(INDEX('Items'!$AI$6:$AI$1005,MATCH(T1220,'Items'!$A$6:$A$1005,0)),"MISSING ID")="Finished item","Finished endpoint",IF(IFERROR(INDEX('Items'!$AI$6:$AI$1005,MATCH(T1220,'Items'!$A$6:$A$1005,0)),"MISSING ID")="Currency","Currency / no refinement tier","Recovered output / tier not applicable")),IF(OR(IFERROR(INDEX('Crafting recipes'!$H$6:$H$1005,MATCH(J1220,'Crafting recipes'!$A$6:$A$1005,0)),"MISSING ID")="Unassigned",G1220="Unassigned"),"Tier unresolved",IF(IFERROR(VALUE(RIGHT(G1220,1))-VALUE(RIGHT(IFERROR(INDEX('Crafting recipes'!$H$6:$H$1005,MATCH(J1220,'Crafting recipes'!$A$6:$A$1005,0)),"MISSING ID"),1)),0)=1,IF(B1220=IFERROR(INDEX('Crafting recipes'!$H$6:$H$1005,MATCH(J1220,'Crafting recipes'!$A$6:$A$1005,0)),"MISSING ID"),"Advances one material tier","Lower-tier ingredient; route advances one tier"),"Needs tier review"))))))</x:f>
        <x:v>Finished endpoint</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stock</x:v>
      </x:c>
      <x:c r="B1221" s="4" t="str">
        <x:f>IFERROR(INDEX('Material routes'!$F$6:$F$2205,MATCH(U1221,'Material routes'!$A$6:$A$2205,0)),"MISSING ID")</x:f>
        <x:v>T3</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Not applicable</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prerequisite",IF(K1221="Raw entry preparation","Entry-resource preparation",IF(G1221="Not applicable",IF(IFERROR(INDEX('Items'!$AI$6:$AI$1005,MATCH(T1221,'Items'!$A$6:$A$1005,0)),"MISSING ID")="Finished item","Finished endpoint",IF(IFERROR(INDEX('Items'!$AI$6:$AI$1005,MATCH(T1221,'Items'!$A$6:$A$1005,0)),"MISSING ID")="Currency","Currency / no refinement tier","Recovered output / tier not applicable")),IF(OR(IFERROR(INDEX('Crafting recipes'!$H$6:$H$1005,MATCH(J1221,'Crafting recipes'!$A$6:$A$1005,0)),"MISSING ID")="Unassigned",G1221="Unassigned"),"Tier unresolved",IF(IFERROR(VALUE(RIGHT(G1221,1))-VALUE(RIGHT(IFERROR(INDEX('Crafting recipes'!$H$6:$H$1005,MATCH(J1221,'Crafting recipes'!$A$6:$A$1005,0)),"MISSING ID"),1)),0)=1,IF(B1221=IFERROR(INDEX('Crafting recipes'!$H$6:$H$1005,MATCH(J1221,'Crafting recipes'!$A$6:$A$1005,0)),"MISSING ID"),"Advances one material tier","Lower-tier ingredient; route advances one tier"),"Needs tier review"))))))</x:f>
        <x:v>Finished endpoint</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Not applicable</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prerequisite",IF(K1222="Raw entry preparation","Entry-resource preparation",IF(G1222="Not applicable",IF(IFERROR(INDEX('Items'!$AI$6:$AI$1005,MATCH(T1222,'Items'!$A$6:$A$1005,0)),"MISSING ID")="Finished item","Finished endpoint",IF(IFERROR(INDEX('Items'!$AI$6:$AI$1005,MATCH(T1222,'Items'!$A$6:$A$1005,0)),"MISSING ID")="Currency","Currency / no refinement tier","Recovered output / tier not applicable")),IF(OR(IFERROR(INDEX('Crafting recipes'!$H$6:$H$1005,MATCH(J1222,'Crafting recipes'!$A$6:$A$1005,0)),"MISSING ID")="Unassigned",G1222="Unassigned"),"Tier unresolved",IF(IFERROR(VALUE(RIGHT(G1222,1))-VALUE(RIGHT(IFERROR(INDEX('Crafting recipes'!$H$6:$H$1005,MATCH(J1222,'Crafting recipes'!$A$6:$A$1005,0)),"MISSING ID"),1)),0)=1,IF(B1222=IFERROR(INDEX('Crafting recipes'!$H$6:$H$1005,MATCH(J1222,'Crafting recipes'!$A$6:$A$1005,0)),"MISSING ID"),"Advances one material tier","Lower-tier ingredient; route advances one tier"),"Needs tier review"))))))</x:f>
        <x:v>Finished endpoint</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T3</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Not applicable</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prerequisite",IF(K1223="Raw entry preparation","Entry-resource preparation",IF(G1223="Not applicable",IF(IFERROR(INDEX('Items'!$AI$6:$AI$1005,MATCH(T1223,'Items'!$A$6:$A$1005,0)),"MISSING ID")="Finished item","Finished endpoint",IF(IFERROR(INDEX('Items'!$AI$6:$AI$1005,MATCH(T1223,'Items'!$A$6:$A$1005,0)),"MISSING ID")="Currency","Currency / no refinement tier","Recovered output / tier not applicable")),IF(OR(IFERROR(INDEX('Crafting recipes'!$H$6:$H$1005,MATCH(J1223,'Crafting recipes'!$A$6:$A$1005,0)),"MISSING ID")="Unassigned",G1223="Unassigned"),"Tier unresolved",IF(IFERROR(VALUE(RIGHT(G1223,1))-VALUE(RIGHT(IFERROR(INDEX('Crafting recipes'!$H$6:$H$1005,MATCH(J1223,'Crafting recipes'!$A$6:$A$1005,0)),"MISSING ID"),1)),0)=1,IF(B1223=IFERROR(INDEX('Crafting recipes'!$H$6:$H$1005,MATCH(J1223,'Crafting recipes'!$A$6:$A$1005,0)),"MISSING ID"),"Advances one material tier","Lower-tier ingredient; route advances one tier"),"Needs tier review"))))))</x:f>
        <x:v>Finished endpoint</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stock</x:v>
      </x:c>
      <x:c r="B1224" s="4" t="str">
        <x:f>IFERROR(INDEX('Material routes'!$F$6:$F$2205,MATCH(U1224,'Material routes'!$A$6:$A$2205,0)),"MISSING ID")</x:f>
        <x:v>T3</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Not applicable</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prerequisite",IF(K1224="Raw entry preparation","Entry-resource preparation",IF(G1224="Not applicable",IF(IFERROR(INDEX('Items'!$AI$6:$AI$1005,MATCH(T1224,'Items'!$A$6:$A$1005,0)),"MISSING ID")="Finished item","Finished endpoint",IF(IFERROR(INDEX('Items'!$AI$6:$AI$1005,MATCH(T1224,'Items'!$A$6:$A$1005,0)),"MISSING ID")="Currency","Currency / no refinement tier","Recovered output / tier not applicable")),IF(OR(IFERROR(INDEX('Crafting recipes'!$H$6:$H$1005,MATCH(J1224,'Crafting recipes'!$A$6:$A$1005,0)),"MISSING ID")="Unassigned",G1224="Unassigned"),"Tier unresolved",IF(IFERROR(VALUE(RIGHT(G1224,1))-VALUE(RIGHT(IFERROR(INDEX('Crafting recipes'!$H$6:$H$1005,MATCH(J1224,'Crafting recipes'!$A$6:$A$1005,0)),"MISSING ID"),1)),0)=1,IF(B1224=IFERROR(INDEX('Crafting recipes'!$H$6:$H$1005,MATCH(J1224,'Crafting recipes'!$A$6:$A$1005,0)),"MISSING ID"),"Advances one material tier","Lower-tier ingredient; route advances one tier"),"Needs tier review"))))))</x:f>
        <x:v>Finished endpoint</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Not applicable</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prerequisite",IF(K1225="Raw entry preparation","Entry-resource preparation",IF(G1225="Not applicable",IF(IFERROR(INDEX('Items'!$AI$6:$AI$1005,MATCH(T1225,'Items'!$A$6:$A$1005,0)),"MISSING ID")="Finished item","Finished endpoint",IF(IFERROR(INDEX('Items'!$AI$6:$AI$1005,MATCH(T1225,'Items'!$A$6:$A$1005,0)),"MISSING ID")="Currency","Currency / no refinement tier","Recovered output / tier not applicable")),IF(OR(IFERROR(INDEX('Crafting recipes'!$H$6:$H$1005,MATCH(J1225,'Crafting recipes'!$A$6:$A$1005,0)),"MISSING ID")="Unassigned",G1225="Unassigned"),"Tier unresolved",IF(IFERROR(VALUE(RIGHT(G1225,1))-VALUE(RIGHT(IFERROR(INDEX('Crafting recipes'!$H$6:$H$1005,MATCH(J1225,'Crafting recipes'!$A$6:$A$1005,0)),"MISSING ID"),1)),0)=1,IF(B1225=IFERROR(INDEX('Crafting recipes'!$H$6:$H$1005,MATCH(J1225,'Crafting recipes'!$A$6:$A$1005,0)),"MISSING ID"),"Advances one material tier","Lower-tier ingredient; route advances one tier"),"Needs tier review"))))))</x:f>
        <x:v>Finished endpoint</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T3</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Not applicable</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prerequisite",IF(K1226="Raw entry preparation","Entry-resource preparation",IF(G1226="Not applicable",IF(IFERROR(INDEX('Items'!$AI$6:$AI$1005,MATCH(T1226,'Items'!$A$6:$A$1005,0)),"MISSING ID")="Finished item","Finished endpoint",IF(IFERROR(INDEX('Items'!$AI$6:$AI$1005,MATCH(T1226,'Items'!$A$6:$A$1005,0)),"MISSING ID")="Currency","Currency / no refinement tier","Recovered output / tier not applicable")),IF(OR(IFERROR(INDEX('Crafting recipes'!$H$6:$H$1005,MATCH(J1226,'Crafting recipes'!$A$6:$A$1005,0)),"MISSING ID")="Unassigned",G1226="Unassigned"),"Tier unresolved",IF(IFERROR(VALUE(RIGHT(G1226,1))-VALUE(RIGHT(IFERROR(INDEX('Crafting recipes'!$H$6:$H$1005,MATCH(J1226,'Crafting recipes'!$A$6:$A$1005,0)),"MISSING ID"),1)),0)=1,IF(B1226=IFERROR(INDEX('Crafting recipes'!$H$6:$H$1005,MATCH(J1226,'Crafting recipes'!$A$6:$A$1005,0)),"MISSING ID"),"Advances one material tier","Lower-tier ingredient; route advances one tier"),"Needs tier review"))))))</x:f>
        <x:v>Finished endpoint</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stock</x:v>
      </x:c>
      <x:c r="B1227" s="4" t="str">
        <x:f>IFERROR(INDEX('Material routes'!$F$6:$F$2205,MATCH(U1227,'Material routes'!$A$6:$A$2205,0)),"MISSING ID")</x:f>
        <x:v>T3</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Not applicable</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prerequisite",IF(K1227="Raw entry preparation","Entry-resource preparation",IF(G1227="Not applicable",IF(IFERROR(INDEX('Items'!$AI$6:$AI$1005,MATCH(T1227,'Items'!$A$6:$A$1005,0)),"MISSING ID")="Finished item","Finished endpoint",IF(IFERROR(INDEX('Items'!$AI$6:$AI$1005,MATCH(T1227,'Items'!$A$6:$A$1005,0)),"MISSING ID")="Currency","Currency / no refinement tier","Recovered output / tier not applicable")),IF(OR(IFERROR(INDEX('Crafting recipes'!$H$6:$H$1005,MATCH(J1227,'Crafting recipes'!$A$6:$A$1005,0)),"MISSING ID")="Unassigned",G1227="Unassigned"),"Tier unresolved",IF(IFERROR(VALUE(RIGHT(G1227,1))-VALUE(RIGHT(IFERROR(INDEX('Crafting recipes'!$H$6:$H$1005,MATCH(J1227,'Crafting recipes'!$A$6:$A$1005,0)),"MISSING ID"),1)),0)=1,IF(B1227=IFERROR(INDEX('Crafting recipes'!$H$6:$H$1005,MATCH(J1227,'Crafting recipes'!$A$6:$A$1005,0)),"MISSING ID"),"Advances one material tier","Lower-tier ingredient; route advances one tier"),"Needs tier review"))))))</x:f>
        <x:v>Finished endpoint</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Not applicable</x:v>
      </x:c>
      <x:c r="H1228" s="4" t="str">
        <x:f>IFERROR(INDEX('Material routes'!$H$6:$H$2205,MATCH(V1228,'Material routes'!$A$6:$A$2205,0)),"MISSING ID")</x:f>
        <x:v>Armor</x:v>
      </x:c>
      <x:c r="I1228" s="4" t="str">
        <x:f>IFERROR(INDEX('Material routes'!$G$6:$G$2205,MATCH(V1228,'Material routes'!$A$6:$A$2205,0)),"MISSING ID")</x:f>
        <x:v>Legger attachments</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Finished endpoint</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Not applicable</x:v>
      </x:c>
      <x:c r="H1229" s="4" t="str">
        <x:f>IFERROR(INDEX('Material routes'!$H$6:$H$2205,MATCH(V1229,'Material routes'!$A$6:$A$2205,0)),"MISSING ID")</x:f>
        <x:v>Armor</x:v>
      </x:c>
      <x:c r="I1229" s="4" t="str">
        <x:f>IFERROR(INDEX('Material routes'!$G$6:$G$2205,MATCH(V1229,'Material routes'!$A$6:$A$2205,0)),"MISSING ID")</x:f>
        <x:v>Legger attachments</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Finished endpoint</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stock</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Not applicable</x:v>
      </x:c>
      <x:c r="H1230" s="4" t="str">
        <x:f>IFERROR(INDEX('Material routes'!$H$6:$H$2205,MATCH(V1230,'Material routes'!$A$6:$A$2205,0)),"MISSING ID")</x:f>
        <x:v>Armor</x:v>
      </x:c>
      <x:c r="I1230" s="4" t="str">
        <x:f>IFERROR(INDEX('Material routes'!$G$6:$G$2205,MATCH(V1230,'Material routes'!$A$6:$A$2205,0)),"MISSING ID")</x:f>
        <x:v>Legger attachments</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Finished endpoint</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 composite stock</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Not applicable</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prerequisite",IF(K1231="Raw entry preparation","Entry-resource preparation",IF(G1231="Not applicable",IF(IFERROR(INDEX('Items'!$AI$6:$AI$1005,MATCH(T1231,'Items'!$A$6:$A$1005,0)),"MISSING ID")="Finished item","Finished endpoint",IF(IFERROR(INDEX('Items'!$AI$6:$AI$1005,MATCH(T1231,'Items'!$A$6:$A$1005,0)),"MISSING ID")="Currency","Currency / no refinement tier","Recovered output / tier not applicable")),IF(OR(IFERROR(INDEX('Crafting recipes'!$H$6:$H$1005,MATCH(J1231,'Crafting recipes'!$A$6:$A$1005,0)),"MISSING ID")="Unassigned",G1231="Unassigned"),"Tier unresolved",IF(IFERROR(VALUE(RIGHT(G1231,1))-VALUE(RIGHT(IFERROR(INDEX('Crafting recipes'!$H$6:$H$1005,MATCH(J1231,'Crafting recipes'!$A$6:$A$1005,0)),"MISSING ID"),1)),0)=1,IF(B1231=IFERROR(INDEX('Crafting recipes'!$H$6:$H$1005,MATCH(J1231,'Crafting recipes'!$A$6:$A$1005,0)),"MISSING ID"),"Advances one material tier","Lower-tier ingredient; route advances one tier"),"Needs tier review"))))))</x:f>
        <x:v>Finished endpoint</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T2</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Not applicable</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prerequisite",IF(K1232="Raw entry preparation","Entry-resource preparation",IF(G1232="Not applicable",IF(IFERROR(INDEX('Items'!$AI$6:$AI$1005,MATCH(T1232,'Items'!$A$6:$A$1005,0)),"MISSING ID")="Finished item","Finished endpoint",IF(IFERROR(INDEX('Items'!$AI$6:$AI$1005,MATCH(T1232,'Items'!$A$6:$A$1005,0)),"MISSING ID")="Currency","Currency / no refinement tier","Recovered output / tier not applicable")),IF(OR(IFERROR(INDEX('Crafting recipes'!$H$6:$H$1005,MATCH(J1232,'Crafting recipes'!$A$6:$A$1005,0)),"MISSING ID")="Unassigned",G1232="Unassigned"),"Tier unresolved",IF(IFERROR(VALUE(RIGHT(G1232,1))-VALUE(RIGHT(IFERROR(INDEX('Crafting recipes'!$H$6:$H$1005,MATCH(J1232,'Crafting recipes'!$A$6:$A$1005,0)),"MISSING ID"),1)),0)=1,IF(B1232=IFERROR(INDEX('Crafting recipes'!$H$6:$H$1005,MATCH(J1232,'Crafting recipes'!$A$6:$A$1005,0)),"MISSING ID"),"Advances one material tier","Lower-tier ingredient; route advances one tier"),"Needs tier review"))))))</x:f>
        <x:v>Finished endpoint</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T2</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Dense Phagia nutrient drink</x:v>
      </x:c>
      <x:c r="G1234" s="4" t="str">
        <x:f>IFERROR(INDEX('Material routes'!$F$6:$F$2205,MATCH(V1234,'Material routes'!$A$6:$A$2205,0)),"MISSING ID")</x:f>
        <x:v>Not applicable</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prerequisite",IF(K1234="Raw entry preparation","Entry-resource preparation",IF(G1234="Not applicable",IF(IFERROR(INDEX('Items'!$AI$6:$AI$1005,MATCH(T1234,'Items'!$A$6:$A$1005,0)),"MISSING ID")="Finished item","Finished endpoint",IF(IFERROR(INDEX('Items'!$AI$6:$AI$1005,MATCH(T1234,'Items'!$A$6:$A$1005,0)),"MISSING ID")="Currency","Currency / no refinement tier","Recovered output / tier not applicable")),IF(OR(IFERROR(INDEX('Crafting recipes'!$H$6:$H$1005,MATCH(J1234,'Crafting recipes'!$A$6:$A$1005,0)),"MISSING ID")="Unassigned",G1234="Unassigned"),"Tier unresolved",IF(IFERROR(VALUE(RIGHT(G1234,1))-VALUE(RIGHT(IFERROR(INDEX('Crafting recipes'!$H$6:$H$1005,MATCH(J1234,'Crafting recipes'!$A$6:$A$1005,0)),"MISSING ID"),1)),0)=1,IF(B1234=IFERROR(INDEX('Crafting recipes'!$H$6:$H$1005,MATCH(J1234,'Crafting recipes'!$A$6:$A$1005,0)),"MISSING ID"),"Advances one material tier","Lower-tier ingredient; route advances one tier"),"Needs tier review"))))))</x:f>
        <x:v>Finished endpoint</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T1</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Dense Phagia nutrient drink</x:v>
      </x:c>
      <x:c r="G1235" s="4" t="str">
        <x:f>IFERROR(INDEX('Material routes'!$F$6:$F$2205,MATCH(V1235,'Material routes'!$A$6:$A$2205,0)),"MISSING ID")</x:f>
        <x:v>Not applicable</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prerequisite",IF(K1235="Raw entry preparation","Entry-resource preparation",IF(G1235="Not applicable",IF(IFERROR(INDEX('Items'!$AI$6:$AI$1005,MATCH(T1235,'Items'!$A$6:$A$1005,0)),"MISSING ID")="Finished item","Finished endpoint",IF(IFERROR(INDEX('Items'!$AI$6:$AI$1005,MATCH(T1235,'Items'!$A$6:$A$1005,0)),"MISSING ID")="Currency","Currency / no refinement tier","Recovered output / tier not applicable")),IF(OR(IFERROR(INDEX('Crafting recipes'!$H$6:$H$1005,MATCH(J1235,'Crafting recipes'!$A$6:$A$1005,0)),"MISSING ID")="Unassigned",G1235="Unassigned"),"Tier unresolved",IF(IFERROR(VALUE(RIGHT(G1235,1))-VALUE(RIGHT(IFERROR(INDEX('Crafting recipes'!$H$6:$H$1005,MATCH(J1235,'Crafting recipes'!$A$6:$A$1005,0)),"MISSING ID"),1)),0)=1,IF(B1235=IFERROR(INDEX('Crafting recipes'!$H$6:$H$1005,MATCH(J1235,'Crafting recipes'!$A$6:$A$1005,0)),"MISSING ID"),"Advances one material tier","Lower-tier ingredient; route advances one tier"),"Needs tier review"))))))</x:f>
        <x:v>Finished endpoint</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T1</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Not applicable</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prerequisite",IF(K1236="Raw entry preparation","Entry-resource preparation",IF(G1236="Not applicable",IF(IFERROR(INDEX('Items'!$AI$6:$AI$1005,MATCH(T1236,'Items'!$A$6:$A$1005,0)),"MISSING ID")="Finished item","Finished endpoint",IF(IFERROR(INDEX('Items'!$AI$6:$AI$1005,MATCH(T1236,'Items'!$A$6:$A$1005,0)),"MISSING ID")="Currency","Currency / no refinement tier","Recovered output / tier not applicable")),IF(OR(IFERROR(INDEX('Crafting recipes'!$H$6:$H$1005,MATCH(J1236,'Crafting recipes'!$A$6:$A$1005,0)),"MISSING ID")="Unassigned",G1236="Unassigned"),"Tier unresolved",IF(IFERROR(VALUE(RIGHT(G1236,1))-VALUE(RIGHT(IFERROR(INDEX('Crafting recipes'!$H$6:$H$1005,MATCH(J1236,'Crafting recipes'!$A$6:$A$1005,0)),"MISSING ID"),1)),0)=1,IF(B1236=IFERROR(INDEX('Crafting recipes'!$H$6:$H$1005,MATCH(J1236,'Crafting recipes'!$A$6:$A$1005,0)),"MISSING ID"),"Advances one material tier","Lower-tier ingredient; route advances one tier"),"Needs tier review"))))))</x:f>
        <x:v>Finished endpoint</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T1</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Not applicable</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prerequisite",IF(K1237="Raw entry preparation","Entry-resource preparation",IF(G1237="Not applicable",IF(IFERROR(INDEX('Items'!$AI$6:$AI$1005,MATCH(T1237,'Items'!$A$6:$A$1005,0)),"MISSING ID")="Finished item","Finished endpoint",IF(IFERROR(INDEX('Items'!$AI$6:$AI$1005,MATCH(T1237,'Items'!$A$6:$A$1005,0)),"MISSING ID")="Currency","Currency / no refinement tier","Recovered output / tier not applicable")),IF(OR(IFERROR(INDEX('Crafting recipes'!$H$6:$H$1005,MATCH(J1237,'Crafting recipes'!$A$6:$A$1005,0)),"MISSING ID")="Unassigned",G1237="Unassigned"),"Tier unresolved",IF(IFERROR(VALUE(RIGHT(G1237,1))-VALUE(RIGHT(IFERROR(INDEX('Crafting recipes'!$H$6:$H$1005,MATCH(J1237,'Crafting recipes'!$A$6:$A$1005,0)),"MISSING ID"),1)),0)=1,IF(B1237=IFERROR(INDEX('Crafting recipes'!$H$6:$H$1005,MATCH(J1237,'Crafting recipes'!$A$6:$A$1005,0)),"MISSING ID"),"Advances one material tier","Lower-tier ingredient; route advances one tier"),"Needs tier review"))))))</x:f>
        <x:v>Finished endpoint</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T1</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Not applicable</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prerequisite",IF(K1238="Raw entry preparation","Entry-resource preparation",IF(G1238="Not applicable",IF(IFERROR(INDEX('Items'!$AI$6:$AI$1005,MATCH(T1238,'Items'!$A$6:$A$1005,0)),"MISSING ID")="Finished item","Finished endpoint",IF(IFERROR(INDEX('Items'!$AI$6:$AI$1005,MATCH(T1238,'Items'!$A$6:$A$1005,0)),"MISSING ID")="Currency","Currency / no refinement tier","Recovered output / tier not applicable")),IF(OR(IFERROR(INDEX('Crafting recipes'!$H$6:$H$1005,MATCH(J1238,'Crafting recipes'!$A$6:$A$1005,0)),"MISSING ID")="Unassigned",G1238="Unassigned"),"Tier unresolved",IF(IFERROR(VALUE(RIGHT(G1238,1))-VALUE(RIGHT(IFERROR(INDEX('Crafting recipes'!$H$6:$H$1005,MATCH(J1238,'Crafting recipes'!$A$6:$A$1005,0)),"MISSING ID"),1)),0)=1,IF(B1238=IFERROR(INDEX('Crafting recipes'!$H$6:$H$1005,MATCH(J1238,'Crafting recipes'!$A$6:$A$1005,0)),"MISSING ID"),"Advances one material tier","Lower-tier ingredient; route advances one tier"),"Needs tier review"))))))</x:f>
        <x:v>Finished endpoint</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T1</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Not applicable</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prerequisite",IF(K1239="Raw entry preparation","Entry-resource preparation",IF(G1239="Not applicable",IF(IFERROR(INDEX('Items'!$AI$6:$AI$1005,MATCH(T1239,'Items'!$A$6:$A$1005,0)),"MISSING ID")="Finished item","Finished endpoint",IF(IFERROR(INDEX('Items'!$AI$6:$AI$1005,MATCH(T1239,'Items'!$A$6:$A$1005,0)),"MISSING ID")="Currency","Currency / no refinement tier","Recovered output / tier not applicable")),IF(OR(IFERROR(INDEX('Crafting recipes'!$H$6:$H$1005,MATCH(J1239,'Crafting recipes'!$A$6:$A$1005,0)),"MISSING ID")="Unassigned",G1239="Unassigned"),"Tier unresolved",IF(IFERROR(VALUE(RIGHT(G1239,1))-VALUE(RIGHT(IFERROR(INDEX('Crafting recipes'!$H$6:$H$1005,MATCH(J1239,'Crafting recipes'!$A$6:$A$1005,0)),"MISSING ID"),1)),0)=1,IF(B1239=IFERROR(INDEX('Crafting recipes'!$H$6:$H$1005,MATCH(J1239,'Crafting recipes'!$A$6:$A$1005,0)),"MISSING ID"),"Advances one material tier","Lower-tier ingredient; route advances one tier"),"Needs tier review"))))))</x:f>
        <x:v>Finished endpoint</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T1</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Not applicable</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prerequisite",IF(K1240="Raw entry preparation","Entry-resource preparation",IF(G1240="Not applicable",IF(IFERROR(INDEX('Items'!$AI$6:$AI$1005,MATCH(T1240,'Items'!$A$6:$A$1005,0)),"MISSING ID")="Finished item","Finished endpoint",IF(IFERROR(INDEX('Items'!$AI$6:$AI$1005,MATCH(T1240,'Items'!$A$6:$A$1005,0)),"MISSING ID")="Currency","Currency / no refinement tier","Recovered output / tier not applicable")),IF(OR(IFERROR(INDEX('Crafting recipes'!$H$6:$H$1005,MATCH(J1240,'Crafting recipes'!$A$6:$A$1005,0)),"MISSING ID")="Unassigned",G1240="Unassigned"),"Tier unresolved",IF(IFERROR(VALUE(RIGHT(G1240,1))-VALUE(RIGHT(IFERROR(INDEX('Crafting recipes'!$H$6:$H$1005,MATCH(J1240,'Crafting recipes'!$A$6:$A$1005,0)),"MISSING ID"),1)),0)=1,IF(B1240=IFERROR(INDEX('Crafting recipes'!$H$6:$H$1005,MATCH(J1240,'Crafting recipes'!$A$6:$A$1005,0)),"MISSING ID"),"Advances one material tier","Lower-tier ingredient; route advances one tier"),"Needs tier review"))))))</x:f>
        <x:v>Finished endpoint</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T1</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Not applicable</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prerequisite",IF(K1241="Raw entry preparation","Entry-resource preparation",IF(G1241="Not applicable",IF(IFERROR(INDEX('Items'!$AI$6:$AI$1005,MATCH(T1241,'Items'!$A$6:$A$1005,0)),"MISSING ID")="Finished item","Finished endpoint",IF(IFERROR(INDEX('Items'!$AI$6:$AI$1005,MATCH(T1241,'Items'!$A$6:$A$1005,0)),"MISSING ID")="Currency","Currency / no refinement tier","Recovered output / tier not applicable")),IF(OR(IFERROR(INDEX('Crafting recipes'!$H$6:$H$1005,MATCH(J1241,'Crafting recipes'!$A$6:$A$1005,0)),"MISSING ID")="Unassigned",G1241="Unassigned"),"Tier unresolved",IF(IFERROR(VALUE(RIGHT(G1241,1))-VALUE(RIGHT(IFERROR(INDEX('Crafting recipes'!$H$6:$H$1005,MATCH(J1241,'Crafting recipes'!$A$6:$A$1005,0)),"MISSING ID"),1)),0)=1,IF(B1241=IFERROR(INDEX('Crafting recipes'!$H$6:$H$1005,MATCH(J1241,'Crafting recipes'!$A$6:$A$1005,0)),"MISSING ID"),"Advances one material tier","Lower-tier ingredient; route advances one tier"),"Needs tier review"))))))</x:f>
        <x:v>Finished endpoint</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T1</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Not applicable</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prerequisite",IF(K1244="Raw entry preparation","Entry-resource preparation",IF(G1244="Not applicable",IF(IFERROR(INDEX('Items'!$AI$6:$AI$1005,MATCH(T1244,'Items'!$A$6:$A$1005,0)),"MISSING ID")="Finished item","Finished endpoint",IF(IFERROR(INDEX('Items'!$AI$6:$AI$1005,MATCH(T1244,'Items'!$A$6:$A$1005,0)),"MISSING ID")="Currency","Currency / no refinement tier","Recovered output / tier not applicable")),IF(OR(IFERROR(INDEX('Crafting recipes'!$H$6:$H$1005,MATCH(J1244,'Crafting recipes'!$A$6:$A$1005,0)),"MISSING ID")="Unassigned",G1244="Unassigned"),"Tier unresolved",IF(IFERROR(VALUE(RIGHT(G1244,1))-VALUE(RIGHT(IFERROR(INDEX('Crafting recipes'!$H$6:$H$1005,MATCH(J1244,'Crafting recipes'!$A$6:$A$1005,0)),"MISSING ID"),1)),0)=1,IF(B1244=IFERROR(INDEX('Crafting recipes'!$H$6:$H$1005,MATCH(J1244,'Crafting recipes'!$A$6:$A$1005,0)),"MISSING ID"),"Advances one material tier","Lower-tier ingredient; route advances one tier"),"Needs tier review"))))))</x:f>
        <x:v>Finished endpoint</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Not applicable</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prerequisite",IF(K1245="Raw entry preparation","Entry-resource preparation",IF(G1245="Not applicable",IF(IFERROR(INDEX('Items'!$AI$6:$AI$1005,MATCH(T1245,'Items'!$A$6:$A$1005,0)),"MISSING ID")="Finished item","Finished endpoint",IF(IFERROR(INDEX('Items'!$AI$6:$AI$1005,MATCH(T1245,'Items'!$A$6:$A$1005,0)),"MISSING ID")="Currency","Currency / no refinement tier","Recovered output / tier not applicable")),IF(OR(IFERROR(INDEX('Crafting recipes'!$H$6:$H$1005,MATCH(J1245,'Crafting recipes'!$A$6:$A$1005,0)),"MISSING ID")="Unassigned",G1245="Unassigned"),"Tier unresolved",IF(IFERROR(VALUE(RIGHT(G1245,1))-VALUE(RIGHT(IFERROR(INDEX('Crafting recipes'!$H$6:$H$1005,MATCH(J1245,'Crafting recipes'!$A$6:$A$1005,0)),"MISSING ID"),1)),0)=1,IF(B1245=IFERROR(INDEX('Crafting recipes'!$H$6:$H$1005,MATCH(J1245,'Crafting recipes'!$A$6:$A$1005,0)),"MISSING ID"),"Advances one material tier","Lower-tier ingredient; route advances one tier"),"Needs tier review"))))))</x:f>
        <x:v>Finished endpoint</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T1</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Not applicable</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prerequisite",IF(K1246="Raw entry preparation","Entry-resource preparation",IF(G1246="Not applicable",IF(IFERROR(INDEX('Items'!$AI$6:$AI$1005,MATCH(T1246,'Items'!$A$6:$A$1005,0)),"MISSING ID")="Finished item","Finished endpoint",IF(IFERROR(INDEX('Items'!$AI$6:$AI$1005,MATCH(T1246,'Items'!$A$6:$A$1005,0)),"MISSING ID")="Currency","Currency / no refinement tier","Recovered output / tier not applicable")),IF(OR(IFERROR(INDEX('Crafting recipes'!$H$6:$H$1005,MATCH(J1246,'Crafting recipes'!$A$6:$A$1005,0)),"MISSING ID")="Unassigned",G1246="Unassigned"),"Tier unresolved",IF(IFERROR(VALUE(RIGHT(G1246,1))-VALUE(RIGHT(IFERROR(INDEX('Crafting recipes'!$H$6:$H$1005,MATCH(J1246,'Crafting recipes'!$A$6:$A$1005,0)),"MISSING ID"),1)),0)=1,IF(B1246=IFERROR(INDEX('Crafting recipes'!$H$6:$H$1005,MATCH(J1246,'Crafting recipes'!$A$6:$A$1005,0)),"MISSING ID"),"Advances one material tier","Lower-tier ingredient; route advances one tier"),"Needs tier review"))))))</x:f>
        <x:v>Finished endpoint</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Not applicable</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prerequisite",IF(K1247="Raw entry preparation","Entry-resource preparation",IF(G1247="Not applicable",IF(IFERROR(INDEX('Items'!$AI$6:$AI$1005,MATCH(T1247,'Items'!$A$6:$A$1005,0)),"MISSING ID")="Finished item","Finished endpoint",IF(IFERROR(INDEX('Items'!$AI$6:$AI$1005,MATCH(T1247,'Items'!$A$6:$A$1005,0)),"MISSING ID")="Currency","Currency / no refinement tier","Recovered output / tier not applicable")),IF(OR(IFERROR(INDEX('Crafting recipes'!$H$6:$H$1005,MATCH(J1247,'Crafting recipes'!$A$6:$A$1005,0)),"MISSING ID")="Unassigned",G1247="Unassigned"),"Tier unresolved",IF(IFERROR(VALUE(RIGHT(G1247,1))-VALUE(RIGHT(IFERROR(INDEX('Crafting recipes'!$H$6:$H$1005,MATCH(J1247,'Crafting recipes'!$A$6:$A$1005,0)),"MISSING ID"),1)),0)=1,IF(B1247=IFERROR(INDEX('Crafting recipes'!$H$6:$H$1005,MATCH(J1247,'Crafting recipes'!$A$6:$A$1005,0)),"MISSING ID"),"Advances one material tier","Lower-tier ingredient; route advances one tier"),"Needs tier review"))))))</x:f>
        <x:v>Finished endpoint</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T1</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Not applicable</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prerequisite",IF(K1248="Raw entry preparation","Entry-resource preparation",IF(G1248="Not applicable",IF(IFERROR(INDEX('Items'!$AI$6:$AI$1005,MATCH(T1248,'Items'!$A$6:$A$1005,0)),"MISSING ID")="Finished item","Finished endpoint",IF(IFERROR(INDEX('Items'!$AI$6:$AI$1005,MATCH(T1248,'Items'!$A$6:$A$1005,0)),"MISSING ID")="Currency","Currency / no refinement tier","Recovered output / tier not applicable")),IF(OR(IFERROR(INDEX('Crafting recipes'!$H$6:$H$1005,MATCH(J1248,'Crafting recipes'!$A$6:$A$1005,0)),"MISSING ID")="Unassigned",G1248="Unassigned"),"Tier unresolved",IF(IFERROR(VALUE(RIGHT(G1248,1))-VALUE(RIGHT(IFERROR(INDEX('Crafting recipes'!$H$6:$H$1005,MATCH(J1248,'Crafting recipes'!$A$6:$A$1005,0)),"MISSING ID"),1)),0)=1,IF(B1248=IFERROR(INDEX('Crafting recipes'!$H$6:$H$1005,MATCH(J1248,'Crafting recipes'!$A$6:$A$1005,0)),"MISSING ID"),"Advances one material tier","Lower-tier ingredient; route advances one tier"),"Needs tier review"))))))</x:f>
        <x:v>Finished endpoint</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Not applicable</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prerequisite",IF(K1249="Raw entry preparation","Entry-resource preparation",IF(G1249="Not applicable",IF(IFERROR(INDEX('Items'!$AI$6:$AI$1005,MATCH(T1249,'Items'!$A$6:$A$1005,0)),"MISSING ID")="Finished item","Finished endpoint",IF(IFERROR(INDEX('Items'!$AI$6:$AI$1005,MATCH(T1249,'Items'!$A$6:$A$1005,0)),"MISSING ID")="Currency","Currency / no refinement tier","Recovered output / tier not applicable")),IF(OR(IFERROR(INDEX('Crafting recipes'!$H$6:$H$1005,MATCH(J1249,'Crafting recipes'!$A$6:$A$1005,0)),"MISSING ID")="Unassigned",G1249="Unassigned"),"Tier unresolved",IF(IFERROR(VALUE(RIGHT(G1249,1))-VALUE(RIGHT(IFERROR(INDEX('Crafting recipes'!$H$6:$H$1005,MATCH(J1249,'Crafting recipes'!$A$6:$A$1005,0)),"MISSING ID"),1)),0)=1,IF(B1249=IFERROR(INDEX('Crafting recipes'!$H$6:$H$1005,MATCH(J1249,'Crafting recipes'!$A$6:$A$1005,0)),"MISSING ID"),"Advances one material tier","Lower-tier ingredient; route advances one tier"),"Needs tier review"))))))</x:f>
        <x:v>Finished endpoint</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Not applicable</x:v>
      </x:c>
      <x:c r="H1250" s="4" t="str">
        <x:f>IFERROR(INDEX('Material routes'!$H$6:$H$2205,MATCH(V1250,'Material routes'!$A$6:$A$2205,0)),"MISSING ID")</x:f>
        <x:v>Container</x:v>
      </x:c>
      <x:c r="I1250" s="4" t="str">
        <x:f>IFERROR(INDEX('Material routes'!$G$6:$G$2205,MATCH(V1250,'Material routes'!$A$6:$A$2205,0)),"MISSING ID")</x:f>
        <x:v>Containers</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Finished endpoint</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Not applicable</x:v>
      </x:c>
      <x:c r="H1251" s="4" t="str">
        <x:f>IFERROR(INDEX('Material routes'!$H$6:$H$2205,MATCH(V1251,'Material routes'!$A$6:$A$2205,0)),"MISSING ID")</x:f>
        <x:v>Container</x:v>
      </x:c>
      <x:c r="I1251" s="4" t="str">
        <x:f>IFERROR(INDEX('Material routes'!$G$6:$G$2205,MATCH(V1251,'Material routes'!$A$6:$A$2205,0)),"MISSING ID")</x:f>
        <x:v>Containers</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Finished endpoint</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glaze feed</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Not applicable</x:v>
      </x:c>
      <x:c r="H1252" s="4" t="str">
        <x:f>IFERROR(INDEX('Material routes'!$H$6:$H$2205,MATCH(V1252,'Material routes'!$A$6:$A$2205,0)),"MISSING ID")</x:f>
        <x:v>Container</x:v>
      </x:c>
      <x:c r="I1252" s="4" t="str">
        <x:f>IFERROR(INDEX('Material routes'!$G$6:$G$2205,MATCH(V1252,'Material routes'!$A$6:$A$2205,0)),"MISSING ID")</x:f>
        <x:v>Containers</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Finished endpoint</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 composite stock</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Not applicable</x:v>
      </x:c>
      <x:c r="H1253" s="4" t="str">
        <x:f>IFERROR(INDEX('Material routes'!$H$6:$H$2205,MATCH(V1253,'Material routes'!$A$6:$A$2205,0)),"MISSING ID")</x:f>
        <x:v>Carrier</x:v>
      </x:c>
      <x:c r="I1253" s="4" t="str">
        <x:f>IFERROR(INDEX('Material routes'!$G$6:$G$2205,MATCH(V1253,'Material routes'!$A$6:$A$2205,0)),"MISSING ID")</x:f>
        <x:v>Containers</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Finished endpoint</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Not applicable</x:v>
      </x:c>
      <x:c r="H1254" s="4" t="str">
        <x:f>IFERROR(INDEX('Material routes'!$H$6:$H$2205,MATCH(V1254,'Material routes'!$A$6:$A$2205,0)),"MISSING ID")</x:f>
        <x:v>Carrier</x:v>
      </x:c>
      <x:c r="I1254" s="4" t="str">
        <x:f>IFERROR(INDEX('Material routes'!$G$6:$G$2205,MATCH(V1254,'Material routes'!$A$6:$A$2205,0)),"MISSING ID")</x:f>
        <x:v>Containers</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Finished endpoint</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T4</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Not applicable</x:v>
      </x:c>
      <x:c r="H1258" s="4" t="str">
        <x:f>IFERROR(INDEX('Material routes'!$H$6:$H$2205,MATCH(V1258,'Material routes'!$A$6:$A$2205,0)),"MISSING ID")</x:f>
        <x:v>Tool</x:v>
      </x:c>
      <x:c r="I1258" s="4" t="str">
        <x:f>IFERROR(INDEX('Material routes'!$G$6:$G$2205,MATCH(V1258,'Material routes'!$A$6:$A$2205,0)),"MISSING ID")</x:f>
        <x:v>Accessories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prerequisite",IF(K1258="Raw entry preparation","Entry-resource preparation",IF(G1258="Not applicable",IF(IFERROR(INDEX('Items'!$AI$6:$AI$1005,MATCH(T1258,'Items'!$A$6:$A$1005,0)),"MISSING ID")="Finished item","Finished endpoint",IF(IFERROR(INDEX('Items'!$AI$6:$AI$1005,MATCH(T1258,'Items'!$A$6:$A$1005,0)),"MISSING ID")="Currency","Currency / no refinement tier","Recovered output / tier not applicable")),IF(OR(IFERROR(INDEX('Crafting recipes'!$H$6:$H$1005,MATCH(J1258,'Crafting recipes'!$A$6:$A$1005,0)),"MISSING ID")="Unassigned",G1258="Unassigned"),"Tier unresolved",IF(IFERROR(VALUE(RIGHT(G1258,1))-VALUE(RIGHT(IFERROR(INDEX('Crafting recipes'!$H$6:$H$1005,MATCH(J1258,'Crafting recipes'!$A$6:$A$1005,0)),"MISSING ID"),1)),0)=1,IF(B1258=IFERROR(INDEX('Crafting recipes'!$H$6:$H$1005,MATCH(J1258,'Crafting recipes'!$A$6:$A$1005,0)),"MISSING ID"),"Advances one material tier","Lower-tier ingredient; route advances one tier"),"Needs tier review"))))))</x:f>
        <x:v>Finished endpoint</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T4</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Not applicable</x:v>
      </x:c>
      <x:c r="H1259" s="4" t="str">
        <x:f>IFERROR(INDEX('Material routes'!$H$6:$H$2205,MATCH(V1259,'Material routes'!$A$6:$A$2205,0)),"MISSING ID")</x:f>
        <x:v>Tool</x:v>
      </x:c>
      <x:c r="I1259" s="4" t="str">
        <x:f>IFERROR(INDEX('Material routes'!$G$6:$G$2205,MATCH(V1259,'Material routes'!$A$6:$A$2205,0)),"MISSING ID")</x:f>
        <x:v>Accessories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prerequisite",IF(K1259="Raw entry preparation","Entry-resource preparation",IF(G1259="Not applicable",IF(IFERROR(INDEX('Items'!$AI$6:$AI$1005,MATCH(T1259,'Items'!$A$6:$A$1005,0)),"MISSING ID")="Finished item","Finished endpoint",IF(IFERROR(INDEX('Items'!$AI$6:$AI$1005,MATCH(T1259,'Items'!$A$6:$A$1005,0)),"MISSING ID")="Currency","Currency / no refinement tier","Recovered output / tier not applicable")),IF(OR(IFERROR(INDEX('Crafting recipes'!$H$6:$H$1005,MATCH(J1259,'Crafting recipes'!$A$6:$A$1005,0)),"MISSING ID")="Unassigned",G1259="Unassigned"),"Tier unresolved",IF(IFERROR(VALUE(RIGHT(G1259,1))-VALUE(RIGHT(IFERROR(INDEX('Crafting recipes'!$H$6:$H$1005,MATCH(J1259,'Crafting recipes'!$A$6:$A$1005,0)),"MISSING ID"),1)),0)=1,IF(B1259=IFERROR(INDEX('Crafting recipes'!$H$6:$H$1005,MATCH(J1259,'Crafting recipes'!$A$6:$A$1005,0)),"MISSING ID"),"Advances one material tier","Lower-tier ingredient; route advances one tier"),"Needs tier review"))))))</x:f>
        <x:v>Finished endpoint</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Not applicable</x:v>
      </x:c>
      <x:c r="C1260" s="4" t="str">
        <x:f>IFERROR(INDEX('Material routes'!$H$6:$H$2205,MATCH(U1260,'Material routes'!$A$6:$A$2205,0)),"MISSING ID")</x:f>
        <x:v>Machine part</x:v>
      </x:c>
      <x:c r="D1260" s="4" t="str">
        <x:f>IFERROR(INDEX('Material routes'!$G$6:$G$2205,MATCH(U1260,'Material routes'!$A$6:$A$2205,0)),"MISSING ID")</x:f>
        <x:v>Recovered mechanisms</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Accessories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Finished endpoint</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Not applicable</x:v>
      </x:c>
      <x:c r="C1261" s="4" t="str">
        <x:f>IFERROR(INDEX('Material routes'!$H$6:$H$2205,MATCH(U1261,'Material routes'!$A$6:$A$2205,0)),"MISSING ID")</x:f>
        <x:v>Machine part</x:v>
      </x:c>
      <x:c r="D1261" s="4" t="str">
        <x:f>IFERROR(INDEX('Material routes'!$G$6:$G$2205,MATCH(U1261,'Material routes'!$A$6:$A$2205,0)),"MISSING ID")</x:f>
        <x:v>Recovered mechanisms</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Accessories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Finished endpoint</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T4</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Not applicable</x:v>
      </x:c>
      <x:c r="H1262" s="4" t="str">
        <x:f>IFERROR(INDEX('Material routes'!$H$6:$H$2205,MATCH(V1262,'Material routes'!$A$6:$A$2205,0)),"MISSING ID")</x:f>
        <x:v>Tool</x:v>
      </x:c>
      <x:c r="I1262" s="4" t="str">
        <x:f>IFERROR(INDEX('Material routes'!$G$6:$G$2205,MATCH(V1262,'Material routes'!$A$6:$A$2205,0)),"MISSING ID")</x:f>
        <x:v>Accessories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prerequisite",IF(K1262="Raw entry preparation","Entry-resource preparation",IF(G1262="Not applicable",IF(IFERROR(INDEX('Items'!$AI$6:$AI$1005,MATCH(T1262,'Items'!$A$6:$A$1005,0)),"MISSING ID")="Finished item","Finished endpoint",IF(IFERROR(INDEX('Items'!$AI$6:$AI$1005,MATCH(T1262,'Items'!$A$6:$A$1005,0)),"MISSING ID")="Currency","Currency / no refinement tier","Recovered output / tier not applicable")),IF(OR(IFERROR(INDEX('Crafting recipes'!$H$6:$H$1005,MATCH(J1262,'Crafting recipes'!$A$6:$A$1005,0)),"MISSING ID")="Unassigned",G1262="Unassigned"),"Tier unresolved",IF(IFERROR(VALUE(RIGHT(G1262,1))-VALUE(RIGHT(IFERROR(INDEX('Crafting recipes'!$H$6:$H$1005,MATCH(J1262,'Crafting recipes'!$A$6:$A$1005,0)),"MISSING ID"),1)),0)=1,IF(B1262=IFERROR(INDEX('Crafting recipes'!$H$6:$H$1005,MATCH(J1262,'Crafting recipes'!$A$6:$A$1005,0)),"MISSING ID"),"Advances one material tier","Lower-tier ingredient; route advances one tier"),"Needs tier review"))))))</x:f>
        <x:v>Finished endpoint</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T4</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Not applicable</x:v>
      </x:c>
      <x:c r="H1263" s="4" t="str">
        <x:f>IFERROR(INDEX('Material routes'!$H$6:$H$2205,MATCH(V1263,'Material routes'!$A$6:$A$2205,0)),"MISSING ID")</x:f>
        <x:v>Tool</x:v>
      </x:c>
      <x:c r="I1263" s="4" t="str">
        <x:f>IFERROR(INDEX('Material routes'!$G$6:$G$2205,MATCH(V1263,'Material routes'!$A$6:$A$2205,0)),"MISSING ID")</x:f>
        <x:v>Accessories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prerequisite",IF(K1263="Raw entry preparation","Entry-resource preparation",IF(G1263="Not applicable",IF(IFERROR(INDEX('Items'!$AI$6:$AI$1005,MATCH(T1263,'Items'!$A$6:$A$1005,0)),"MISSING ID")="Finished item","Finished endpoint",IF(IFERROR(INDEX('Items'!$AI$6:$AI$1005,MATCH(T1263,'Items'!$A$6:$A$1005,0)),"MISSING ID")="Currency","Currency / no refinement tier","Recovered output / tier not applicable")),IF(OR(IFERROR(INDEX('Crafting recipes'!$H$6:$H$1005,MATCH(J1263,'Crafting recipes'!$A$6:$A$1005,0)),"MISSING ID")="Unassigned",G1263="Unassigned"),"Tier unresolved",IF(IFERROR(VALUE(RIGHT(G1263,1))-VALUE(RIGHT(IFERROR(INDEX('Crafting recipes'!$H$6:$H$1005,MATCH(J1263,'Crafting recipes'!$A$6:$A$1005,0)),"MISSING ID"),1)),0)=1,IF(B1263=IFERROR(INDEX('Crafting recipes'!$H$6:$H$1005,MATCH(J1263,'Crafting recipes'!$A$6:$A$1005,0)),"MISSING ID"),"Advances one material tier","Lower-tier ingredient; route advances one tier"),"Needs tier review"))))))</x:f>
        <x:v>Finished endpoint</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Not applicable</x:v>
      </x:c>
      <x:c r="C1264" s="4" t="str">
        <x:f>IFERROR(INDEX('Material routes'!$H$6:$H$2205,MATCH(U1264,'Material routes'!$A$6:$A$2205,0)),"MISSING ID")</x:f>
        <x:v>Energy storage</x:v>
      </x:c>
      <x:c r="D1264" s="4" t="str">
        <x:f>IFERROR(INDEX('Material routes'!$G$6:$G$2205,MATCH(U1264,'Material routes'!$A$6:$A$2205,0)),"MISSING ID")</x:f>
        <x:v>Field supplies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Not applicable</x:v>
      </x:c>
      <x:c r="H1264" s="4" t="str">
        <x:f>IFERROR(INDEX('Material routes'!$H$6:$H$2205,MATCH(V1264,'Material routes'!$A$6:$A$2205,0)),"MISSING ID")</x:f>
        <x:v>Tool</x:v>
      </x:c>
      <x:c r="I1264" s="4" t="str">
        <x:f>IFERROR(INDEX('Material routes'!$G$6:$G$2205,MATCH(V1264,'Material routes'!$A$6:$A$2205,0)),"MISSING ID")</x:f>
        <x:v>Accessories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prerequisite",IF(K1264="Raw entry preparation","Entry-resource preparation",IF(G1264="Not applicable",IF(IFERROR(INDEX('Items'!$AI$6:$AI$1005,MATCH(T1264,'Items'!$A$6:$A$1005,0)),"MISSING ID")="Finished item","Finished endpoint",IF(IFERROR(INDEX('Items'!$AI$6:$AI$1005,MATCH(T1264,'Items'!$A$6:$A$1005,0)),"MISSING ID")="Currency","Currency / no refinement tier","Recovered output / tier not applicable")),IF(OR(IFERROR(INDEX('Crafting recipes'!$H$6:$H$1005,MATCH(J1264,'Crafting recipes'!$A$6:$A$1005,0)),"MISSING ID")="Unassigned",G1264="Unassigned"),"Tier unresolved",IF(IFERROR(VALUE(RIGHT(G1264,1))-VALUE(RIGHT(IFERROR(INDEX('Crafting recipes'!$H$6:$H$1005,MATCH(J1264,'Crafting recipes'!$A$6:$A$1005,0)),"MISSING ID"),1)),0)=1,IF(B1264=IFERROR(INDEX('Crafting recipes'!$H$6:$H$1005,MATCH(J1264,'Crafting recipes'!$A$6:$A$1005,0)),"MISSING ID"),"Advances one material tier","Lower-tier ingredient; route advances one tier"),"Needs tier review"))))))</x:f>
        <x:v>Finished endpoint</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t="str">
        <x:f>IFERROR(INDEX('Material routes'!$E$6:$E$2205,MATCH(U1265,'Material routes'!$A$6:$A$2205,0)),"MISSING ID")</x:f>
        <x:v>Fitted machine casing</x:v>
      </x:c>
      <x:c r="B1265" s="4" t="str">
        <x:f>IFERROR(INDEX('Material routes'!$F$6:$F$2205,MATCH(U1265,'Material routes'!$A$6:$A$2205,0)),"MISSING ID")</x:f>
        <x:v>T3</x:v>
      </x:c>
      <x:c r="C1265" s="4" t="str">
        <x:f>IFERROR(INDEX('Material routes'!$H$6:$H$2205,MATCH(U1265,'Material routes'!$A$6:$A$2205,0)),"MISSING ID")</x:f>
        <x:v>Crafting component</x:v>
      </x:c>
      <x:c r="D1265" s="4" t="str">
        <x:f>IFERROR(INDEX('Material routes'!$G$6:$G$2205,MATCH(U1265,'Material routes'!$A$6:$A$2205,0)),"MISSING ID")</x:f>
        <x:v>Crafting components</x:v>
      </x:c>
      <x:c r="E1265" s="4" t="str">
        <x:f>IFERROR(INDEX('Material routes'!$C$6:$C$2205,MATCH(U1265,'Material routes'!$A$6:$A$2205,0)),"MISSING ID")</x:f>
        <x:v>Ingredient candidate</x:v>
      </x:c>
      <x:c r="F1265" s="4" t="str">
        <x:f>IFERROR(INDEX('Material routes'!$E$6:$E$2205,MATCH(V1265,'Material routes'!$A$6:$A$2205,0)),"MISSING ID")</x:f>
        <x:v>Magnetic field disruptor</x:v>
      </x:c>
      <x:c r="G1265" s="4" t="str">
        <x:f>IFERROR(INDEX('Material routes'!$F$6:$F$2205,MATCH(V1265,'Material routes'!$A$6:$A$2205,0)),"MISSING ID")</x:f>
        <x:v>Not applicable</x:v>
      </x:c>
      <x:c r="H1265" s="4" t="str">
        <x:f>IFERROR(INDEX('Material routes'!$H$6:$H$2205,MATCH(V1265,'Material routes'!$A$6:$A$2205,0)),"MISSING ID")</x:f>
        <x:v>Tool</x:v>
      </x:c>
      <x:c r="I1265" s="4" t="str">
        <x:f>IFERROR(INDEX('Material routes'!$G$6:$G$2205,MATCH(V1265,'Material routes'!$A$6:$A$2205,0)),"MISSING ID")</x:f>
        <x:v>Tools</x:v>
      </x:c>
      <x:c r="J1265" s="4" t="str">
        <x:f>IFERROR(INDEX('Material routes'!$B$6:$B$2205,MATCH(U1265,'Material routes'!$A$6:$A$2205,0)),"MISSING ID")</x:f>
        <x:v>design.audit.author_electrical_magnetic_disruptor</x:v>
      </x:c>
      <x:c r="K1265" s="4" t="str">
        <x:f>IFERROR(INDEX('Crafting recipes'!$C$6:$C$1005,MATCH(J1265,'Crafting recipes'!$A$6:$A$1005,0)),"MISSING ID")</x:f>
        <x:v>Finished-item crafting</x:v>
      </x:c>
      <x:c r="L1265" s="4" t="str">
        <x:f>IFERROR(INDEX('Material routes'!$K$6:$K$2205,MATCH(U1265,'Material routes'!$A$6:$A$2205,0)),"MISSING ID")</x:f>
        <x:v>Proposal</x:v>
      </x:c>
      <x:c r="M1265" s="4" t="str">
        <x:f>IFERROR(INDEX('Material routes'!$M$6:$M$2205,MATCH(U1265,'Material routes'!$A$6:$A$2205,0)),"MISSING ID")</x:f>
        <x:v>Partial proposal</x:v>
      </x:c>
      <x:c r="N1265" s="4"/>
      <x:c r="O1265" s="4" t="str">
        <x:f>IFERROR(INDEX('Material routes'!$J$6:$J$2205,MATCH(U1265,'Material routes'!$A$6:$A$2205,0)),"MISSING ID")</x:f>
        <x:v>Unspecified</x:v>
      </x:c>
      <x:c r="P1265" s="4"/>
      <x:c r="Q1265" s="4" t="str">
        <x:f>IFERROR(INDEX('Material routes'!$J$6:$J$2205,MATCH(V1265,'Material routes'!$A$6:$A$2205,0)),"MISSING ID")</x:f>
        <x:v>Unspecified</x:v>
      </x:c>
      <x:c r="R1265" s="4" t="str">
        <x:f>IF(L1265="Withheld","Withheld premise",IF(E1265="Tool candidate","Reusable prerequisite",IF(K1265="Raw entry preparation","Entry-resource preparation",IF(G1265="Not applicable",IF(IFERROR(INDEX('Items'!$AI$6:$AI$1005,MATCH(T1265,'Items'!$A$6:$A$1005,0)),"MISSING ID")="Finished item","Finished endpoint",IF(IFERROR(INDEX('Items'!$AI$6:$AI$1005,MATCH(T1265,'Items'!$A$6:$A$1005,0)),"MISSING ID")="Currency","Currency / no refinement tier","Recovered output / tier not applicable")),IF(OR(IFERROR(INDEX('Crafting recipes'!$H$6:$H$1005,MATCH(J1265,'Crafting recipes'!$A$6:$A$1005,0)),"MISSING ID")="Unassigned",G1265="Unassigned"),"Tier unresolved",IF(IFERROR(VALUE(RIGHT(G1265,1))-VALUE(RIGHT(IFERROR(INDEX('Crafting recipes'!$H$6:$H$1005,MATCH(J1265,'Crafting recipes'!$A$6:$A$1005,0)),"MISSING ID"),1)),0)=1,IF(B1265=IFERROR(INDEX('Crafting recipes'!$H$6:$H$1005,MATCH(J1265,'Crafting recipes'!$A$6:$A$1005,0)),"MISSING ID"),"Advances one material tier","Lower-tier ingredient; route advances one tier"),"Needs tier review"))))))</x:f>
        <x:v>Finished endpoint</x:v>
      </x:c>
      <x:c r="S1265" s="4" t="str">
        <x:f>IFERROR(INDEX('Material routes'!$D$6:$D$2205,MATCH(U1265,'Material routes'!$A$6:$A$2205,0)),"MISSING ID")</x:f>
        <x:v>proposal.audit.fitted_machine_casing</x:v>
      </x:c>
      <x:c r="T1265" s="4" t="str">
        <x:f>IFERROR(INDEX('Material routes'!$D$6:$D$2205,MATCH(V1265,'Material routes'!$A$6:$A$2205,0)),"MISSING ID")</x:f>
        <x:v>author.electrical.magnetic_disruptor</x:v>
      </x:c>
      <x:c r="U1265" s="4" t="str">
        <x:v>design.audit.author_electrical_magnetic_disruptor.audit.in.1</x:v>
      </x:c>
      <x:c r="V1265" s="4" t="str">
        <x:v>design.audit.author_electrical_magnetic_disruptor.audit.out</x:v>
      </x:c>
    </x:row>
    <x:row r="1266" ht="64" customHeight="1">
      <x:c r="A1266" s="4" t="str">
        <x:f>IFERROR(INDEX('Material routes'!$E$6:$E$2205,MATCH(U1266,'Material routes'!$A$6:$A$2205,0)),"MISSING ID")</x:f>
        <x:v>Insulated winding subassembly</x:v>
      </x:c>
      <x:c r="B1266" s="4" t="str">
        <x:f>IFERROR(INDEX('Material routes'!$F$6:$F$2205,MATCH(U1266,'Material routes'!$A$6:$A$2205,0)),"MISSING ID")</x:f>
        <x:v>T4</x:v>
      </x:c>
      <x:c r="C1266" s="4" t="str">
        <x:f>IFERROR(INDEX('Material routes'!$H$6:$H$2205,MATCH(U1266,'Material routes'!$A$6:$A$2205,0)),"MISSING ID")</x:f>
        <x:v>Crafting component</x:v>
      </x:c>
      <x:c r="D1266" s="4" t="str">
        <x:f>IFERROR(INDEX('Material routes'!$G$6:$G$2205,MATCH(U1266,'Material routes'!$A$6:$A$2205,0)),"MISSING ID")</x:f>
        <x:v>Crafting components</x:v>
      </x:c>
      <x:c r="E1266" s="4" t="str">
        <x:f>IFERROR(INDEX('Material routes'!$C$6:$C$2205,MATCH(U1266,'Material routes'!$A$6:$A$2205,0)),"MISSING ID")</x:f>
        <x:v>Ingredient candidate</x:v>
      </x:c>
      <x:c r="F1266" s="4" t="str">
        <x:f>IFERROR(INDEX('Material routes'!$E$6:$E$2205,MATCH(V1266,'Material routes'!$A$6:$A$2205,0)),"MISSING ID")</x:f>
        <x:v>Magnetic field disruptor</x:v>
      </x:c>
      <x:c r="G1266" s="4" t="str">
        <x:f>IFERROR(INDEX('Material routes'!$F$6:$F$2205,MATCH(V1266,'Material routes'!$A$6:$A$2205,0)),"MISSING ID")</x:f>
        <x:v>Not applicable</x:v>
      </x:c>
      <x:c r="H1266" s="4" t="str">
        <x:f>IFERROR(INDEX('Material routes'!$H$6:$H$2205,MATCH(V1266,'Material routes'!$A$6:$A$2205,0)),"MISSING ID")</x:f>
        <x:v>Tool</x:v>
      </x:c>
      <x:c r="I1266" s="4" t="str">
        <x:f>IFERROR(INDEX('Material routes'!$G$6:$G$2205,MATCH(V1266,'Material routes'!$A$6:$A$2205,0)),"MISSING ID")</x:f>
        <x:v>Tools</x:v>
      </x:c>
      <x:c r="J1266" s="4" t="str">
        <x:f>IFERROR(INDEX('Material routes'!$B$6:$B$2205,MATCH(U1266,'Material routes'!$A$6:$A$2205,0)),"MISSING ID")</x:f>
        <x:v>design.audit.author_electrical_magnetic_disruptor</x:v>
      </x:c>
      <x:c r="K1266" s="4" t="str">
        <x:f>IFERROR(INDEX('Crafting recipes'!$C$6:$C$1005,MATCH(J1266,'Crafting recipes'!$A$6:$A$1005,0)),"MISSING ID")</x:f>
        <x:v>Finished-item crafting</x:v>
      </x:c>
      <x:c r="L1266" s="4" t="str">
        <x:f>IFERROR(INDEX('Material routes'!$K$6:$K$2205,MATCH(U1266,'Material routes'!$A$6:$A$2205,0)),"MISSING ID")</x:f>
        <x:v>Proposal</x:v>
      </x:c>
      <x:c r="M1266" s="4" t="str">
        <x:f>IFERROR(INDEX('Material routes'!$M$6:$M$2205,MATCH(U1266,'Material routes'!$A$6:$A$2205,0)),"MISSING ID")</x:f>
        <x:v>Partial proposal</x:v>
      </x:c>
      <x:c r="N1266" s="4"/>
      <x:c r="O1266" s="4" t="str">
        <x:f>IFERROR(INDEX('Material routes'!$J$6:$J$2205,MATCH(U1266,'Material routes'!$A$6:$A$2205,0)),"MISSING ID")</x:f>
        <x:v>Unspecified</x:v>
      </x:c>
      <x:c r="P1266" s="4"/>
      <x:c r="Q1266" s="4" t="str">
        <x:f>IFERROR(INDEX('Material routes'!$J$6:$J$2205,MATCH(V1266,'Material routes'!$A$6:$A$2205,0)),"MISSING ID")</x:f>
        <x:v>Unspecified</x:v>
      </x:c>
      <x:c r="R1266" s="4" t="str">
        <x:f>IF(L1266="Withheld","Withheld premise",IF(E1266="Tool candidate","Reusable prerequisite",IF(K1266="Raw entry preparation","Entry-resource preparation",IF(G1266="Not applicable",IF(IFERROR(INDEX('Items'!$AI$6:$AI$1005,MATCH(T1266,'Items'!$A$6:$A$1005,0)),"MISSING ID")="Finished item","Finished endpoint",IF(IFERROR(INDEX('Items'!$AI$6:$AI$1005,MATCH(T1266,'Items'!$A$6:$A$1005,0)),"MISSING ID")="Currency","Currency / no refinement tier","Recovered output / tier not applicable")),IF(OR(IFERROR(INDEX('Crafting recipes'!$H$6:$H$1005,MATCH(J1266,'Crafting recipes'!$A$6:$A$1005,0)),"MISSING ID")="Unassigned",G1266="Unassigned"),"Tier unresolved",IF(IFERROR(VALUE(RIGHT(G1266,1))-VALUE(RIGHT(IFERROR(INDEX('Crafting recipes'!$H$6:$H$1005,MATCH(J1266,'Crafting recipes'!$A$6:$A$1005,0)),"MISSING ID"),1)),0)=1,IF(B1266=IFERROR(INDEX('Crafting recipes'!$H$6:$H$1005,MATCH(J1266,'Crafting recipes'!$A$6:$A$1005,0)),"MISSING ID"),"Advances one material tier","Lower-tier ingredient; route advances one tier"),"Needs tier review"))))))</x:f>
        <x:v>Finished endpoint</x:v>
      </x:c>
      <x:c r="S1266" s="4" t="str">
        <x:f>IFERROR(INDEX('Material routes'!$D$6:$D$2205,MATCH(U1266,'Material routes'!$A$6:$A$2205,0)),"MISSING ID")</x:f>
        <x:v>proposal.t4.insulated_winding</x:v>
      </x:c>
      <x:c r="T1266" s="4" t="str">
        <x:f>IFERROR(INDEX('Material routes'!$D$6:$D$2205,MATCH(V1266,'Material routes'!$A$6:$A$2205,0)),"MISSING ID")</x:f>
        <x:v>author.electrical.magnetic_disruptor</x:v>
      </x:c>
      <x:c r="U1266" s="4" t="str">
        <x:v>design.audit.author_electrical_magnetic_disruptor.audit.in.2</x:v>
      </x:c>
      <x:c r="V1266" s="4" t="str">
        <x:v>design.audit.author_electrical_magnetic_disruptor.audit.out</x:v>
      </x:c>
    </x:row>
    <x:row r="1267" ht="64" customHeight="1">
      <x:c r="A1267" s="4" t="str">
        <x:f>IFERROR(INDEX('Material routes'!$E$6:$E$2205,MATCH(U1267,'Material routes'!$A$6:$A$2205,0)),"MISSING ID")</x:f>
        <x:v>Field magnets</x:v>
      </x:c>
      <x:c r="B1267" s="4" t="str">
        <x:f>IFERROR(INDEX('Material routes'!$F$6:$F$2205,MATCH(U1267,'Material routes'!$A$6:$A$2205,0)),"MISSING ID")</x:f>
        <x:v>Not applicable</x:v>
      </x:c>
      <x:c r="C1267" s="4" t="str">
        <x:f>IFERROR(INDEX('Material routes'!$H$6:$H$2205,MATCH(U1267,'Material routes'!$A$6:$A$2205,0)),"MISSING ID")</x:f>
        <x:v>Tool</x:v>
      </x:c>
      <x:c r="D1267" s="4" t="str">
        <x:f>IFERROR(INDEX('Material routes'!$G$6:$G$2205,MATCH(U1267,'Material routes'!$A$6:$A$2205,0)),"MISSING ID")</x:f>
        <x:v>Tools</x:v>
      </x:c>
      <x:c r="E1267" s="4" t="str">
        <x:f>IFERROR(INDEX('Material routes'!$C$6:$C$2205,MATCH(U1267,'Material routes'!$A$6:$A$2205,0)),"MISSING ID")</x:f>
        <x:v>Ingredient candidate</x:v>
      </x:c>
      <x:c r="F1267" s="4" t="str">
        <x:f>IFERROR(INDEX('Material routes'!$E$6:$E$2205,MATCH(V1267,'Material routes'!$A$6:$A$2205,0)),"MISSING ID")</x:f>
        <x:v>Magnetic field disruptor</x:v>
      </x:c>
      <x:c r="G1267" s="4" t="str">
        <x:f>IFERROR(INDEX('Material routes'!$F$6:$F$2205,MATCH(V1267,'Material routes'!$A$6:$A$2205,0)),"MISSING ID")</x:f>
        <x:v>Not applicable</x:v>
      </x:c>
      <x:c r="H1267" s="4" t="str">
        <x:f>IFERROR(INDEX('Material routes'!$H$6:$H$2205,MATCH(V1267,'Material routes'!$A$6:$A$2205,0)),"MISSING ID")</x:f>
        <x:v>Tool</x:v>
      </x:c>
      <x:c r="I1267" s="4" t="str">
        <x:f>IFERROR(INDEX('Material routes'!$G$6:$G$2205,MATCH(V1267,'Material routes'!$A$6:$A$2205,0)),"MISSING ID")</x:f>
        <x:v>Tools</x:v>
      </x:c>
      <x:c r="J1267" s="4" t="str">
        <x:f>IFERROR(INDEX('Material routes'!$B$6:$B$2205,MATCH(U1267,'Material routes'!$A$6:$A$2205,0)),"MISSING ID")</x:f>
        <x:v>design.audit.author_electrical_magnetic_disruptor</x:v>
      </x:c>
      <x:c r="K1267" s="4" t="str">
        <x:f>IFERROR(INDEX('Crafting recipes'!$C$6:$C$1005,MATCH(J1267,'Crafting recipes'!$A$6:$A$1005,0)),"MISSING ID")</x:f>
        <x:v>Finished-item crafting</x:v>
      </x:c>
      <x:c r="L1267" s="4" t="str">
        <x:f>IFERROR(INDEX('Material routes'!$K$6:$K$2205,MATCH(U1267,'Material routes'!$A$6:$A$2205,0)),"MISSING ID")</x:f>
        <x:v>Proposal</x:v>
      </x:c>
      <x:c r="M1267" s="4" t="str">
        <x:f>IFERROR(INDEX('Material routes'!$M$6:$M$2205,MATCH(U1267,'Material routes'!$A$6:$A$2205,0)),"MISSING ID")</x:f>
        <x:v>Partial proposal</x:v>
      </x:c>
      <x:c r="N1267" s="4"/>
      <x:c r="O1267" s="4" t="str">
        <x:f>IFERROR(INDEX('Material routes'!$J$6:$J$2205,MATCH(U1267,'Material routes'!$A$6:$A$2205,0)),"MISSING ID")</x:f>
        <x:v>Unspecified</x:v>
      </x:c>
      <x:c r="P1267" s="4"/>
      <x:c r="Q1267" s="4" t="str">
        <x:f>IFERROR(INDEX('Material routes'!$J$6:$J$2205,MATCH(V1267,'Material routes'!$A$6:$A$2205,0)),"MISSING ID")</x:f>
        <x:v>Unspecified</x:v>
      </x:c>
      <x:c r="R1267" s="4" t="str">
        <x:f>IF(L1267="Withheld","Withheld premise",IF(E1267="Tool candidate","Reusable prerequisite",IF(K1267="Raw entry preparation","Entry-resource preparation",IF(G1267="Not applicable",IF(IFERROR(INDEX('Items'!$AI$6:$AI$1005,MATCH(T1267,'Items'!$A$6:$A$1005,0)),"MISSING ID")="Finished item","Finished endpoint",IF(IFERROR(INDEX('Items'!$AI$6:$AI$1005,MATCH(T1267,'Items'!$A$6:$A$1005,0)),"MISSING ID")="Currency","Currency / no refinement tier","Recovered output / tier not applicable")),IF(OR(IFERROR(INDEX('Crafting recipes'!$H$6:$H$1005,MATCH(J1267,'Crafting recipes'!$A$6:$A$1005,0)),"MISSING ID")="Unassigned",G1267="Unassigned"),"Tier unresolved",IF(IFERROR(VALUE(RIGHT(G1267,1))-VALUE(RIGHT(IFERROR(INDEX('Crafting recipes'!$H$6:$H$1005,MATCH(J1267,'Crafting recipes'!$A$6:$A$1005,0)),"MISSING ID"),1)),0)=1,IF(B1267=IFERROR(INDEX('Crafting recipes'!$H$6:$H$1005,MATCH(J1267,'Crafting recipes'!$A$6:$A$1005,0)),"MISSING ID"),"Advances one material tier","Lower-tier ingredient; route advances one tier"),"Needs tier review"))))))</x:f>
        <x:v>Finished endpoint</x:v>
      </x:c>
      <x:c r="S1267" s="4" t="str">
        <x:f>IFERROR(INDEX('Material routes'!$D$6:$D$2205,MATCH(U1267,'Material routes'!$A$6:$A$2205,0)),"MISSING ID")</x:f>
        <x:v>proposal.gear.magnets</x:v>
      </x:c>
      <x:c r="T1267" s="4" t="str">
        <x:f>IFERROR(INDEX('Material routes'!$D$6:$D$2205,MATCH(V1267,'Material routes'!$A$6:$A$2205,0)),"MISSING ID")</x:f>
        <x:v>author.electrical.magnetic_disruptor</x:v>
      </x:c>
      <x:c r="U1267" s="4" t="str">
        <x:v>design.audit.author_electrical_magnetic_disruptor.audit.in.3</x:v>
      </x:c>
      <x:c r="V1267" s="4" t="str">
        <x:v>design.audit.author_electrical_magnetic_disruptor.audit.out</x:v>
      </x:c>
    </x:row>
    <x:row r="1268" ht="64" customHeight="1">
      <x:c r="A1268" s="4" t="str">
        <x:f>IFERROR(INDEX('Material routes'!$E$6:$E$2205,MATCH(U1268,'Material routes'!$A$6:$A$2205,0)),"MISSING ID")</x:f>
        <x:v>Ceramic-backed control switch</x:v>
      </x:c>
      <x:c r="B1268" s="4" t="str">
        <x:f>IFERROR(INDEX('Material routes'!$F$6:$F$2205,MATCH(U1268,'Material routes'!$A$6:$A$2205,0)),"MISSING ID")</x:f>
        <x:v>T4</x:v>
      </x:c>
      <x:c r="C1268" s="4" t="str">
        <x:f>IFERROR(INDEX('Material routes'!$H$6:$H$2205,MATCH(U1268,'Material routes'!$A$6:$A$2205,0)),"MISSING ID")</x:f>
        <x:v>Crafting component</x:v>
      </x:c>
      <x:c r="D1268" s="4" t="str">
        <x:f>IFERROR(INDEX('Material routes'!$G$6:$G$2205,MATCH(U1268,'Material routes'!$A$6:$A$2205,0)),"MISSING ID")</x:f>
        <x:v>Crafting components</x:v>
      </x:c>
      <x:c r="E1268" s="4" t="str">
        <x:f>IFERROR(INDEX('Material routes'!$C$6:$C$2205,MATCH(U1268,'Material routes'!$A$6:$A$2205,0)),"MISSING ID")</x:f>
        <x:v>Ingredient candidate</x:v>
      </x:c>
      <x:c r="F1268" s="4" t="str">
        <x:f>IFERROR(INDEX('Material routes'!$E$6:$E$2205,MATCH(V1268,'Material routes'!$A$6:$A$2205,0)),"MISSING ID")</x:f>
        <x:v>Magnetic field disruptor</x:v>
      </x:c>
      <x:c r="G1268" s="4" t="str">
        <x:f>IFERROR(INDEX('Material routes'!$F$6:$F$2205,MATCH(V1268,'Material routes'!$A$6:$A$2205,0)),"MISSING ID")</x:f>
        <x:v>Not applicable</x:v>
      </x:c>
      <x:c r="H1268" s="4" t="str">
        <x:f>IFERROR(INDEX('Material routes'!$H$6:$H$2205,MATCH(V1268,'Material routes'!$A$6:$A$2205,0)),"MISSING ID")</x:f>
        <x:v>Tool</x:v>
      </x:c>
      <x:c r="I1268" s="4" t="str">
        <x:f>IFERROR(INDEX('Material routes'!$G$6:$G$2205,MATCH(V1268,'Material routes'!$A$6:$A$2205,0)),"MISSING ID")</x:f>
        <x:v>Tools</x:v>
      </x:c>
      <x:c r="J1268" s="4" t="str">
        <x:f>IFERROR(INDEX('Material routes'!$B$6:$B$2205,MATCH(U1268,'Material routes'!$A$6:$A$2205,0)),"MISSING ID")</x:f>
        <x:v>design.audit.author_electrical_magnetic_disruptor</x:v>
      </x:c>
      <x:c r="K1268" s="4" t="str">
        <x:f>IFERROR(INDEX('Crafting recipes'!$C$6:$C$1005,MATCH(J1268,'Crafting recipes'!$A$6:$A$1005,0)),"MISSING ID")</x:f>
        <x:v>Finished-item crafting</x:v>
      </x:c>
      <x:c r="L1268" s="4" t="str">
        <x:f>IFERROR(INDEX('Material routes'!$K$6:$K$2205,MATCH(U1268,'Material routes'!$A$6:$A$2205,0)),"MISSING ID")</x:f>
        <x:v>Proposal</x:v>
      </x:c>
      <x:c r="M1268" s="4" t="str">
        <x:f>IFERROR(INDEX('Material routes'!$M$6:$M$2205,MATCH(U1268,'Material routes'!$A$6:$A$2205,0)),"MISSING ID")</x:f>
        <x:v>Partial proposal</x:v>
      </x:c>
      <x:c r="N1268" s="4"/>
      <x:c r="O1268" s="4" t="str">
        <x:f>IFERROR(INDEX('Material routes'!$J$6:$J$2205,MATCH(U1268,'Material routes'!$A$6:$A$2205,0)),"MISSING ID")</x:f>
        <x:v>Unspecified</x:v>
      </x:c>
      <x:c r="P1268" s="4"/>
      <x:c r="Q1268" s="4" t="str">
        <x:f>IFERROR(INDEX('Material routes'!$J$6:$J$2205,MATCH(V1268,'Material routes'!$A$6:$A$2205,0)),"MISSING ID")</x:f>
        <x:v>Unspecified</x:v>
      </x:c>
      <x:c r="R1268" s="4" t="str">
        <x:f>IF(L1268="Withheld","Withheld premise",IF(E1268="Tool candidate","Reusable prerequisite",IF(K1268="Raw entry preparation","Entry-resource preparation",IF(G1268="Not applicable",IF(IFERROR(INDEX('Items'!$AI$6:$AI$1005,MATCH(T1268,'Items'!$A$6:$A$1005,0)),"MISSING ID")="Finished item","Finished endpoint",IF(IFERROR(INDEX('Items'!$AI$6:$AI$1005,MATCH(T1268,'Items'!$A$6:$A$1005,0)),"MISSING ID")="Currency","Currency / no refinement tier","Recovered output / tier not applicable")),IF(OR(IFERROR(INDEX('Crafting recipes'!$H$6:$H$1005,MATCH(J1268,'Crafting recipes'!$A$6:$A$1005,0)),"MISSING ID")="Unassigned",G1268="Unassigned"),"Tier unresolved",IF(IFERROR(VALUE(RIGHT(G1268,1))-VALUE(RIGHT(IFERROR(INDEX('Crafting recipes'!$H$6:$H$1005,MATCH(J1268,'Crafting recipes'!$A$6:$A$1005,0)),"MISSING ID"),1)),0)=1,IF(B1268=IFERROR(INDEX('Crafting recipes'!$H$6:$H$1005,MATCH(J1268,'Crafting recipes'!$A$6:$A$1005,0)),"MISSING ID"),"Advances one material tier","Lower-tier ingredient; route advances one tier"),"Needs tier review"))))))</x:f>
        <x:v>Finished endpoint</x:v>
      </x:c>
      <x:c r="S1268" s="4" t="str">
        <x:f>IFERROR(INDEX('Material routes'!$D$6:$D$2205,MATCH(U1268,'Material routes'!$A$6:$A$2205,0)),"MISSING ID")</x:f>
        <x:v>proposal.audit.ceramic_backed_control_switch</x:v>
      </x:c>
      <x:c r="T1268" s="4" t="str">
        <x:f>IFERROR(INDEX('Material routes'!$D$6:$D$2205,MATCH(V1268,'Material routes'!$A$6:$A$2205,0)),"MISSING ID")</x:f>
        <x:v>author.electrical.magnetic_disruptor</x:v>
      </x:c>
      <x:c r="U1268" s="4" t="str">
        <x:v>design.audit.author_electrical_magnetic_disruptor.audit.in.4</x:v>
      </x:c>
      <x:c r="V1268" s="4" t="str">
        <x:v>design.audit.author_electrical_magnetic_disruptor.audit.out</x:v>
      </x:c>
    </x:row>
    <x:row r="1269" ht="64" customHeight="1">
      <x:c r="A1269" s="4" t="str">
        <x:f>IFERROR(INDEX('Material routes'!$E$6:$E$2205,MATCH(U1269,'Material routes'!$A$6:$A$2205,0)),"MISSING ID")</x:f>
        <x:v>Ceramic-dielectric pulse bank</x:v>
      </x:c>
      <x:c r="B1269" s="4" t="str">
        <x:f>IFERROR(INDEX('Material routes'!$F$6:$F$2205,MATCH(U1269,'Material routes'!$A$6:$A$2205,0)),"MISSING ID")</x:f>
        <x:v>Not applicable</x:v>
      </x:c>
      <x:c r="C1269" s="4" t="str">
        <x:f>IFERROR(INDEX('Material routes'!$H$6:$H$2205,MATCH(U1269,'Material routes'!$A$6:$A$2205,0)),"MISSING ID")</x:f>
        <x:v>Energy storage</x:v>
      </x:c>
      <x:c r="D1269" s="4" t="str">
        <x:f>IFERROR(INDEX('Material routes'!$G$6:$G$2205,MATCH(U1269,'Material routes'!$A$6:$A$2205,0)),"MISSING ID")</x:f>
        <x:v>Field supplies</x:v>
      </x:c>
      <x:c r="E1269" s="4" t="str">
        <x:f>IFERROR(INDEX('Material routes'!$C$6:$C$2205,MATCH(U1269,'Material routes'!$A$6:$A$2205,0)),"MISSING ID")</x:f>
        <x:v>Ingredient candidate</x:v>
      </x:c>
      <x:c r="F1269" s="4" t="str">
        <x:f>IFERROR(INDEX('Material routes'!$E$6:$E$2205,MATCH(V1269,'Material routes'!$A$6:$A$2205,0)),"MISSING ID")</x:f>
        <x:v>Magnetic field disruptor</x:v>
      </x:c>
      <x:c r="G1269" s="4" t="str">
        <x:f>IFERROR(INDEX('Material routes'!$F$6:$F$2205,MATCH(V1269,'Material routes'!$A$6:$A$2205,0)),"MISSING ID")</x:f>
        <x:v>Not applicable</x:v>
      </x:c>
      <x:c r="H1269" s="4" t="str">
        <x:f>IFERROR(INDEX('Material routes'!$H$6:$H$2205,MATCH(V1269,'Material routes'!$A$6:$A$2205,0)),"MISSING ID")</x:f>
        <x:v>Tool</x:v>
      </x:c>
      <x:c r="I1269" s="4" t="str">
        <x:f>IFERROR(INDEX('Material routes'!$G$6:$G$2205,MATCH(V1269,'Material routes'!$A$6:$A$2205,0)),"MISSING ID")</x:f>
        <x:v>Tools</x:v>
      </x:c>
      <x:c r="J1269" s="4" t="str">
        <x:f>IFERROR(INDEX('Material routes'!$B$6:$B$2205,MATCH(U1269,'Material routes'!$A$6:$A$2205,0)),"MISSING ID")</x:f>
        <x:v>design.audit.author_electrical_magnetic_disruptor</x:v>
      </x:c>
      <x:c r="K1269" s="4" t="str">
        <x:f>IFERROR(INDEX('Crafting recipes'!$C$6:$C$1005,MATCH(J1269,'Crafting recipes'!$A$6:$A$1005,0)),"MISSING ID")</x:f>
        <x:v>Finished-item crafting</x:v>
      </x:c>
      <x:c r="L1269" s="4" t="str">
        <x:f>IFERROR(INDEX('Material routes'!$K$6:$K$2205,MATCH(U1269,'Material routes'!$A$6:$A$2205,0)),"MISSING ID")</x:f>
        <x:v>Proposal</x:v>
      </x:c>
      <x:c r="M1269" s="4" t="str">
        <x:f>IFERROR(INDEX('Material routes'!$M$6:$M$2205,MATCH(U1269,'Material routes'!$A$6:$A$2205,0)),"MISSING ID")</x:f>
        <x:v>Partial proposal</x:v>
      </x:c>
      <x:c r="N1269" s="4"/>
      <x:c r="O1269" s="4" t="str">
        <x:f>IFERROR(INDEX('Material routes'!$J$6:$J$2205,MATCH(U1269,'Material routes'!$A$6:$A$2205,0)),"MISSING ID")</x:f>
        <x:v>Unspecified</x:v>
      </x:c>
      <x:c r="P1269" s="4"/>
      <x:c r="Q1269" s="4" t="str">
        <x:f>IFERROR(INDEX('Material routes'!$J$6:$J$2205,MATCH(V1269,'Material routes'!$A$6:$A$2205,0)),"MISSING ID")</x:f>
        <x:v>Unspecified</x:v>
      </x:c>
      <x:c r="R1269" s="4" t="str">
        <x:f>IF(L1269="Withheld","Withheld premise",IF(E1269="Tool candidate","Reusable prerequisite",IF(K1269="Raw entry preparation","Entry-resource preparation",IF(G1269="Not applicable",IF(IFERROR(INDEX('Items'!$AI$6:$AI$1005,MATCH(T1269,'Items'!$A$6:$A$1005,0)),"MISSING ID")="Finished item","Finished endpoint",IF(IFERROR(INDEX('Items'!$AI$6:$AI$1005,MATCH(T1269,'Items'!$A$6:$A$1005,0)),"MISSING ID")="Currency","Currency / no refinement tier","Recovered output / tier not applicable")),IF(OR(IFERROR(INDEX('Crafting recipes'!$H$6:$H$1005,MATCH(J1269,'Crafting recipes'!$A$6:$A$1005,0)),"MISSING ID")="Unassigned",G1269="Unassigned"),"Tier unresolved",IF(IFERROR(VALUE(RIGHT(G1269,1))-VALUE(RIGHT(IFERROR(INDEX('Crafting recipes'!$H$6:$H$1005,MATCH(J1269,'Crafting recipes'!$A$6:$A$1005,0)),"MISSING ID"),1)),0)=1,IF(B1269=IFERROR(INDEX('Crafting recipes'!$H$6:$H$1005,MATCH(J1269,'Crafting recipes'!$A$6:$A$1005,0)),"MISSING ID"),"Advances one material tier","Lower-tier ingredient; route advances one tier"),"Needs tier review"))))))</x:f>
        <x:v>Finished endpoint</x:v>
      </x:c>
      <x:c r="S1269" s="4" t="str">
        <x:f>IFERROR(INDEX('Material routes'!$D$6:$D$2205,MATCH(U1269,'Material routes'!$A$6:$A$2205,0)),"MISSING ID")</x:f>
        <x:v>proposal.collection.ceramic_dielectric_pulse_bank</x:v>
      </x:c>
      <x:c r="T1269" s="4" t="str">
        <x:f>IFERROR(INDEX('Material routes'!$D$6:$D$2205,MATCH(V1269,'Material routes'!$A$6:$A$2205,0)),"MISSING ID")</x:f>
        <x:v>author.electrical.magnetic_disruptor</x:v>
      </x:c>
      <x:c r="U1269" s="4" t="str">
        <x:v>design.audit.author_electrical_magnetic_disruptor.audit.in.5</x:v>
      </x:c>
      <x:c r="V1269" s="4" t="str">
        <x:v>design.audit.author_electrical_magnetic_disruptor.audit.out</x:v>
      </x:c>
    </x:row>
    <x:row r="1270" ht="64" customHeight="1">
      <x:c r="A1270" s="4" t="str">
        <x:f>IFERROR(INDEX('Material routes'!$E$6:$E$2205,MATCH(U1270,'Material routes'!$A$6:$A$2205,0)),"MISSING ID")</x:f>
        <x:v>Fitted machine casing</x:v>
      </x:c>
      <x:c r="B1270" s="4" t="str">
        <x:f>IFERROR(INDEX('Material routes'!$F$6:$F$2205,MATCH(U1270,'Material routes'!$A$6:$A$2205,0)),"MISSING ID")</x:f>
        <x:v>T3</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Not applicable</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prerequisite",IF(K1270="Raw entry preparation","Entry-resource preparation",IF(G1270="Not applicable",IF(IFERROR(INDEX('Items'!$AI$6:$AI$1005,MATCH(T1270,'Items'!$A$6:$A$1005,0)),"MISSING ID")="Finished item","Finished endpoint",IF(IFERROR(INDEX('Items'!$AI$6:$AI$1005,MATCH(T1270,'Items'!$A$6:$A$1005,0)),"MISSING ID")="Currency","Currency / no refinement tier","Recovered output / tier not applicable")),IF(OR(IFERROR(INDEX('Crafting recipes'!$H$6:$H$1005,MATCH(J1270,'Crafting recipes'!$A$6:$A$1005,0)),"MISSING ID")="Unassigned",G1270="Unassigned"),"Tier unresolved",IF(IFERROR(VALUE(RIGHT(G1270,1))-VALUE(RIGHT(IFERROR(INDEX('Crafting recipes'!$H$6:$H$1005,MATCH(J1270,'Crafting recipes'!$A$6:$A$1005,0)),"MISSING ID"),1)),0)=1,IF(B1270=IFERROR(INDEX('Crafting recipes'!$H$6:$H$1005,MATCH(J1270,'Crafting recipes'!$A$6:$A$1005,0)),"MISSING ID"),"Advances one material tier","Lower-tier ingredient; route advances one tier"),"Needs tier review"))))))</x:f>
        <x:v>Finished endpoint</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T4</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Not applicable</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prerequisite",IF(K1271="Raw entry preparation","Entry-resource preparation",IF(G1271="Not applicable",IF(IFERROR(INDEX('Items'!$AI$6:$AI$1005,MATCH(T1271,'Items'!$A$6:$A$1005,0)),"MISSING ID")="Finished item","Finished endpoint",IF(IFERROR(INDEX('Items'!$AI$6:$AI$1005,MATCH(T1271,'Items'!$A$6:$A$1005,0)),"MISSING ID")="Currency","Currency / no refinement tier","Recovered output / tier not applicable")),IF(OR(IFERROR(INDEX('Crafting recipes'!$H$6:$H$1005,MATCH(J1271,'Crafting recipes'!$A$6:$A$1005,0)),"MISSING ID")="Unassigned",G1271="Unassigned"),"Tier unresolved",IF(IFERROR(VALUE(RIGHT(G1271,1))-VALUE(RIGHT(IFERROR(INDEX('Crafting recipes'!$H$6:$H$1005,MATCH(J1271,'Crafting recipes'!$A$6:$A$1005,0)),"MISSING ID"),1)),0)=1,IF(B1271=IFERROR(INDEX('Crafting recipes'!$H$6:$H$1005,MATCH(J1271,'Crafting recipes'!$A$6:$A$1005,0)),"MISSING ID"),"Advances one material tier","Lower-tier ingredient; route advances one tier"),"Needs tier review"))))))</x:f>
        <x:v>Finished endpoint</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Not applicable</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Not applicable</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prerequisite",IF(K1272="Raw entry preparation","Entry-resource preparation",IF(G1272="Not applicable",IF(IFERROR(INDEX('Items'!$AI$6:$AI$1005,MATCH(T1272,'Items'!$A$6:$A$1005,0)),"MISSING ID")="Finished item","Finished endpoint",IF(IFERROR(INDEX('Items'!$AI$6:$AI$1005,MATCH(T1272,'Items'!$A$6:$A$1005,0)),"MISSING ID")="Currency","Currency / no refinement tier","Recovered output / tier not applicable")),IF(OR(IFERROR(INDEX('Crafting recipes'!$H$6:$H$1005,MATCH(J1272,'Crafting recipes'!$A$6:$A$1005,0)),"MISSING ID")="Unassigned",G1272="Unassigned"),"Tier unresolved",IF(IFERROR(VALUE(RIGHT(G1272,1))-VALUE(RIGHT(IFERROR(INDEX('Crafting recipes'!$H$6:$H$1005,MATCH(J1272,'Crafting recipes'!$A$6:$A$1005,0)),"MISSING ID"),1)),0)=1,IF(B1272=IFERROR(INDEX('Crafting recipes'!$H$6:$H$1005,MATCH(J1272,'Crafting recipes'!$A$6:$A$1005,0)),"MISSING ID"),"Advances one material tier","Lower-tier ingredient; route advances one tier"),"Needs tier review"))))))</x:f>
        <x:v>Finished endpoint</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T4</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Not applicable</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prerequisite",IF(K1273="Raw entry preparation","Entry-resource preparation",IF(G1273="Not applicable",IF(IFERROR(INDEX('Items'!$AI$6:$AI$1005,MATCH(T1273,'Items'!$A$6:$A$1005,0)),"MISSING ID")="Finished item","Finished endpoint",IF(IFERROR(INDEX('Items'!$AI$6:$AI$1005,MATCH(T1273,'Items'!$A$6:$A$1005,0)),"MISSING ID")="Currency","Currency / no refinement tier","Recovered output / tier not applicable")),IF(OR(IFERROR(INDEX('Crafting recipes'!$H$6:$H$1005,MATCH(J1273,'Crafting recipes'!$A$6:$A$1005,0)),"MISSING ID")="Unassigned",G1273="Unassigned"),"Tier unresolved",IF(IFERROR(VALUE(RIGHT(G1273,1))-VALUE(RIGHT(IFERROR(INDEX('Crafting recipes'!$H$6:$H$1005,MATCH(J1273,'Crafting recipes'!$A$6:$A$1005,0)),"MISSING ID"),1)),0)=1,IF(B1273=IFERROR(INDEX('Crafting recipes'!$H$6:$H$1005,MATCH(J1273,'Crafting recipes'!$A$6:$A$1005,0)),"MISSING ID"),"Advances one material tier","Lower-tier ingredient; route advances one tier"),"Needs tier review"))))))</x:f>
        <x:v>Finished endpoint</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Not applicable</x:v>
      </x:c>
      <x:c r="C1274" s="4" t="str">
        <x:f>IFERROR(INDEX('Material routes'!$H$6:$H$2205,MATCH(U1274,'Material routes'!$A$6:$A$2205,0)),"MISSING ID")</x:f>
        <x:v>Energy storage</x:v>
      </x:c>
      <x:c r="D1274" s="4" t="str">
        <x:f>IFERROR(INDEX('Material routes'!$G$6:$G$2205,MATCH(U1274,'Material routes'!$A$6:$A$2205,0)),"MISSING ID")</x:f>
        <x:v>Field supplies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Not applicable</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prerequisite",IF(K1274="Raw entry preparation","Entry-resource preparation",IF(G1274="Not applicable",IF(IFERROR(INDEX('Items'!$AI$6:$AI$1005,MATCH(T1274,'Items'!$A$6:$A$1005,0)),"MISSING ID")="Finished item","Finished endpoint",IF(IFERROR(INDEX('Items'!$AI$6:$AI$1005,MATCH(T1274,'Items'!$A$6:$A$1005,0)),"MISSING ID")="Currency","Currency / no refinement tier","Recovered output / tier not applicable")),IF(OR(IFERROR(INDEX('Crafting recipes'!$H$6:$H$1005,MATCH(J1274,'Crafting recipes'!$A$6:$A$1005,0)),"MISSING ID")="Unassigned",G1274="Unassigned"),"Tier unresolved",IF(IFERROR(VALUE(RIGHT(G1274,1))-VALUE(RIGHT(IFERROR(INDEX('Crafting recipes'!$H$6:$H$1005,MATCH(J1274,'Crafting recipes'!$A$6:$A$1005,0)),"MISSING ID"),1)),0)=1,IF(B1274=IFERROR(INDEX('Crafting recipes'!$H$6:$H$1005,MATCH(J1274,'Crafting recipes'!$A$6:$A$1005,0)),"MISSING ID"),"Advances one material tier","Lower-tier ingredient; route advances one tier"),"Needs tier review"))))))</x:f>
        <x:v>Finished endpoint</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T3</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Not applicable</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prerequisite",IF(K1275="Raw entry preparation","Entry-resource preparation",IF(G1275="Not applicable",IF(IFERROR(INDEX('Items'!$AI$6:$AI$1005,MATCH(T1275,'Items'!$A$6:$A$1005,0)),"MISSING ID")="Finished item","Finished endpoint",IF(IFERROR(INDEX('Items'!$AI$6:$AI$1005,MATCH(T1275,'Items'!$A$6:$A$1005,0)),"MISSING ID")="Currency","Currency / no refinement tier","Recovered output / tier not applicable")),IF(OR(IFERROR(INDEX('Crafting recipes'!$H$6:$H$1005,MATCH(J1275,'Crafting recipes'!$A$6:$A$1005,0)),"MISSING ID")="Unassigned",G1275="Unassigned"),"Tier unresolved",IF(IFERROR(VALUE(RIGHT(G1275,1))-VALUE(RIGHT(IFERROR(INDEX('Crafting recipes'!$H$6:$H$1005,MATCH(J1275,'Crafting recipes'!$A$6:$A$1005,0)),"MISSING ID"),1)),0)=1,IF(B1275=IFERROR(INDEX('Crafting recipes'!$H$6:$H$1005,MATCH(J1275,'Crafting recipes'!$A$6:$A$1005,0)),"MISSING ID"),"Advances one material tier","Lower-tier ingredient; route advances one tier"),"Needs tier review"))))))</x:f>
        <x:v>Finished endpoint</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T4</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Not applicable</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prerequisite",IF(K1276="Raw entry preparation","Entry-resource preparation",IF(G1276="Not applicable",IF(IFERROR(INDEX('Items'!$AI$6:$AI$1005,MATCH(T1276,'Items'!$A$6:$A$1005,0)),"MISSING ID")="Finished item","Finished endpoint",IF(IFERROR(INDEX('Items'!$AI$6:$AI$1005,MATCH(T1276,'Items'!$A$6:$A$1005,0)),"MISSING ID")="Currency","Currency / no refinement tier","Recovered output / tier not applicable")),IF(OR(IFERROR(INDEX('Crafting recipes'!$H$6:$H$1005,MATCH(J1276,'Crafting recipes'!$A$6:$A$1005,0)),"MISSING ID")="Unassigned",G1276="Unassigned"),"Tier unresolved",IF(IFERROR(VALUE(RIGHT(G1276,1))-VALUE(RIGHT(IFERROR(INDEX('Crafting recipes'!$H$6:$H$1005,MATCH(J1276,'Crafting recipes'!$A$6:$A$1005,0)),"MISSING ID"),1)),0)=1,IF(B1276=IFERROR(INDEX('Crafting recipes'!$H$6:$H$1005,MATCH(J1276,'Crafting recipes'!$A$6:$A$1005,0)),"MISSING ID"),"Advances one material tier","Lower-tier ingredient; route advances one tier"),"Needs tier review"))))))</x:f>
        <x:v>Finished endpoint</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Not applicable</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Not applicable</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prerequisite",IF(K1277="Raw entry preparation","Entry-resource preparation",IF(G1277="Not applicable",IF(IFERROR(INDEX('Items'!$AI$6:$AI$1005,MATCH(T1277,'Items'!$A$6:$A$1005,0)),"MISSING ID")="Finished item","Finished endpoint",IF(IFERROR(INDEX('Items'!$AI$6:$AI$1005,MATCH(T1277,'Items'!$A$6:$A$1005,0)),"MISSING ID")="Currency","Currency / no refinement tier","Recovered output / tier not applicable")),IF(OR(IFERROR(INDEX('Crafting recipes'!$H$6:$H$1005,MATCH(J1277,'Crafting recipes'!$A$6:$A$1005,0)),"MISSING ID")="Unassigned",G1277="Unassigned"),"Tier unresolved",IF(IFERROR(VALUE(RIGHT(G1277,1))-VALUE(RIGHT(IFERROR(INDEX('Crafting recipes'!$H$6:$H$1005,MATCH(J1277,'Crafting recipes'!$A$6:$A$1005,0)),"MISSING ID"),1)),0)=1,IF(B1277=IFERROR(INDEX('Crafting recipes'!$H$6:$H$1005,MATCH(J1277,'Crafting recipes'!$A$6:$A$1005,0)),"MISSING ID"),"Advances one material tier","Lower-tier ingredient; route advances one tier"),"Needs tier review"))))))</x:f>
        <x:v>Finished endpoint</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T4</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Not applicable</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prerequisite",IF(K1278="Raw entry preparation","Entry-resource preparation",IF(G1278="Not applicable",IF(IFERROR(INDEX('Items'!$AI$6:$AI$1005,MATCH(T1278,'Items'!$A$6:$A$1005,0)),"MISSING ID")="Finished item","Finished endpoint",IF(IFERROR(INDEX('Items'!$AI$6:$AI$1005,MATCH(T1278,'Items'!$A$6:$A$1005,0)),"MISSING ID")="Currency","Currency / no refinement tier","Recovered output / tier not applicable")),IF(OR(IFERROR(INDEX('Crafting recipes'!$H$6:$H$1005,MATCH(J1278,'Crafting recipes'!$A$6:$A$1005,0)),"MISSING ID")="Unassigned",G1278="Unassigned"),"Tier unresolved",IF(IFERROR(VALUE(RIGHT(G1278,1))-VALUE(RIGHT(IFERROR(INDEX('Crafting recipes'!$H$6:$H$1005,MATCH(J1278,'Crafting recipes'!$A$6:$A$1005,0)),"MISSING ID"),1)),0)=1,IF(B1278=IFERROR(INDEX('Crafting recipes'!$H$6:$H$1005,MATCH(J1278,'Crafting recipes'!$A$6:$A$1005,0)),"MISSING ID"),"Advances one material tier","Lower-tier ingredient; route advances one tier"),"Needs tier review"))))))</x:f>
        <x:v>Finished endpoint</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Not applicable</x:v>
      </x:c>
      <x:c r="C1279" s="4" t="str">
        <x:f>IFERROR(INDEX('Material routes'!$H$6:$H$2205,MATCH(U1279,'Material routes'!$A$6:$A$2205,0)),"MISSING ID")</x:f>
        <x:v>Energy storage</x:v>
      </x:c>
      <x:c r="D1279" s="4" t="str">
        <x:f>IFERROR(INDEX('Material routes'!$G$6:$G$2205,MATCH(U1279,'Material routes'!$A$6:$A$2205,0)),"MISSING ID")</x:f>
        <x:v>Field supplies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Not applicable</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prerequisite",IF(K1279="Raw entry preparation","Entry-resource preparation",IF(G1279="Not applicable",IF(IFERROR(INDEX('Items'!$AI$6:$AI$1005,MATCH(T1279,'Items'!$A$6:$A$1005,0)),"MISSING ID")="Finished item","Finished endpoint",IF(IFERROR(INDEX('Items'!$AI$6:$AI$1005,MATCH(T1279,'Items'!$A$6:$A$1005,0)),"MISSING ID")="Currency","Currency / no refinement tier","Recovered output / tier not applicable")),IF(OR(IFERROR(INDEX('Crafting recipes'!$H$6:$H$1005,MATCH(J1279,'Crafting recipes'!$A$6:$A$1005,0)),"MISSING ID")="Unassigned",G1279="Unassigned"),"Tier unresolved",IF(IFERROR(VALUE(RIGHT(G1279,1))-VALUE(RIGHT(IFERROR(INDEX('Crafting recipes'!$H$6:$H$1005,MATCH(J1279,'Crafting recipes'!$A$6:$A$1005,0)),"MISSING ID"),1)),0)=1,IF(B1279=IFERROR(INDEX('Crafting recipes'!$H$6:$H$1005,MATCH(J1279,'Crafting recipes'!$A$6:$A$1005,0)),"MISSING ID"),"Advances one material tier","Lower-tier ingredient; route advances one tier"),"Needs tier review"))))))</x:f>
        <x:v>Finished endpoint</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T3</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Not applicable</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prerequisite",IF(K1280="Raw entry preparation","Entry-resource preparation",IF(G1280="Not applicable",IF(IFERROR(INDEX('Items'!$AI$6:$AI$1005,MATCH(T1280,'Items'!$A$6:$A$1005,0)),"MISSING ID")="Finished item","Finished endpoint",IF(IFERROR(INDEX('Items'!$AI$6:$AI$1005,MATCH(T1280,'Items'!$A$6:$A$1005,0)),"MISSING ID")="Currency","Currency / no refinement tier","Recovered output / tier not applicable")),IF(OR(IFERROR(INDEX('Crafting recipes'!$H$6:$H$1005,MATCH(J1280,'Crafting recipes'!$A$6:$A$1005,0)),"MISSING ID")="Unassigned",G1280="Unassigned"),"Tier unresolved",IF(IFERROR(VALUE(RIGHT(G1280,1))-VALUE(RIGHT(IFERROR(INDEX('Crafting recipes'!$H$6:$H$1005,MATCH(J1280,'Crafting recipes'!$A$6:$A$1005,0)),"MISSING ID"),1)),0)=1,IF(B1280=IFERROR(INDEX('Crafting recipes'!$H$6:$H$1005,MATCH(J1280,'Crafting recipes'!$A$6:$A$1005,0)),"MISSING ID"),"Advances one material tier","Lower-tier ingredient; route advances one tier"),"Needs tier review"))))))</x:f>
        <x:v>Finished endpoint</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T4</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Not applicable</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prerequisite",IF(K1281="Raw entry preparation","Entry-resource preparation",IF(G1281="Not applicable",IF(IFERROR(INDEX('Items'!$AI$6:$AI$1005,MATCH(T1281,'Items'!$A$6:$A$1005,0)),"MISSING ID")="Finished item","Finished endpoint",IF(IFERROR(INDEX('Items'!$AI$6:$AI$1005,MATCH(T1281,'Items'!$A$6:$A$1005,0)),"MISSING ID")="Currency","Currency / no refinement tier","Recovered output / tier not applicable")),IF(OR(IFERROR(INDEX('Crafting recipes'!$H$6:$H$1005,MATCH(J1281,'Crafting recipes'!$A$6:$A$1005,0)),"MISSING ID")="Unassigned",G1281="Unassigned"),"Tier unresolved",IF(IFERROR(VALUE(RIGHT(G1281,1))-VALUE(RIGHT(IFERROR(INDEX('Crafting recipes'!$H$6:$H$1005,MATCH(J1281,'Crafting recipes'!$A$6:$A$1005,0)),"MISSING ID"),1)),0)=1,IF(B1281=IFERROR(INDEX('Crafting recipes'!$H$6:$H$1005,MATCH(J1281,'Crafting recipes'!$A$6:$A$1005,0)),"MISSING ID"),"Advances one material tier","Lower-tier ingredient; route advances one tier"),"Needs tier review"))))))</x:f>
        <x:v>Finished endpoint</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T4</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Not applicable</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prerequisite",IF(K1282="Raw entry preparation","Entry-resource preparation",IF(G1282="Not applicable",IF(IFERROR(INDEX('Items'!$AI$6:$AI$1005,MATCH(T1282,'Items'!$A$6:$A$1005,0)),"MISSING ID")="Finished item","Finished endpoint",IF(IFERROR(INDEX('Items'!$AI$6:$AI$1005,MATCH(T1282,'Items'!$A$6:$A$1005,0)),"MISSING ID")="Currency","Currency / no refinement tier","Recovered output / tier not applicable")),IF(OR(IFERROR(INDEX('Crafting recipes'!$H$6:$H$1005,MATCH(J1282,'Crafting recipes'!$A$6:$A$1005,0)),"MISSING ID")="Unassigned",G1282="Unassigned"),"Tier unresolved",IF(IFERROR(VALUE(RIGHT(G1282,1))-VALUE(RIGHT(IFERROR(INDEX('Crafting recipes'!$H$6:$H$1005,MATCH(J1282,'Crafting recipes'!$A$6:$A$1005,0)),"MISSING ID"),1)),0)=1,IF(B1282=IFERROR(INDEX('Crafting recipes'!$H$6:$H$1005,MATCH(J1282,'Crafting recipes'!$A$6:$A$1005,0)),"MISSING ID"),"Advances one material tier","Lower-tier ingredient; route advances one tier"),"Needs tier review"))))))</x:f>
        <x:v>Finished endpoint</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Not applicable</x:v>
      </x:c>
      <x:c r="C1283" s="4" t="str">
        <x:f>IFERROR(INDEX('Material routes'!$H$6:$H$2205,MATCH(U1283,'Material routes'!$A$6:$A$2205,0)),"MISSING ID")</x:f>
        <x:v>Energy storage</x:v>
      </x:c>
      <x:c r="D1283" s="4" t="str">
        <x:f>IFERROR(INDEX('Material routes'!$G$6:$G$2205,MATCH(U1283,'Material routes'!$A$6:$A$2205,0)),"MISSING ID")</x:f>
        <x:v>Field supplies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Not applicable</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prerequisite",IF(K1283="Raw entry preparation","Entry-resource preparation",IF(G1283="Not applicable",IF(IFERROR(INDEX('Items'!$AI$6:$AI$1005,MATCH(T1283,'Items'!$A$6:$A$1005,0)),"MISSING ID")="Finished item","Finished endpoint",IF(IFERROR(INDEX('Items'!$AI$6:$AI$1005,MATCH(T1283,'Items'!$A$6:$A$1005,0)),"MISSING ID")="Currency","Currency / no refinement tier","Recovered output / tier not applicable")),IF(OR(IFERROR(INDEX('Crafting recipes'!$H$6:$H$1005,MATCH(J1283,'Crafting recipes'!$A$6:$A$1005,0)),"MISSING ID")="Unassigned",G1283="Unassigned"),"Tier unresolved",IF(IFERROR(VALUE(RIGHT(G1283,1))-VALUE(RIGHT(IFERROR(INDEX('Crafting recipes'!$H$6:$H$1005,MATCH(J1283,'Crafting recipes'!$A$6:$A$1005,0)),"MISSING ID"),1)),0)=1,IF(B1283=IFERROR(INDEX('Crafting recipes'!$H$6:$H$1005,MATCH(J1283,'Crafting recipes'!$A$6:$A$1005,0)),"MISSING ID"),"Advances one material tier","Lower-tier ingredient; route advances one tier"),"Needs tier review"))))))</x:f>
        <x:v>Finished endpoint</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T4</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Not applicable</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prerequisite",IF(K1284="Raw entry preparation","Entry-resource preparation",IF(G1284="Not applicable",IF(IFERROR(INDEX('Items'!$AI$6:$AI$1005,MATCH(T1284,'Items'!$A$6:$A$1005,0)),"MISSING ID")="Finished item","Finished endpoint",IF(IFERROR(INDEX('Items'!$AI$6:$AI$1005,MATCH(T1284,'Items'!$A$6:$A$1005,0)),"MISSING ID")="Currency","Currency / no refinement tier","Recovered output / tier not applicable")),IF(OR(IFERROR(INDEX('Crafting recipes'!$H$6:$H$1005,MATCH(J1284,'Crafting recipes'!$A$6:$A$1005,0)),"MISSING ID")="Unassigned",G1284="Unassigned"),"Tier unresolved",IF(IFERROR(VALUE(RIGHT(G1284,1))-VALUE(RIGHT(IFERROR(INDEX('Crafting recipes'!$H$6:$H$1005,MATCH(J1284,'Crafting recipes'!$A$6:$A$1005,0)),"MISSING ID"),1)),0)=1,IF(B1284=IFERROR(INDEX('Crafting recipes'!$H$6:$H$1005,MATCH(J1284,'Crafting recipes'!$A$6:$A$1005,0)),"MISSING ID"),"Advances one material tier","Lower-tier ingredient; route advances one tier"),"Needs tier review"))))))</x:f>
        <x:v>Finished endpoint</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T3</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Not applicable</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prerequisite",IF(K1285="Raw entry preparation","Entry-resource preparation",IF(G1285="Not applicable",IF(IFERROR(INDEX('Items'!$AI$6:$AI$1005,MATCH(T1285,'Items'!$A$6:$A$1005,0)),"MISSING ID")="Finished item","Finished endpoint",IF(IFERROR(INDEX('Items'!$AI$6:$AI$1005,MATCH(T1285,'Items'!$A$6:$A$1005,0)),"MISSING ID")="Currency","Currency / no refinement tier","Recovered output / tier not applicable")),IF(OR(IFERROR(INDEX('Crafting recipes'!$H$6:$H$1005,MATCH(J1285,'Crafting recipes'!$A$6:$A$1005,0)),"MISSING ID")="Unassigned",G1285="Unassigned"),"Tier unresolved",IF(IFERROR(VALUE(RIGHT(G1285,1))-VALUE(RIGHT(IFERROR(INDEX('Crafting recipes'!$H$6:$H$1005,MATCH(J1285,'Crafting recipes'!$A$6:$A$1005,0)),"MISSING ID"),1)),0)=1,IF(B1285=IFERROR(INDEX('Crafting recipes'!$H$6:$H$1005,MATCH(J1285,'Crafting recipes'!$A$6:$A$1005,0)),"MISSING ID"),"Advances one material tier","Lower-tier ingredient; route advances one tier"),"Needs tier review"))))))</x:f>
        <x:v>Finished endpoint</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T4</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Not applicable</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prerequisite",IF(K1286="Raw entry preparation","Entry-resource preparation",IF(G1286="Not applicable",IF(IFERROR(INDEX('Items'!$AI$6:$AI$1005,MATCH(T1286,'Items'!$A$6:$A$1005,0)),"MISSING ID")="Finished item","Finished endpoint",IF(IFERROR(INDEX('Items'!$AI$6:$AI$1005,MATCH(T1286,'Items'!$A$6:$A$1005,0)),"MISSING ID")="Currency","Currency / no refinement tier","Recovered output / tier not applicable")),IF(OR(IFERROR(INDEX('Crafting recipes'!$H$6:$H$1005,MATCH(J1286,'Crafting recipes'!$A$6:$A$1005,0)),"MISSING ID")="Unassigned",G1286="Unassigned"),"Tier unresolved",IF(IFERROR(VALUE(RIGHT(G1286,1))-VALUE(RIGHT(IFERROR(INDEX('Crafting recipes'!$H$6:$H$1005,MATCH(J1286,'Crafting recipes'!$A$6:$A$1005,0)),"MISSING ID"),1)),0)=1,IF(B1286=IFERROR(INDEX('Crafting recipes'!$H$6:$H$1005,MATCH(J1286,'Crafting recipes'!$A$6:$A$1005,0)),"MISSING ID"),"Advances one material tier","Lower-tier ingredient; route advances one tier"),"Needs tier review"))))))</x:f>
        <x:v>Finished endpoint</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T4</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Not applicable</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prerequisite",IF(K1287="Raw entry preparation","Entry-resource preparation",IF(G1287="Not applicable",IF(IFERROR(INDEX('Items'!$AI$6:$AI$1005,MATCH(T1287,'Items'!$A$6:$A$1005,0)),"MISSING ID")="Finished item","Finished endpoint",IF(IFERROR(INDEX('Items'!$AI$6:$AI$1005,MATCH(T1287,'Items'!$A$6:$A$1005,0)),"MISSING ID")="Currency","Currency / no refinement tier","Recovered output / tier not applicable")),IF(OR(IFERROR(INDEX('Crafting recipes'!$H$6:$H$1005,MATCH(J1287,'Crafting recipes'!$A$6:$A$1005,0)),"MISSING ID")="Unassigned",G1287="Unassigned"),"Tier unresolved",IF(IFERROR(VALUE(RIGHT(G1287,1))-VALUE(RIGHT(IFERROR(INDEX('Crafting recipes'!$H$6:$H$1005,MATCH(J1287,'Crafting recipes'!$A$6:$A$1005,0)),"MISSING ID"),1)),0)=1,IF(B1287=IFERROR(INDEX('Crafting recipes'!$H$6:$H$1005,MATCH(J1287,'Crafting recipes'!$A$6:$A$1005,0)),"MISSING ID"),"Advances one material tier","Lower-tier ingredient; route advances one tier"),"Needs tier review"))))))</x:f>
        <x:v>Finished endpoint</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Not applicable</x:v>
      </x:c>
      <x:c r="C1288" s="4" t="str">
        <x:f>IFERROR(INDEX('Material routes'!$H$6:$H$2205,MATCH(U1288,'Material routes'!$A$6:$A$2205,0)),"MISSING ID")</x:f>
        <x:v>Energy storage</x:v>
      </x:c>
      <x:c r="D1288" s="4" t="str">
        <x:f>IFERROR(INDEX('Material routes'!$G$6:$G$2205,MATCH(U1288,'Material routes'!$A$6:$A$2205,0)),"MISSING ID")</x:f>
        <x:v>Field supplies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Not applicable</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prerequisite",IF(K1288="Raw entry preparation","Entry-resource preparation",IF(G1288="Not applicable",IF(IFERROR(INDEX('Items'!$AI$6:$AI$1005,MATCH(T1288,'Items'!$A$6:$A$1005,0)),"MISSING ID")="Finished item","Finished endpoint",IF(IFERROR(INDEX('Items'!$AI$6:$AI$1005,MATCH(T1288,'Items'!$A$6:$A$1005,0)),"MISSING ID")="Currency","Currency / no refinement tier","Recovered output / tier not applicable")),IF(OR(IFERROR(INDEX('Crafting recipes'!$H$6:$H$1005,MATCH(J1288,'Crafting recipes'!$A$6:$A$1005,0)),"MISSING ID")="Unassigned",G1288="Unassigned"),"Tier unresolved",IF(IFERROR(VALUE(RIGHT(G1288,1))-VALUE(RIGHT(IFERROR(INDEX('Crafting recipes'!$H$6:$H$1005,MATCH(J1288,'Crafting recipes'!$A$6:$A$1005,0)),"MISSING ID"),1)),0)=1,IF(B1288=IFERROR(INDEX('Crafting recipes'!$H$6:$H$1005,MATCH(J1288,'Crafting recipes'!$A$6:$A$1005,0)),"MISSING ID"),"Advances one material tier","Lower-tier ingredient; route advances one tier"),"Needs tier review"))))))</x:f>
        <x:v>Finished endpoint</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T4</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Not applicable</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prerequisite",IF(K1289="Raw entry preparation","Entry-resource preparation",IF(G1289="Not applicable",IF(IFERROR(INDEX('Items'!$AI$6:$AI$1005,MATCH(T1289,'Items'!$A$6:$A$1005,0)),"MISSING ID")="Finished item","Finished endpoint",IF(IFERROR(INDEX('Items'!$AI$6:$AI$1005,MATCH(T1289,'Items'!$A$6:$A$1005,0)),"MISSING ID")="Currency","Currency / no refinement tier","Recovered output / tier not applicable")),IF(OR(IFERROR(INDEX('Crafting recipes'!$H$6:$H$1005,MATCH(J1289,'Crafting recipes'!$A$6:$A$1005,0)),"MISSING ID")="Unassigned",G1289="Unassigned"),"Tier unresolved",IF(IFERROR(VALUE(RIGHT(G1289,1))-VALUE(RIGHT(IFERROR(INDEX('Crafting recipes'!$H$6:$H$1005,MATCH(J1289,'Crafting recipes'!$A$6:$A$1005,0)),"MISSING ID"),1)),0)=1,IF(B1289=IFERROR(INDEX('Crafting recipes'!$H$6:$H$1005,MATCH(J1289,'Crafting recipes'!$A$6:$A$1005,0)),"MISSING ID"),"Advances one material tier","Lower-tier ingredient; route advances one tier"),"Needs tier review"))))))</x:f>
        <x:v>Finished endpoint</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T3</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Not applicable</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prerequisite",IF(K1290="Raw entry preparation","Entry-resource preparation",IF(G1290="Not applicable",IF(IFERROR(INDEX('Items'!$AI$6:$AI$1005,MATCH(T1290,'Items'!$A$6:$A$1005,0)),"MISSING ID")="Finished item","Finished endpoint",IF(IFERROR(INDEX('Items'!$AI$6:$AI$1005,MATCH(T1290,'Items'!$A$6:$A$1005,0)),"MISSING ID")="Currency","Currency / no refinement tier","Recovered output / tier not applicable")),IF(OR(IFERROR(INDEX('Crafting recipes'!$H$6:$H$1005,MATCH(J1290,'Crafting recipes'!$A$6:$A$1005,0)),"MISSING ID")="Unassigned",G1290="Unassigned"),"Tier unresolved",IF(IFERROR(VALUE(RIGHT(G1290,1))-VALUE(RIGHT(IFERROR(INDEX('Crafting recipes'!$H$6:$H$1005,MATCH(J1290,'Crafting recipes'!$A$6:$A$1005,0)),"MISSING ID"),1)),0)=1,IF(B1290=IFERROR(INDEX('Crafting recipes'!$H$6:$H$1005,MATCH(J1290,'Crafting recipes'!$A$6:$A$1005,0)),"MISSING ID"),"Advances one material tier","Lower-tier ingredient; route advances one tier"),"Needs tier review"))))))</x:f>
        <x:v>Finished endpoint</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T4</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Not applicable</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prerequisite",IF(K1291="Raw entry preparation","Entry-resource preparation",IF(G1291="Not applicable",IF(IFERROR(INDEX('Items'!$AI$6:$AI$1005,MATCH(T1291,'Items'!$A$6:$A$1005,0)),"MISSING ID")="Finished item","Finished endpoint",IF(IFERROR(INDEX('Items'!$AI$6:$AI$1005,MATCH(T1291,'Items'!$A$6:$A$1005,0)),"MISSING ID")="Currency","Currency / no refinement tier","Recovered output / tier not applicable")),IF(OR(IFERROR(INDEX('Crafting recipes'!$H$6:$H$1005,MATCH(J1291,'Crafting recipes'!$A$6:$A$1005,0)),"MISSING ID")="Unassigned",G1291="Unassigned"),"Tier unresolved",IF(IFERROR(VALUE(RIGHT(G1291,1))-VALUE(RIGHT(IFERROR(INDEX('Crafting recipes'!$H$6:$H$1005,MATCH(J1291,'Crafting recipes'!$A$6:$A$1005,0)),"MISSING ID"),1)),0)=1,IF(B1291=IFERROR(INDEX('Crafting recipes'!$H$6:$H$1005,MATCH(J1291,'Crafting recipes'!$A$6:$A$1005,0)),"MISSING ID"),"Advances one material tier","Lower-tier ingredient; route advances one tier"),"Needs tier review"))))))</x:f>
        <x:v>Finished endpoint</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T4</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Not applicable</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prerequisite",IF(K1292="Raw entry preparation","Entry-resource preparation",IF(G1292="Not applicable",IF(IFERROR(INDEX('Items'!$AI$6:$AI$1005,MATCH(T1292,'Items'!$A$6:$A$1005,0)),"MISSING ID")="Finished item","Finished endpoint",IF(IFERROR(INDEX('Items'!$AI$6:$AI$1005,MATCH(T1292,'Items'!$A$6:$A$1005,0)),"MISSING ID")="Currency","Currency / no refinement tier","Recovered output / tier not applicable")),IF(OR(IFERROR(INDEX('Crafting recipes'!$H$6:$H$1005,MATCH(J1292,'Crafting recipes'!$A$6:$A$1005,0)),"MISSING ID")="Unassigned",G1292="Unassigned"),"Tier unresolved",IF(IFERROR(VALUE(RIGHT(G1292,1))-VALUE(RIGHT(IFERROR(INDEX('Crafting recipes'!$H$6:$H$1005,MATCH(J1292,'Crafting recipes'!$A$6:$A$1005,0)),"MISSING ID"),1)),0)=1,IF(B1292=IFERROR(INDEX('Crafting recipes'!$H$6:$H$1005,MATCH(J1292,'Crafting recipes'!$A$6:$A$1005,0)),"MISSING ID"),"Advances one material tier","Lower-tier ingredient; route advances one tier"),"Needs tier review"))))))</x:f>
        <x:v>Finished endpoint</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T4</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Not applicable</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prerequisite",IF(K1293="Raw entry preparation","Entry-resource preparation",IF(G1293="Not applicable",IF(IFERROR(INDEX('Items'!$AI$6:$AI$1005,MATCH(T1293,'Items'!$A$6:$A$1005,0)),"MISSING ID")="Finished item","Finished endpoint",IF(IFERROR(INDEX('Items'!$AI$6:$AI$1005,MATCH(T1293,'Items'!$A$6:$A$1005,0)),"MISSING ID")="Currency","Currency / no refinement tier","Recovered output / tier not applicable")),IF(OR(IFERROR(INDEX('Crafting recipes'!$H$6:$H$1005,MATCH(J1293,'Crafting recipes'!$A$6:$A$1005,0)),"MISSING ID")="Unassigned",G1293="Unassigned"),"Tier unresolved",IF(IFERROR(VALUE(RIGHT(G1293,1))-VALUE(RIGHT(IFERROR(INDEX('Crafting recipes'!$H$6:$H$1005,MATCH(J1293,'Crafting recipes'!$A$6:$A$1005,0)),"MISSING ID"),1)),0)=1,IF(B1293=IFERROR(INDEX('Crafting recipes'!$H$6:$H$1005,MATCH(J1293,'Crafting recipes'!$A$6:$A$1005,0)),"MISSING ID"),"Advances one material tier","Lower-tier ingredient; route advances one tier"),"Needs tier review"))))))</x:f>
        <x:v>Finished endpoint</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Not applicable</x:v>
      </x:c>
      <x:c r="C1294" s="4" t="str">
        <x:f>IFERROR(INDEX('Material routes'!$H$6:$H$2205,MATCH(U1294,'Material routes'!$A$6:$A$2205,0)),"MISSING ID")</x:f>
        <x:v>Ammunition</x:v>
      </x:c>
      <x:c r="D1294" s="4" t="str">
        <x:f>IFERROR(INDEX('Material routes'!$G$6:$G$2205,MATCH(U1294,'Material routes'!$A$6:$A$2205,0)),"MISSING ID")</x:f>
        <x:v>Weapons</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Not applicable</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prerequisite",IF(K1294="Raw entry preparation","Entry-resource preparation",IF(G1294="Not applicable",IF(IFERROR(INDEX('Items'!$AI$6:$AI$1005,MATCH(T1294,'Items'!$A$6:$A$1005,0)),"MISSING ID")="Finished item","Finished endpoint",IF(IFERROR(INDEX('Items'!$AI$6:$AI$1005,MATCH(T1294,'Items'!$A$6:$A$1005,0)),"MISSING ID")="Currency","Currency / no refinement tier","Recovered output / tier not applicable")),IF(OR(IFERROR(INDEX('Crafting recipes'!$H$6:$H$1005,MATCH(J1294,'Crafting recipes'!$A$6:$A$1005,0)),"MISSING ID")="Unassigned",G1294="Unassigned"),"Tier unresolved",IF(IFERROR(VALUE(RIGHT(G1294,1))-VALUE(RIGHT(IFERROR(INDEX('Crafting recipes'!$H$6:$H$1005,MATCH(J1294,'Crafting recipes'!$A$6:$A$1005,0)),"MISSING ID"),1)),0)=1,IF(B1294=IFERROR(INDEX('Crafting recipes'!$H$6:$H$1005,MATCH(J1294,'Crafting recipes'!$A$6:$A$1005,0)),"MISSING ID"),"Advances one material tier","Lower-tier ingredient; route advances one tier"),"Needs tier review"))))))</x:f>
        <x:v>Finished endpoint</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Prepared electrical insulation stock</x:v>
      </x:c>
      <x:c r="B1295" s="4" t="str">
        <x:f>IFERROR(INDEX('Material routes'!$F$6:$F$2205,MATCH(U1295,'Material routes'!$A$6:$A$2205,0)),"MISSING ID")</x:f>
        <x:v>T3</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suit</x:v>
      </x:c>
      <x:c r="G1295" s="4" t="str">
        <x:f>IFERROR(INDEX('Material routes'!$F$6:$F$2205,MATCH(V1295,'Material routes'!$A$6:$A$2205,0)),"MISSING ID")</x:f>
        <x:v>Not applicable</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prerequisite",IF(K1295="Raw entry preparation","Entry-resource preparation",IF(G1295="Not applicable",IF(IFERROR(INDEX('Items'!$AI$6:$AI$1005,MATCH(T1295,'Items'!$A$6:$A$1005,0)),"MISSING ID")="Finished item","Finished endpoint",IF(IFERROR(INDEX('Items'!$AI$6:$AI$1005,MATCH(T1295,'Items'!$A$6:$A$1005,0)),"MISSING ID")="Currency","Currency / no refinement tier","Recovered output / tier not applicable")),IF(OR(IFERROR(INDEX('Crafting recipes'!$H$6:$H$1005,MATCH(J1295,'Crafting recipes'!$A$6:$A$1005,0)),"MISSING ID")="Unassigned",G1295="Unassigned"),"Tier unresolved",IF(IFERROR(VALUE(RIGHT(G1295,1))-VALUE(RIGHT(IFERROR(INDEX('Crafting recipes'!$H$6:$H$1005,MATCH(J1295,'Crafting recipes'!$A$6:$A$1005,0)),"MISSING ID"),1)),0)=1,IF(B1295=IFERROR(INDEX('Crafting recipes'!$H$6:$H$1005,MATCH(J1295,'Crafting recipes'!$A$6:$A$1005,0)),"MISSING ID"),"Advances one material tier","Lower-tier ingredient; route advances one tier"),"Needs tier review"))))))</x:f>
        <x:v>Finished endpoint</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 composite stock</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suit</x:v>
      </x:c>
      <x:c r="G1296" s="4" t="str">
        <x:f>IFERROR(INDEX('Material routes'!$F$6:$F$2205,MATCH(V1296,'Material routes'!$A$6:$A$2205,0)),"MISSING ID")</x:f>
        <x:v>Not applicable</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prerequisite",IF(K1296="Raw entry preparation","Entry-resource preparation",IF(G1296="Not applicable",IF(IFERROR(INDEX('Items'!$AI$6:$AI$1005,MATCH(T1296,'Items'!$A$6:$A$1005,0)),"MISSING ID")="Finished item","Finished endpoint",IF(IFERROR(INDEX('Items'!$AI$6:$AI$1005,MATCH(T1296,'Items'!$A$6:$A$1005,0)),"MISSING ID")="Currency","Currency / no refinement tier","Recovered output / tier not applicable")),IF(OR(IFERROR(INDEX('Crafting recipes'!$H$6:$H$1005,MATCH(J1296,'Crafting recipes'!$A$6:$A$1005,0)),"MISSING ID")="Unassigned",G1296="Unassigned"),"Tier unresolved",IF(IFERROR(VALUE(RIGHT(G1296,1))-VALUE(RIGHT(IFERROR(INDEX('Crafting recipes'!$H$6:$H$1005,MATCH(J1296,'Crafting recipes'!$A$6:$A$1005,0)),"MISSING ID"),1)),0)=1,IF(B1296=IFERROR(INDEX('Crafting recipes'!$H$6:$H$1005,MATCH(J1296,'Crafting recipes'!$A$6:$A$1005,0)),"MISSING ID"),"Advances one material tier","Lower-tier ingredient; route advances one tier"),"Needs tier review"))))))</x:f>
        <x:v>Finished endpoint</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T2</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suit</x:v>
      </x:c>
      <x:c r="G1297" s="4" t="str">
        <x:f>IFERROR(INDEX('Material routes'!$F$6:$F$2205,MATCH(V1297,'Material routes'!$A$6:$A$2205,0)),"MISSING ID")</x:f>
        <x:v>Not applicable</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prerequisite",IF(K1297="Raw entry preparation","Entry-resource preparation",IF(G1297="Not applicable",IF(IFERROR(INDEX('Items'!$AI$6:$AI$1005,MATCH(T1297,'Items'!$A$6:$A$1005,0)),"MISSING ID")="Finished item","Finished endpoint",IF(IFERROR(INDEX('Items'!$AI$6:$AI$1005,MATCH(T1297,'Items'!$A$6:$A$1005,0)),"MISSING ID")="Currency","Currency / no refinement tier","Recovered output / tier not applicable")),IF(OR(IFERROR(INDEX('Crafting recipes'!$H$6:$H$1005,MATCH(J1297,'Crafting recipes'!$A$6:$A$1005,0)),"MISSING ID")="Unassigned",G1297="Unassigned"),"Tier unresolved",IF(IFERROR(VALUE(RIGHT(G1297,1))-VALUE(RIGHT(IFERROR(INDEX('Crafting recipes'!$H$6:$H$1005,MATCH(J1297,'Crafting recipes'!$A$6:$A$1005,0)),"MISSING ID"),1)),0)=1,IF(B1297=IFERROR(INDEX('Crafting recipes'!$H$6:$H$1005,MATCH(J1297,'Crafting recipes'!$A$6:$A$1005,0)),"MISSING ID"),"Advances one material tier","Lower-tier ingredient; route advances one tier"),"Needs tier review"))))))</x:f>
        <x:v>Finished endpoint</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T3</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suit</x:v>
      </x:c>
      <x:c r="G1298" s="4" t="str">
        <x:f>IFERROR(INDEX('Material routes'!$F$6:$F$2205,MATCH(V1298,'Material routes'!$A$6:$A$2205,0)),"MISSING ID")</x:f>
        <x:v>Not applicable</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prerequisite",IF(K1298="Raw entry preparation","Entry-resource preparation",IF(G1298="Not applicable",IF(IFERROR(INDEX('Items'!$AI$6:$AI$1005,MATCH(T1298,'Items'!$A$6:$A$1005,0)),"MISSING ID")="Finished item","Finished endpoint",IF(IFERROR(INDEX('Items'!$AI$6:$AI$1005,MATCH(T1298,'Items'!$A$6:$A$1005,0)),"MISSING ID")="Currency","Currency / no refinement tier","Recovered output / tier not applicable")),IF(OR(IFERROR(INDEX('Crafting recipes'!$H$6:$H$1005,MATCH(J1298,'Crafting recipes'!$A$6:$A$1005,0)),"MISSING ID")="Unassigned",G1298="Unassigned"),"Tier unresolved",IF(IFERROR(VALUE(RIGHT(G1298,1))-VALUE(RIGHT(IFERROR(INDEX('Crafting recipes'!$H$6:$H$1005,MATCH(J1298,'Crafting recipes'!$A$6:$A$1005,0)),"MISSING ID"),1)),0)=1,IF(B1298=IFERROR(INDEX('Crafting recipes'!$H$6:$H$1005,MATCH(J1298,'Crafting recipes'!$A$6:$A$1005,0)),"MISSING ID"),"Advances one material tier","Lower-tier ingredient; route advances one tier"),"Needs tier review"))))))</x:f>
        <x:v>Finished endpoint</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Prepared electrical insulation stock</x:v>
      </x:c>
      <x:c r="B1299" s="4" t="str">
        <x:f>IFERROR(INDEX('Material routes'!$F$6:$F$2205,MATCH(U1299,'Material routes'!$A$6:$A$2205,0)),"MISSING ID")</x:f>
        <x:v>T3</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Not applicable</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prerequisite",IF(K1299="Raw entry preparation","Entry-resource preparation",IF(G1299="Not applicable",IF(IFERROR(INDEX('Items'!$AI$6:$AI$1005,MATCH(T1299,'Items'!$A$6:$A$1005,0)),"MISSING ID")="Finished item","Finished endpoint",IF(IFERROR(INDEX('Items'!$AI$6:$AI$1005,MATCH(T1299,'Items'!$A$6:$A$1005,0)),"MISSING ID")="Currency","Currency / no refinement tier","Recovered output / tier not applicable")),IF(OR(IFERROR(INDEX('Crafting recipes'!$H$6:$H$1005,MATCH(J1299,'Crafting recipes'!$A$6:$A$1005,0)),"MISSING ID")="Unassigned",G1299="Unassigned"),"Tier unresolved",IF(IFERROR(VALUE(RIGHT(G1299,1))-VALUE(RIGHT(IFERROR(INDEX('Crafting recipes'!$H$6:$H$1005,MATCH(J1299,'Crafting recipes'!$A$6:$A$1005,0)),"MISSING ID"),1)),0)=1,IF(B1299=IFERROR(INDEX('Crafting recipes'!$H$6:$H$1005,MATCH(J1299,'Crafting recipes'!$A$6:$A$1005,0)),"MISSING ID"),"Advances one material tier","Lower-tier ingredient; route advances one tier"),"Needs tier review"))))))</x:f>
        <x:v>Finished endpoint</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Processed hide material</x:v>
      </x:c>
      <x:c r="B1300" s="4" t="str">
        <x:f>IFERROR(INDEX('Material routes'!$F$6:$F$2205,MATCH(U1300,'Material routes'!$A$6:$A$2205,0)),"MISSING ID")</x:f>
        <x:v>T1</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Not applicable</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prerequisite",IF(K1300="Raw entry preparation","Entry-resource preparation",IF(G1300="Not applicable",IF(IFERROR(INDEX('Items'!$AI$6:$AI$1005,MATCH(T1300,'Items'!$A$6:$A$1005,0)),"MISSING ID")="Finished item","Finished endpoint",IF(IFERROR(INDEX('Items'!$AI$6:$AI$1005,MATCH(T1300,'Items'!$A$6:$A$1005,0)),"MISSING ID")="Currency","Currency / no refinement tier","Recovered output / tier not applicable")),IF(OR(IFERROR(INDEX('Crafting recipes'!$H$6:$H$1005,MATCH(J1300,'Crafting recipes'!$A$6:$A$1005,0)),"MISSING ID")="Unassigned",G1300="Unassigned"),"Tier unresolved",IF(IFERROR(VALUE(RIGHT(G1300,1))-VALUE(RIGHT(IFERROR(INDEX('Crafting recipes'!$H$6:$H$1005,MATCH(J1300,'Crafting recipes'!$A$6:$A$1005,0)),"MISSING ID"),1)),0)=1,IF(B1300=IFERROR(INDEX('Crafting recipes'!$H$6:$H$1005,MATCH(J1300,'Crafting recipes'!$A$6:$A$1005,0)),"MISSING ID"),"Advances one material tier","Lower-tier ingredient; route advances one tier"),"Needs tier review"))))))</x:f>
        <x:v>Finished endpoint</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Bonded ceramic-shell composite</x:v>
      </x:c>
      <x:c r="B1301" s="4" t="str">
        <x:f>IFERROR(INDEX('Material routes'!$F$6:$F$2205,MATCH(U1301,'Material routes'!$A$6:$A$2205,0)),"MISSING ID")</x:f>
        <x:v>T3</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Not applicable</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prerequisite",IF(K1301="Raw entry preparation","Entry-resource preparation",IF(G1301="Not applicable",IF(IFERROR(INDEX('Items'!$AI$6:$AI$1005,MATCH(T1301,'Items'!$A$6:$A$1005,0)),"MISSING ID")="Finished item","Finished endpoint",IF(IFERROR(INDEX('Items'!$AI$6:$AI$1005,MATCH(T1301,'Items'!$A$6:$A$1005,0)),"MISSING ID")="Currency","Currency / no refinement tier","Recovered output / tier not applicable")),IF(OR(IFERROR(INDEX('Crafting recipes'!$H$6:$H$1005,MATCH(J1301,'Crafting recipes'!$A$6:$A$1005,0)),"MISSING ID")="Unassigned",G1301="Unassigned"),"Tier unresolved",IF(IFERROR(VALUE(RIGHT(G1301,1))-VALUE(RIGHT(IFERROR(INDEX('Crafting recipes'!$H$6:$H$1005,MATCH(J1301,'Crafting recipes'!$A$6:$A$1005,0)),"MISSING ID"),1)),0)=1,IF(B1301=IFERROR(INDEX('Crafting recipes'!$H$6:$H$1005,MATCH(J1301,'Crafting recipes'!$A$6:$A$1005,0)),"MISSING ID"),"Advances one material tier","Lower-tier ingredient; route advances one tier"),"Needs tier review"))))))</x:f>
        <x:v>Finished endpoint</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Not applicable</x:v>
      </x:c>
      <x:c r="H1304" s="4" t="str">
        <x:f>IFERROR(INDEX('Material routes'!$H$6:$H$2205,MATCH(V1304,'Material routes'!$A$6:$A$2205,0)),"MISSING ID")</x:f>
        <x:v>Tool</x:v>
      </x:c>
      <x:c r="I1304" s="4" t="str">
        <x:f>IFERROR(INDEX('Material routes'!$G$6:$G$2205,MATCH(V1304,'Material routes'!$A$6:$A$2205,0)),"MISSING ID")</x:f>
        <x:v>Tools</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Finished endpoint</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Not applicable</x:v>
      </x:c>
      <x:c r="H1305" s="4" t="str">
        <x:f>IFERROR(INDEX('Material routes'!$H$6:$H$2205,MATCH(V1305,'Material routes'!$A$6:$A$2205,0)),"MISSING ID")</x:f>
        <x:v>Tool</x:v>
      </x:c>
      <x:c r="I1305" s="4" t="str">
        <x:f>IFERROR(INDEX('Material routes'!$G$6:$G$2205,MATCH(V1305,'Material routes'!$A$6:$A$2205,0)),"MISSING ID")</x:f>
        <x:v>Tools</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Finished endpoint</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Not applicable</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Finished endpoint</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Not applicable</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Finished endpoint</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Not applicable</x:v>
      </x:c>
      <x:c r="H1308" s="4" t="str">
        <x:f>IFERROR(INDEX('Material routes'!$H$6:$H$2205,MATCH(V1308,'Material routes'!$A$6:$A$2205,0)),"MISSING ID")</x:f>
        <x:v>Tool</x:v>
      </x:c>
      <x:c r="I1308" s="4" t="str">
        <x:f>IFERROR(INDEX('Material routes'!$G$6:$G$2205,MATCH(V1308,'Material routes'!$A$6:$A$2205,0)),"MISSING ID")</x:f>
        <x:v>Tools</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Finished endpoint</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Not applicable</x:v>
      </x:c>
      <x:c r="H1309" s="4" t="str">
        <x:f>IFERROR(INDEX('Material routes'!$H$6:$H$2205,MATCH(V1309,'Material routes'!$A$6:$A$2205,0)),"MISSING ID")</x:f>
        <x:v>Tool</x:v>
      </x:c>
      <x:c r="I1309" s="4" t="str">
        <x:f>IFERROR(INDEX('Material routes'!$G$6:$G$2205,MATCH(V1309,'Material routes'!$A$6:$A$2205,0)),"MISSING ID")</x:f>
        <x:v>Tools</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Finished endpoint</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Not applicable</x:v>
      </x:c>
      <x:c r="H1310" s="4" t="str">
        <x:f>IFERROR(INDEX('Material routes'!$H$6:$H$2205,MATCH(V1310,'Material routes'!$A$6:$A$2205,0)),"MISSING ID")</x:f>
        <x:v>Tool</x:v>
      </x:c>
      <x:c r="I1310" s="4" t="str">
        <x:f>IFERROR(INDEX('Material routes'!$G$6:$G$2205,MATCH(V1310,'Material routes'!$A$6:$A$2205,0)),"MISSING ID")</x:f>
        <x:v>Tools</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Finished endpoint</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Not applicable</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Finished endpoint</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Not applicable</x:v>
      </x:c>
      <x:c r="H1312" s="4" t="str">
        <x:f>IFERROR(INDEX('Material routes'!$H$6:$H$2205,MATCH(V1312,'Material routes'!$A$6:$A$2205,0)),"MISSING ID")</x:f>
        <x:v>Tool</x:v>
      </x:c>
      <x:c r="I1312" s="4" t="str">
        <x:f>IFERROR(INDEX('Material routes'!$G$6:$G$2205,MATCH(V1312,'Material routes'!$A$6:$A$2205,0)),"MISSING ID")</x:f>
        <x:v>Tools</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Finished endpoint</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Not applicable</x:v>
      </x:c>
      <x:c r="H1313" s="4" t="str">
        <x:f>IFERROR(INDEX('Material routes'!$H$6:$H$2205,MATCH(V1313,'Material routes'!$A$6:$A$2205,0)),"MISSING ID")</x:f>
        <x:v>Tool</x:v>
      </x:c>
      <x:c r="I1313" s="4" t="str">
        <x:f>IFERROR(INDEX('Material routes'!$G$6:$G$2205,MATCH(V1313,'Material routes'!$A$6:$A$2205,0)),"MISSING ID")</x:f>
        <x:v>Tools</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Finished endpoint</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Not applicable</x:v>
      </x:c>
      <x:c r="H1330" s="4" t="str">
        <x:f>IFERROR(INDEX('Material routes'!$H$6:$H$2205,MATCH(V1330,'Material routes'!$A$6:$A$2205,0)),"MISSING ID")</x:f>
        <x:v>Tool</x:v>
      </x:c>
      <x:c r="I1330" s="4" t="str">
        <x:f>IFERROR(INDEX('Material routes'!$G$6:$G$2205,MATCH(V1330,'Material routes'!$A$6:$A$2205,0)),"MISSING ID")</x:f>
        <x:v>Tools</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Finished endpoint</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Not applicable</x:v>
      </x:c>
      <x:c r="H1331" s="4" t="str">
        <x:f>IFERROR(INDEX('Material routes'!$H$6:$H$2205,MATCH(V1331,'Material routes'!$A$6:$A$2205,0)),"MISSING ID")</x:f>
        <x:v>Tool</x:v>
      </x:c>
      <x:c r="I1331" s="4" t="str">
        <x:f>IFERROR(INDEX('Material routes'!$G$6:$G$2205,MATCH(V1331,'Material routes'!$A$6:$A$2205,0)),"MISSING ID")</x:f>
        <x:v>Tools</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Finished endpoint</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Not applicable</x:v>
      </x:c>
      <x:c r="H1332" s="4" t="str">
        <x:f>IFERROR(INDEX('Material routes'!$H$6:$H$2205,MATCH(V1332,'Material routes'!$A$6:$A$2205,0)),"MISSING ID")</x:f>
        <x:v>Tool</x:v>
      </x:c>
      <x:c r="I1332" s="4" t="str">
        <x:f>IFERROR(INDEX('Material routes'!$G$6:$G$2205,MATCH(V1332,'Material routes'!$A$6:$A$2205,0)),"MISSING ID")</x:f>
        <x:v>Tools</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Finished endpoint</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Not applicable</x:v>
      </x:c>
      <x:c r="H1333" s="4" t="str">
        <x:f>IFERROR(INDEX('Material routes'!$H$6:$H$2205,MATCH(V1333,'Material routes'!$A$6:$A$2205,0)),"MISSING ID")</x:f>
        <x:v>Tool</x:v>
      </x:c>
      <x:c r="I1333" s="4" t="str">
        <x:f>IFERROR(INDEX('Material routes'!$G$6:$G$2205,MATCH(V1333,'Material routes'!$A$6:$A$2205,0)),"MISSING ID")</x:f>
        <x:v>Tools</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Finished endpoint</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Not applicable</x:v>
      </x:c>
      <x:c r="H1336" s="4" t="str">
        <x:f>IFERROR(INDEX('Material routes'!$H$6:$H$2205,MATCH(V1336,'Material routes'!$A$6:$A$2205,0)),"MISSING ID")</x:f>
        <x:v>Tool</x:v>
      </x:c>
      <x:c r="I1336" s="4" t="str">
        <x:f>IFERROR(INDEX('Material routes'!$G$6:$G$2205,MATCH(V1336,'Material routes'!$A$6:$A$2205,0)),"MISSING ID")</x:f>
        <x:v>Tools</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Finished endpoint</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T4</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Not applicable</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prerequisite",IF(K1337="Raw entry preparation","Entry-resource preparation",IF(G1337="Not applicable",IF(IFERROR(INDEX('Items'!$AI$6:$AI$1005,MATCH(T1337,'Items'!$A$6:$A$1005,0)),"MISSING ID")="Finished item","Finished endpoint",IF(IFERROR(INDEX('Items'!$AI$6:$AI$1005,MATCH(T1337,'Items'!$A$6:$A$1005,0)),"MISSING ID")="Currency","Currency / no refinement tier","Recovered output / tier not applicable")),IF(OR(IFERROR(INDEX('Crafting recipes'!$H$6:$H$1005,MATCH(J1337,'Crafting recipes'!$A$6:$A$1005,0)),"MISSING ID")="Unassigned",G1337="Unassigned"),"Tier unresolved",IF(IFERROR(VALUE(RIGHT(G1337,1))-VALUE(RIGHT(IFERROR(INDEX('Crafting recipes'!$H$6:$H$1005,MATCH(J1337,'Crafting recipes'!$A$6:$A$1005,0)),"MISSING ID"),1)),0)=1,IF(B1337=IFERROR(INDEX('Crafting recipes'!$H$6:$H$1005,MATCH(J1337,'Crafting recipes'!$A$6:$A$1005,0)),"MISSING ID"),"Advances one material tier","Lower-tier ingredient; route advances one tier"),"Needs tier review"))))))</x:f>
        <x:v>Finished endpoint</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T3</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Not applicable</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prerequisite",IF(K1338="Raw entry preparation","Entry-resource preparation",IF(G1338="Not applicable",IF(IFERROR(INDEX('Items'!$AI$6:$AI$1005,MATCH(T1338,'Items'!$A$6:$A$1005,0)),"MISSING ID")="Finished item","Finished endpoint",IF(IFERROR(INDEX('Items'!$AI$6:$AI$1005,MATCH(T1338,'Items'!$A$6:$A$1005,0)),"MISSING ID")="Currency","Currency / no refinement tier","Recovered output / tier not applicable")),IF(OR(IFERROR(INDEX('Crafting recipes'!$H$6:$H$1005,MATCH(J1338,'Crafting recipes'!$A$6:$A$1005,0)),"MISSING ID")="Unassigned",G1338="Unassigned"),"Tier unresolved",IF(IFERROR(VALUE(RIGHT(G1338,1))-VALUE(RIGHT(IFERROR(INDEX('Crafting recipes'!$H$6:$H$1005,MATCH(J1338,'Crafting recipes'!$A$6:$A$1005,0)),"MISSING ID"),1)),0)=1,IF(B1338=IFERROR(INDEX('Crafting recipes'!$H$6:$H$1005,MATCH(J1338,'Crafting recipes'!$A$6:$A$1005,0)),"MISSING ID"),"Advances one material tier","Lower-tier ingredient; route advances one tier"),"Needs tier review"))))))</x:f>
        <x:v>Finished endpoint</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T4</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Not applicable</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prerequisite",IF(K1339="Raw entry preparation","Entry-resource preparation",IF(G1339="Not applicable",IF(IFERROR(INDEX('Items'!$AI$6:$AI$1005,MATCH(T1339,'Items'!$A$6:$A$1005,0)),"MISSING ID")="Finished item","Finished endpoint",IF(IFERROR(INDEX('Items'!$AI$6:$AI$1005,MATCH(T1339,'Items'!$A$6:$A$1005,0)),"MISSING ID")="Currency","Currency / no refinement tier","Recovered output / tier not applicable")),IF(OR(IFERROR(INDEX('Crafting recipes'!$H$6:$H$1005,MATCH(J1339,'Crafting recipes'!$A$6:$A$1005,0)),"MISSING ID")="Unassigned",G1339="Unassigned"),"Tier unresolved",IF(IFERROR(VALUE(RIGHT(G1339,1))-VALUE(RIGHT(IFERROR(INDEX('Crafting recipes'!$H$6:$H$1005,MATCH(J1339,'Crafting recipes'!$A$6:$A$1005,0)),"MISSING ID"),1)),0)=1,IF(B1339=IFERROR(INDEX('Crafting recipes'!$H$6:$H$1005,MATCH(J1339,'Crafting recipes'!$A$6:$A$1005,0)),"MISSING ID"),"Advances one material tier","Lower-tier ingredient; route advances one tier"),"Needs tier review"))))))</x:f>
        <x:v>Finished endpoint</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T3</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Not applicable</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prerequisite",IF(K1340="Raw entry preparation","Entry-resource preparation",IF(G1340="Not applicable",IF(IFERROR(INDEX('Items'!$AI$6:$AI$1005,MATCH(T1340,'Items'!$A$6:$A$1005,0)),"MISSING ID")="Finished item","Finished endpoint",IF(IFERROR(INDEX('Items'!$AI$6:$AI$1005,MATCH(T1340,'Items'!$A$6:$A$1005,0)),"MISSING ID")="Currency","Currency / no refinement tier","Recovered output / tier not applicable")),IF(OR(IFERROR(INDEX('Crafting recipes'!$H$6:$H$1005,MATCH(J1340,'Crafting recipes'!$A$6:$A$1005,0)),"MISSING ID")="Unassigned",G1340="Unassigned"),"Tier unresolved",IF(IFERROR(VALUE(RIGHT(G1340,1))-VALUE(RIGHT(IFERROR(INDEX('Crafting recipes'!$H$6:$H$1005,MATCH(J1340,'Crafting recipes'!$A$6:$A$1005,0)),"MISSING ID"),1)),0)=1,IF(B1340=IFERROR(INDEX('Crafting recipes'!$H$6:$H$1005,MATCH(J1340,'Crafting recipes'!$A$6:$A$1005,0)),"MISSING ID"),"Advances one material tier","Lower-tier ingredient; route advances one tier"),"Needs tier review"))))))</x:f>
        <x:v>Finished endpoint</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T4</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Not applicable</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prerequisite",IF(K1341="Raw entry preparation","Entry-resource preparation",IF(G1341="Not applicable",IF(IFERROR(INDEX('Items'!$AI$6:$AI$1005,MATCH(T1341,'Items'!$A$6:$A$1005,0)),"MISSING ID")="Finished item","Finished endpoint",IF(IFERROR(INDEX('Items'!$AI$6:$AI$1005,MATCH(T1341,'Items'!$A$6:$A$1005,0)),"MISSING ID")="Currency","Currency / no refinement tier","Recovered output / tier not applicable")),IF(OR(IFERROR(INDEX('Crafting recipes'!$H$6:$H$1005,MATCH(J1341,'Crafting recipes'!$A$6:$A$1005,0)),"MISSING ID")="Unassigned",G1341="Unassigned"),"Tier unresolved",IF(IFERROR(VALUE(RIGHT(G1341,1))-VALUE(RIGHT(IFERROR(INDEX('Crafting recipes'!$H$6:$H$1005,MATCH(J1341,'Crafting recipes'!$A$6:$A$1005,0)),"MISSING ID"),1)),0)=1,IF(B1341=IFERROR(INDEX('Crafting recipes'!$H$6:$H$1005,MATCH(J1341,'Crafting recipes'!$A$6:$A$1005,0)),"MISSING ID"),"Advances one material tier","Lower-tier ingredient; route advances one tier"),"Needs tier review"))))))</x:f>
        <x:v>Finished endpoint</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T3</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Not applicable</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prerequisite",IF(K1342="Raw entry preparation","Entry-resource preparation",IF(G1342="Not applicable",IF(IFERROR(INDEX('Items'!$AI$6:$AI$1005,MATCH(T1342,'Items'!$A$6:$A$1005,0)),"MISSING ID")="Finished item","Finished endpoint",IF(IFERROR(INDEX('Items'!$AI$6:$AI$1005,MATCH(T1342,'Items'!$A$6:$A$1005,0)),"MISSING ID")="Currency","Currency / no refinement tier","Recovered output / tier not applicable")),IF(OR(IFERROR(INDEX('Crafting recipes'!$H$6:$H$1005,MATCH(J1342,'Crafting recipes'!$A$6:$A$1005,0)),"MISSING ID")="Unassigned",G1342="Unassigned"),"Tier unresolved",IF(IFERROR(VALUE(RIGHT(G1342,1))-VALUE(RIGHT(IFERROR(INDEX('Crafting recipes'!$H$6:$H$1005,MATCH(J1342,'Crafting recipes'!$A$6:$A$1005,0)),"MISSING ID"),1)),0)=1,IF(B1342=IFERROR(INDEX('Crafting recipes'!$H$6:$H$1005,MATCH(J1342,'Crafting recipes'!$A$6:$A$1005,0)),"MISSING ID"),"Advances one material tier","Lower-tier ingredient; route advances one tier"),"Needs tier review"))))))</x:f>
        <x:v>Finished endpoint</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Not applicable</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prerequisite",IF(K1343="Raw entry preparation","Entry-resource preparation",IF(G1343="Not applicable",IF(IFERROR(INDEX('Items'!$AI$6:$AI$1005,MATCH(T1343,'Items'!$A$6:$A$1005,0)),"MISSING ID")="Finished item","Finished endpoint",IF(IFERROR(INDEX('Items'!$AI$6:$AI$1005,MATCH(T1343,'Items'!$A$6:$A$1005,0)),"MISSING ID")="Currency","Currency / no refinement tier","Recovered output / tier not applicable")),IF(OR(IFERROR(INDEX('Crafting recipes'!$H$6:$H$1005,MATCH(J1343,'Crafting recipes'!$A$6:$A$1005,0)),"MISSING ID")="Unassigned",G1343="Unassigned"),"Tier unresolved",IF(IFERROR(VALUE(RIGHT(G1343,1))-VALUE(RIGHT(IFERROR(INDEX('Crafting recipes'!$H$6:$H$1005,MATCH(J1343,'Crafting recipes'!$A$6:$A$1005,0)),"MISSING ID"),1)),0)=1,IF(B1343=IFERROR(INDEX('Crafting recipes'!$H$6:$H$1005,MATCH(J1343,'Crafting recipes'!$A$6:$A$1005,0)),"MISSING ID"),"Advances one material tier","Lower-tier ingredient; route advances one tier"),"Needs tier review"))))))</x:f>
        <x:v>Finished endpoint</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t="str">
        <x:f>IFERROR(INDEX('Material routes'!$E$6:$E$2205,MATCH(U1344,'Material routes'!$A$6:$A$2205,0)),"MISSING ID")</x:f>
        <x:v>Compact latch and trigger pack</x:v>
      </x:c>
      <x:c r="B1344" s="4" t="str">
        <x:f>IFERROR(INDEX('Material routes'!$F$6:$F$2205,MATCH(U1344,'Material routes'!$A$6:$A$2205,0)),"MISSING ID")</x:f>
        <x:v>T4</x:v>
      </x:c>
      <x:c r="C1344" s="4" t="str">
        <x:f>IFERROR(INDEX('Material routes'!$H$6:$H$2205,MATCH(U1344,'Material routes'!$A$6:$A$2205,0)),"MISSING ID")</x:f>
        <x:v>Crafting component</x:v>
      </x:c>
      <x:c r="D1344" s="4" t="str">
        <x:f>IFERROR(INDEX('Material routes'!$G$6:$G$2205,MATCH(U1344,'Material routes'!$A$6:$A$2205,0)),"MISSING ID")</x:f>
        <x:v>Crafting components</x:v>
      </x:c>
      <x:c r="E1344" s="4" t="str">
        <x:f>IFERROR(INDEX('Material routes'!$C$6:$C$2205,MATCH(U1344,'Material routes'!$A$6:$A$2205,0)),"MISSING ID")</x:f>
        <x:v>Ingredient candidate</x:v>
      </x:c>
      <x:c r="F1344" s="4" t="str">
        <x:f>IFERROR(INDEX('Material routes'!$E$6:$E$2205,MATCH(V1344,'Material routes'!$A$6:$A$2205,0)),"MISSING ID")</x:f>
        <x:v>Spring dart projector</x:v>
      </x:c>
      <x:c r="G1344" s="4" t="str">
        <x:f>IFERROR(INDEX('Material routes'!$F$6:$F$2205,MATCH(V1344,'Material routes'!$A$6:$A$2205,0)),"MISSING ID")</x:f>
        <x:v>Not applicable</x:v>
      </x:c>
      <x:c r="H1344" s="4" t="str">
        <x:f>IFERROR(INDEX('Material routes'!$H$6:$H$2205,MATCH(V1344,'Material routes'!$A$6:$A$2205,0)),"MISSING ID")</x:f>
        <x:v>Weapon</x:v>
      </x:c>
      <x:c r="I1344" s="4" t="str">
        <x:f>IFERROR(INDEX('Material routes'!$G$6:$G$2205,MATCH(V1344,'Material routes'!$A$6:$A$2205,0)),"MISSING ID")</x:f>
        <x:v>Weapons</x:v>
      </x:c>
      <x:c r="J1344" s="4" t="str">
        <x:f>IFERROR(INDEX('Material routes'!$B$6:$B$2205,MATCH(U1344,'Material routes'!$A$6:$A$2205,0)),"MISSING ID")</x:f>
        <x:v>design.collection.spring_dart_projector</x:v>
      </x:c>
      <x:c r="K1344" s="4" t="str">
        <x:f>IFERROR(INDEX('Crafting recipes'!$C$6:$C$1005,MATCH(J1344,'Crafting recipes'!$A$6:$A$1005,0)),"MISSING ID")</x:f>
        <x:v>Finished-item crafting</x:v>
      </x:c>
      <x:c r="L1344" s="4" t="str">
        <x:f>IFERROR(INDEX('Material routes'!$K$6:$K$2205,MATCH(U1344,'Material routes'!$A$6:$A$2205,0)),"MISSING ID")</x:f>
        <x:v>Proposal</x:v>
      </x:c>
      <x:c r="M1344" s="4" t="str">
        <x:f>IFERROR(INDEX('Material routes'!$M$6:$M$2205,MATCH(U1344,'Material routes'!$A$6:$A$2205,0)),"MISSING ID")</x:f>
        <x:v>Partial proposal</x:v>
      </x:c>
      <x:c r="N1344" s="4"/>
      <x:c r="O1344" s="4" t="str">
        <x:f>IFERROR(INDEX('Material routes'!$J$6:$J$2205,MATCH(U1344,'Material routes'!$A$6:$A$2205,0)),"MISSING ID")</x:f>
        <x:v>Unspecified</x:v>
      </x:c>
      <x:c r="P1344" s="4"/>
      <x:c r="Q1344" s="4" t="str">
        <x:f>IFERROR(INDEX('Material routes'!$J$6:$J$2205,MATCH(V1344,'Material routes'!$A$6:$A$2205,0)),"MISSING ID")</x:f>
        <x:v>Unspecified</x:v>
      </x:c>
      <x:c r="R1344" s="4" t="str">
        <x:f>IF(L1344="Withheld","Withheld premise",IF(E1344="Tool candidate","Reusable prerequisite",IF(K1344="Raw entry preparation","Entry-resource preparation",IF(G1344="Not applicable",IF(IFERROR(INDEX('Items'!$AI$6:$AI$1005,MATCH(T1344,'Items'!$A$6:$A$1005,0)),"MISSING ID")="Finished item","Finished endpoint",IF(IFERROR(INDEX('Items'!$AI$6:$AI$1005,MATCH(T1344,'Items'!$A$6:$A$1005,0)),"MISSING ID")="Currency","Currency / no refinement tier","Recovered output / tier not applicable")),IF(OR(IFERROR(INDEX('Crafting recipes'!$H$6:$H$1005,MATCH(J1344,'Crafting recipes'!$A$6:$A$1005,0)),"MISSING ID")="Unassigned",G1344="Unassigned"),"Tier unresolved",IF(IFERROR(VALUE(RIGHT(G1344,1))-VALUE(RIGHT(IFERROR(INDEX('Crafting recipes'!$H$6:$H$1005,MATCH(J1344,'Crafting recipes'!$A$6:$A$1005,0)),"MISSING ID"),1)),0)=1,IF(B1344=IFERROR(INDEX('Crafting recipes'!$H$6:$H$1005,MATCH(J1344,'Crafting recipes'!$A$6:$A$1005,0)),"MISSING ID"),"Advances one material tier","Lower-tier ingredient; route advances one tier"),"Needs tier review"))))))</x:f>
        <x:v>Finished endpoint</x:v>
      </x:c>
      <x:c r="S1344" s="4" t="str">
        <x:f>IFERROR(INDEX('Material routes'!$D$6:$D$2205,MATCH(U1344,'Material routes'!$A$6:$A$2205,0)),"MISSING ID")</x:f>
        <x:v>proposal.audit.compact_latch_and_trigger_pack</x:v>
      </x:c>
      <x:c r="T1344" s="4" t="str">
        <x:f>IFERROR(INDEX('Material routes'!$D$6:$D$2205,MATCH(V1344,'Material routes'!$A$6:$A$2205,0)),"MISSING ID")</x:f>
        <x:v>proposal.collection.spring_dart_projector</x:v>
      </x:c>
      <x:c r="U1344" s="4" t="str">
        <x:v>design.collection.spring_dart_projector.audit.extra.15</x:v>
      </x:c>
      <x:c r="V1344" s="4" t="str">
        <x:v>design.collection.spring_dart_projector.out</x:v>
      </x:c>
    </x:row>
    <x:row r="1345" ht="64" customHeight="1">
      <x:c r="A1345" s="4" t="str">
        <x:f>IFERROR(INDEX('Material routes'!$E$6:$E$2205,MATCH(U1345,'Material routes'!$A$6:$A$2205,0)),"MISSING ID")</x:f>
        <x:v>Shaped metal grip blank</x:v>
      </x:c>
      <x:c r="B1345" s="4" t="str">
        <x:f>IFERROR(INDEX('Material routes'!$F$6:$F$2205,MATCH(U1345,'Material routes'!$A$6:$A$2205,0)),"MISSING ID")</x:f>
        <x:v>T3</x:v>
      </x:c>
      <x:c r="C1345" s="4" t="str">
        <x:f>IFERROR(INDEX('Material routes'!$H$6:$H$2205,MATCH(U1345,'Material routes'!$A$6:$A$2205,0)),"MISSING ID")</x:f>
        <x:v>Crafting component</x:v>
      </x:c>
      <x:c r="D1345" s="4" t="str">
        <x:f>IFERROR(INDEX('Material routes'!$G$6:$G$2205,MATCH(U1345,'Material routes'!$A$6:$A$2205,0)),"MISSING ID")</x:f>
        <x:v>Crafting components</x:v>
      </x:c>
      <x:c r="E1345" s="4" t="str">
        <x:f>IFERROR(INDEX('Material routes'!$C$6:$C$2205,MATCH(U1345,'Material routes'!$A$6:$A$2205,0)),"MISSING ID")</x:f>
        <x:v>Ingredient candidate</x:v>
      </x:c>
      <x:c r="F1345" s="4" t="str">
        <x:f>IFERROR(INDEX('Material routes'!$E$6:$E$2205,MATCH(V1345,'Material routes'!$A$6:$A$2205,0)),"MISSING ID")</x:f>
        <x:v>Spring dart projector</x:v>
      </x:c>
      <x:c r="G1345" s="4" t="str">
        <x:f>IFERROR(INDEX('Material routes'!$F$6:$F$2205,MATCH(V1345,'Material routes'!$A$6:$A$2205,0)),"MISSING ID")</x:f>
        <x:v>Not applicable</x:v>
      </x:c>
      <x:c r="H1345" s="4" t="str">
        <x:f>IFERROR(INDEX('Material routes'!$H$6:$H$2205,MATCH(V1345,'Material routes'!$A$6:$A$2205,0)),"MISSING ID")</x:f>
        <x:v>Weapon</x:v>
      </x:c>
      <x:c r="I1345" s="4" t="str">
        <x:f>IFERROR(INDEX('Material routes'!$G$6:$G$2205,MATCH(V1345,'Material routes'!$A$6:$A$2205,0)),"MISSING ID")</x:f>
        <x:v>Weapons</x:v>
      </x:c>
      <x:c r="J1345" s="4" t="str">
        <x:f>IFERROR(INDEX('Material routes'!$B$6:$B$2205,MATCH(U1345,'Material routes'!$A$6:$A$2205,0)),"MISSING ID")</x:f>
        <x:v>design.collection.spring_dart_projector</x:v>
      </x:c>
      <x:c r="K1345" s="4" t="str">
        <x:f>IFERROR(INDEX('Crafting recipes'!$C$6:$C$1005,MATCH(J1345,'Crafting recipes'!$A$6:$A$1005,0)),"MISSING ID")</x:f>
        <x:v>Finished-item crafting</x:v>
      </x:c>
      <x:c r="L1345" s="4" t="str">
        <x:f>IFERROR(INDEX('Material routes'!$K$6:$K$2205,MATCH(U1345,'Material routes'!$A$6:$A$2205,0)),"MISSING ID")</x:f>
        <x:v>Proposal</x:v>
      </x:c>
      <x:c r="M1345" s="4" t="str">
        <x:f>IFERROR(INDEX('Material routes'!$M$6:$M$2205,MATCH(U1345,'Material routes'!$A$6:$A$2205,0)),"MISSING ID")</x:f>
        <x:v>Partial proposal</x:v>
      </x:c>
      <x:c r="N1345" s="4"/>
      <x:c r="O1345" s="4" t="str">
        <x:f>IFERROR(INDEX('Material routes'!$J$6:$J$2205,MATCH(U1345,'Material routes'!$A$6:$A$2205,0)),"MISSING ID")</x:f>
        <x:v>Unspecified</x:v>
      </x:c>
      <x:c r="P1345" s="4"/>
      <x:c r="Q1345" s="4" t="str">
        <x:f>IFERROR(INDEX('Material routes'!$J$6:$J$2205,MATCH(V1345,'Material routes'!$A$6:$A$2205,0)),"MISSING ID")</x:f>
        <x:v>Unspecified</x:v>
      </x:c>
      <x:c r="R1345" s="4" t="str">
        <x:f>IF(L1345="Withheld","Withheld premise",IF(E1345="Tool candidate","Reusable prerequisite",IF(K1345="Raw entry preparation","Entry-resource preparation",IF(G1345="Not applicable",IF(IFERROR(INDEX('Items'!$AI$6:$AI$1005,MATCH(T1345,'Items'!$A$6:$A$1005,0)),"MISSING ID")="Finished item","Finished endpoint",IF(IFERROR(INDEX('Items'!$AI$6:$AI$1005,MATCH(T1345,'Items'!$A$6:$A$1005,0)),"MISSING ID")="Currency","Currency / no refinement tier","Recovered output / tier not applicable")),IF(OR(IFERROR(INDEX('Crafting recipes'!$H$6:$H$1005,MATCH(J1345,'Crafting recipes'!$A$6:$A$1005,0)),"MISSING ID")="Unassigned",G1345="Unassigned"),"Tier unresolved",IF(IFERROR(VALUE(RIGHT(G1345,1))-VALUE(RIGHT(IFERROR(INDEX('Crafting recipes'!$H$6:$H$1005,MATCH(J1345,'Crafting recipes'!$A$6:$A$1005,0)),"MISSING ID"),1)),0)=1,IF(B1345=IFERROR(INDEX('Crafting recipes'!$H$6:$H$1005,MATCH(J1345,'Crafting recipes'!$A$6:$A$1005,0)),"MISSING ID"),"Advances one material tier","Lower-tier ingredient; route advances one tier"),"Needs tier review"))))))</x:f>
        <x:v>Finished endpoint</x:v>
      </x:c>
      <x:c r="S1345" s="4" t="str">
        <x:f>IFERROR(INDEX('Material routes'!$D$6:$D$2205,MATCH(U1345,'Material routes'!$A$6:$A$2205,0)),"MISSING ID")</x:f>
        <x:v>proposal.audit.shaped_metal_grip_blank</x:v>
      </x:c>
      <x:c r="T1345" s="4" t="str">
        <x:f>IFERROR(INDEX('Material routes'!$D$6:$D$2205,MATCH(V1345,'Material routes'!$A$6:$A$2205,0)),"MISSING ID")</x:f>
        <x:v>proposal.collection.spring_dart_projector</x:v>
      </x:c>
      <x:c r="U1345" s="4" t="str">
        <x:v>design.collection.spring_dart_projector.audit.extra.16</x:v>
      </x:c>
      <x:c r="V1345" s="4" t="str">
        <x:v>design.collection.spring_dart_projector.out</x:v>
      </x:c>
    </x:row>
    <x:row r="1346" ht="64" customHeight="1">
      <x:c r="A1346" s="4" t="str">
        <x:f>IFERROR(INDEX('Material routes'!$E$6:$E$2205,MATCH(U1346,'Material routes'!$A$6:$A$2205,0)),"MISSING ID")</x:f>
        <x:v>Fitted pressure-barrel module</x:v>
      </x:c>
      <x:c r="B1346" s="4" t="str">
        <x:f>IFERROR(INDEX('Material routes'!$F$6:$F$2205,MATCH(U1346,'Material routes'!$A$6:$A$2205,0)),"MISSING ID")</x:f>
        <x:v>T4</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Pressure rivet launcher</x:v>
      </x:c>
      <x:c r="G1346" s="4" t="str">
        <x:f>IFERROR(INDEX('Material routes'!$F$6:$F$2205,MATCH(V1346,'Material routes'!$A$6:$A$2205,0)),"MISSING ID")</x:f>
        <x:v>Not applicable</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prerequisite",IF(K1346="Raw entry preparation","Entry-resource preparation",IF(G1346="Not applicable",IF(IFERROR(INDEX('Items'!$AI$6:$AI$1005,MATCH(T1346,'Items'!$A$6:$A$1005,0)),"MISSING ID")="Finished item","Finished endpoint",IF(IFERROR(INDEX('Items'!$AI$6:$AI$1005,MATCH(T1346,'Items'!$A$6:$A$1005,0)),"MISSING ID")="Currency","Currency / no refinement tier","Recovered output / tier not applicable")),IF(OR(IFERROR(INDEX('Crafting recipes'!$H$6:$H$1005,MATCH(J1346,'Crafting recipes'!$A$6:$A$1005,0)),"MISSING ID")="Unassigned",G1346="Unassigned"),"Tier unresolved",IF(IFERROR(VALUE(RIGHT(G1346,1))-VALUE(RIGHT(IFERROR(INDEX('Crafting recipes'!$H$6:$H$1005,MATCH(J1346,'Crafting recipes'!$A$6:$A$1005,0)),"MISSING ID"),1)),0)=1,IF(B1346=IFERROR(INDEX('Crafting recipes'!$H$6:$H$1005,MATCH(J1346,'Crafting recipes'!$A$6:$A$1005,0)),"MISSING ID"),"Advances one material tier","Lower-tier ingredient; route advances one tier"),"Needs tier review"))))))</x:f>
        <x:v>Finished endpoint</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T4</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Pressure rivet launcher</x:v>
      </x:c>
      <x:c r="G1347" s="4" t="str">
        <x:f>IFERROR(INDEX('Material routes'!$F$6:$F$2205,MATCH(V1347,'Material routes'!$A$6:$A$2205,0)),"MISSING ID")</x:f>
        <x:v>Not applicable</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prerequisite",IF(K1347="Raw entry preparation","Entry-resource preparation",IF(G1347="Not applicable",IF(IFERROR(INDEX('Items'!$AI$6:$AI$1005,MATCH(T1347,'Items'!$A$6:$A$1005,0)),"MISSING ID")="Finished item","Finished endpoint",IF(IFERROR(INDEX('Items'!$AI$6:$AI$1005,MATCH(T1347,'Items'!$A$6:$A$1005,0)),"MISSING ID")="Currency","Currency / no refinement tier","Recovered output / tier not applicable")),IF(OR(IFERROR(INDEX('Crafting recipes'!$H$6:$H$1005,MATCH(J1347,'Crafting recipes'!$A$6:$A$1005,0)),"MISSING ID")="Unassigned",G1347="Unassigned"),"Tier unresolved",IF(IFERROR(VALUE(RIGHT(G1347,1))-VALUE(RIGHT(IFERROR(INDEX('Crafting recipes'!$H$6:$H$1005,MATCH(J1347,'Crafting recipes'!$A$6:$A$1005,0)),"MISSING ID"),1)),0)=1,IF(B1347=IFERROR(INDEX('Crafting recipes'!$H$6:$H$1005,MATCH(J1347,'Crafting recipes'!$A$6:$A$1005,0)),"MISSING ID"),"Advances one material tier","Lower-tier ingredient; route advances one tier"),"Needs tier review"))))))</x:f>
        <x:v>Finished endpoint</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T4</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Pressure rivet launcher</x:v>
      </x:c>
      <x:c r="G1348" s="4" t="str">
        <x:f>IFERROR(INDEX('Material routes'!$F$6:$F$2205,MATCH(V1348,'Material routes'!$A$6:$A$2205,0)),"MISSING ID")</x:f>
        <x:v>Not applicable</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prerequisite",IF(K1348="Raw entry preparation","Entry-resource preparation",IF(G1348="Not applicable",IF(IFERROR(INDEX('Items'!$AI$6:$AI$1005,MATCH(T1348,'Items'!$A$6:$A$1005,0)),"MISSING ID")="Finished item","Finished endpoint",IF(IFERROR(INDEX('Items'!$AI$6:$AI$1005,MATCH(T1348,'Items'!$A$6:$A$1005,0)),"MISSING ID")="Currency","Currency / no refinement tier","Recovered output / tier not applicable")),IF(OR(IFERROR(INDEX('Crafting recipes'!$H$6:$H$1005,MATCH(J1348,'Crafting recipes'!$A$6:$A$1005,0)),"MISSING ID")="Unassigned",G1348="Unassigned"),"Tier unresolved",IF(IFERROR(VALUE(RIGHT(G1348,1))-VALUE(RIGHT(IFERROR(INDEX('Crafting recipes'!$H$6:$H$1005,MATCH(J1348,'Crafting recipes'!$A$6:$A$1005,0)),"MISSING ID"),1)),0)=1,IF(B1348=IFERROR(INDEX('Crafting recipes'!$H$6:$H$1005,MATCH(J1348,'Crafting recipes'!$A$6:$A$1005,0)),"MISSING ID"),"Advances one material tier","Lower-tier ingredient; route advances one tier"),"Needs tier review"))))))</x:f>
        <x:v>Finished endpoint</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Not applicable</x:v>
      </x:c>
      <x:c r="C1349" s="4" t="str">
        <x:f>IFERROR(INDEX('Material routes'!$H$6:$H$2205,MATCH(U1349,'Material routes'!$A$6:$A$2205,0)),"MISSING ID")</x:f>
        <x:v>Energy storage</x:v>
      </x:c>
      <x:c r="D1349" s="4" t="str">
        <x:f>IFERROR(INDEX('Material routes'!$G$6:$G$2205,MATCH(U1349,'Material routes'!$A$6:$A$2205,0)),"MISSING ID")</x:f>
        <x:v>Field supplies</x:v>
      </x:c>
      <x:c r="E1349" s="4" t="str">
        <x:f>IFERROR(INDEX('Material routes'!$C$6:$C$2205,MATCH(U1349,'Material routes'!$A$6:$A$2205,0)),"MISSING ID")</x:f>
        <x:v>Ingredient candidate</x:v>
      </x:c>
      <x:c r="F1349" s="4" t="str">
        <x:f>IFERROR(INDEX('Material routes'!$E$6:$E$2205,MATCH(V1349,'Material routes'!$A$6:$A$2205,0)),"MISSING ID")</x:f>
        <x:v>Pressure rivet launcher</x:v>
      </x:c>
      <x:c r="G1349" s="4" t="str">
        <x:f>IFERROR(INDEX('Material routes'!$F$6:$F$2205,MATCH(V1349,'Material routes'!$A$6:$A$2205,0)),"MISSING ID")</x:f>
        <x:v>Not applicable</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prerequisite",IF(K1349="Raw entry preparation","Entry-resource preparation",IF(G1349="Not applicable",IF(IFERROR(INDEX('Items'!$AI$6:$AI$1005,MATCH(T1349,'Items'!$A$6:$A$1005,0)),"MISSING ID")="Finished item","Finished endpoint",IF(IFERROR(INDEX('Items'!$AI$6:$AI$1005,MATCH(T1349,'Items'!$A$6:$A$1005,0)),"MISSING ID")="Currency","Currency / no refinement tier","Recovered output / tier not applicable")),IF(OR(IFERROR(INDEX('Crafting recipes'!$H$6:$H$1005,MATCH(J1349,'Crafting recipes'!$A$6:$A$1005,0)),"MISSING ID")="Unassigned",G1349="Unassigned"),"Tier unresolved",IF(IFERROR(VALUE(RIGHT(G1349,1))-VALUE(RIGHT(IFERROR(INDEX('Crafting recipes'!$H$6:$H$1005,MATCH(J1349,'Crafting recipes'!$A$6:$A$1005,0)),"MISSING ID"),1)),0)=1,IF(B1349=IFERROR(INDEX('Crafting recipes'!$H$6:$H$1005,MATCH(J1349,'Crafting recipes'!$A$6:$A$1005,0)),"MISSING ID"),"Advances one material tier","Lower-tier ingredient; route advances one tier"),"Needs tier review"))))))</x:f>
        <x:v>Finished endpoint</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T3</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Not applicable</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prerequisite",IF(K1350="Raw entry preparation","Entry-resource preparation",IF(G1350="Not applicable",IF(IFERROR(INDEX('Items'!$AI$6:$AI$1005,MATCH(T1350,'Items'!$A$6:$A$1005,0)),"MISSING ID")="Finished item","Finished endpoint",IF(IFERROR(INDEX('Items'!$AI$6:$AI$1005,MATCH(T1350,'Items'!$A$6:$A$1005,0)),"MISSING ID")="Currency","Currency / no refinement tier","Recovered output / tier not applicable")),IF(OR(IFERROR(INDEX('Crafting recipes'!$H$6:$H$1005,MATCH(J1350,'Crafting recipes'!$A$6:$A$1005,0)),"MISSING ID")="Unassigned",G1350="Unassigned"),"Tier unresolved",IF(IFERROR(VALUE(RIGHT(G1350,1))-VALUE(RIGHT(IFERROR(INDEX('Crafting recipes'!$H$6:$H$1005,MATCH(J1350,'Crafting recipes'!$A$6:$A$1005,0)),"MISSING ID"),1)),0)=1,IF(B1350=IFERROR(INDEX('Crafting recipes'!$H$6:$H$1005,MATCH(J1350,'Crafting recipes'!$A$6:$A$1005,0)),"MISSING ID"),"Advances one material tier","Lower-tier ingredient; route advances one tier"),"Needs tier review"))))))</x:f>
        <x:v>Finished endpoint</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T4</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Not applicable</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prerequisite",IF(K1351="Raw entry preparation","Entry-resource preparation",IF(G1351="Not applicable",IF(IFERROR(INDEX('Items'!$AI$6:$AI$1005,MATCH(T1351,'Items'!$A$6:$A$1005,0)),"MISSING ID")="Finished item","Finished endpoint",IF(IFERROR(INDEX('Items'!$AI$6:$AI$1005,MATCH(T1351,'Items'!$A$6:$A$1005,0)),"MISSING ID")="Currency","Currency / no refinement tier","Recovered output / tier not applicable")),IF(OR(IFERROR(INDEX('Crafting recipes'!$H$6:$H$1005,MATCH(J1351,'Crafting recipes'!$A$6:$A$1005,0)),"MISSING ID")="Unassigned",G1351="Unassigned"),"Tier unresolved",IF(IFERROR(VALUE(RIGHT(G1351,1))-VALUE(RIGHT(IFERROR(INDEX('Crafting recipes'!$H$6:$H$1005,MATCH(J1351,'Crafting recipes'!$A$6:$A$1005,0)),"MISSING ID"),1)),0)=1,IF(B1351=IFERROR(INDEX('Crafting recipes'!$H$6:$H$1005,MATCH(J1351,'Crafting recipes'!$A$6:$A$1005,0)),"MISSING ID"),"Advances one material tier","Lower-tier ingredient; route advances one tier"),"Needs tier review"))))))</x:f>
        <x:v>Finished endpoint</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T4</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Not applicable</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prerequisite",IF(K1352="Raw entry preparation","Entry-resource preparation",IF(G1352="Not applicable",IF(IFERROR(INDEX('Items'!$AI$6:$AI$1005,MATCH(T1352,'Items'!$A$6:$A$1005,0)),"MISSING ID")="Finished item","Finished endpoint",IF(IFERROR(INDEX('Items'!$AI$6:$AI$1005,MATCH(T1352,'Items'!$A$6:$A$1005,0)),"MISSING ID")="Currency","Currency / no refinement tier","Recovered output / tier not applicable")),IF(OR(IFERROR(INDEX('Crafting recipes'!$H$6:$H$1005,MATCH(J1352,'Crafting recipes'!$A$6:$A$1005,0)),"MISSING ID")="Unassigned",G1352="Unassigned"),"Tier unresolved",IF(IFERROR(VALUE(RIGHT(G1352,1))-VALUE(RIGHT(IFERROR(INDEX('Crafting recipes'!$H$6:$H$1005,MATCH(J1352,'Crafting recipes'!$A$6:$A$1005,0)),"MISSING ID"),1)),0)=1,IF(B1352=IFERROR(INDEX('Crafting recipes'!$H$6:$H$1005,MATCH(J1352,'Crafting recipes'!$A$6:$A$1005,0)),"MISSING ID"),"Advances one material tier","Lower-tier ingredient; route advances one tier"),"Needs tier review"))))))</x:f>
        <x:v>Finished endpoint</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Not applicable</x:v>
      </x:c>
      <x:c r="C1353" s="4" t="str">
        <x:f>IFERROR(INDEX('Material routes'!$H$6:$H$2205,MATCH(U1353,'Material routes'!$A$6:$A$2205,0)),"MISSING ID")</x:f>
        <x:v>Energy storage</x:v>
      </x:c>
      <x:c r="D1353" s="4" t="str">
        <x:f>IFERROR(INDEX('Material routes'!$G$6:$G$2205,MATCH(U1353,'Material routes'!$A$6:$A$2205,0)),"MISSING ID")</x:f>
        <x:v>Field supplies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Not applicable</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prerequisite",IF(K1353="Raw entry preparation","Entry-resource preparation",IF(G1353="Not applicable",IF(IFERROR(INDEX('Items'!$AI$6:$AI$1005,MATCH(T1353,'Items'!$A$6:$A$1005,0)),"MISSING ID")="Finished item","Finished endpoint",IF(IFERROR(INDEX('Items'!$AI$6:$AI$1005,MATCH(T1353,'Items'!$A$6:$A$1005,0)),"MISSING ID")="Currency","Currency / no refinement tier","Recovered output / tier not applicable")),IF(OR(IFERROR(INDEX('Crafting recipes'!$H$6:$H$1005,MATCH(J1353,'Crafting recipes'!$A$6:$A$1005,0)),"MISSING ID")="Unassigned",G1353="Unassigned"),"Tier unresolved",IF(IFERROR(VALUE(RIGHT(G1353,1))-VALUE(RIGHT(IFERROR(INDEX('Crafting recipes'!$H$6:$H$1005,MATCH(J1353,'Crafting recipes'!$A$6:$A$1005,0)),"MISSING ID"),1)),0)=1,IF(B1353=IFERROR(INDEX('Crafting recipes'!$H$6:$H$1005,MATCH(J1353,'Crafting recipes'!$A$6:$A$1005,0)),"MISSING ID"),"Advances one material tier","Lower-tier ingredient; route advances one tier"),"Needs tier review"))))))</x:f>
        <x:v>Finished endpoint</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T4</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Not applicable</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prerequisite",IF(K1354="Raw entry preparation","Entry-resource preparation",IF(G1354="Not applicable",IF(IFERROR(INDEX('Items'!$AI$6:$AI$1005,MATCH(T1354,'Items'!$A$6:$A$1005,0)),"MISSING ID")="Finished item","Finished endpoint",IF(IFERROR(INDEX('Items'!$AI$6:$AI$1005,MATCH(T1354,'Items'!$A$6:$A$1005,0)),"MISSING ID")="Currency","Currency / no refinement tier","Recovered output / tier not applicable")),IF(OR(IFERROR(INDEX('Crafting recipes'!$H$6:$H$1005,MATCH(J1354,'Crafting recipes'!$A$6:$A$1005,0)),"MISSING ID")="Unassigned",G1354="Unassigned"),"Tier unresolved",IF(IFERROR(VALUE(RIGHT(G1354,1))-VALUE(RIGHT(IFERROR(INDEX('Crafting recipes'!$H$6:$H$1005,MATCH(J1354,'Crafting recipes'!$A$6:$A$1005,0)),"MISSING ID"),1)),0)=1,IF(B1354=IFERROR(INDEX('Crafting recipes'!$H$6:$H$1005,MATCH(J1354,'Crafting recipes'!$A$6:$A$1005,0)),"MISSING ID"),"Advances one material tier","Lower-tier ingredient; route advances one tier"),"Needs tier review"))))))</x:f>
        <x:v>Finished endpoint</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T3</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Not applicable</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prerequisite",IF(K1355="Raw entry preparation","Entry-resource preparation",IF(G1355="Not applicable",IF(IFERROR(INDEX('Items'!$AI$6:$AI$1005,MATCH(T1355,'Items'!$A$6:$A$1005,0)),"MISSING ID")="Finished item","Finished endpoint",IF(IFERROR(INDEX('Items'!$AI$6:$AI$1005,MATCH(T1355,'Items'!$A$6:$A$1005,0)),"MISSING ID")="Currency","Currency / no refinement tier","Recovered output / tier not applicable")),IF(OR(IFERROR(INDEX('Crafting recipes'!$H$6:$H$1005,MATCH(J1355,'Crafting recipes'!$A$6:$A$1005,0)),"MISSING ID")="Unassigned",G1355="Unassigned"),"Tier unresolved",IF(IFERROR(VALUE(RIGHT(G1355,1))-VALUE(RIGHT(IFERROR(INDEX('Crafting recipes'!$H$6:$H$1005,MATCH(J1355,'Crafting recipes'!$A$6:$A$1005,0)),"MISSING ID"),1)),0)=1,IF(B1355=IFERROR(INDEX('Crafting recipes'!$H$6:$H$1005,MATCH(J1355,'Crafting recipes'!$A$6:$A$1005,0)),"MISSING ID"),"Advances one material tier","Lower-tier ingredient; route advances one tier"),"Needs tier review"))))))</x:f>
        <x:v>Finished endpoint</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T4</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Not applicable</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prerequisite",IF(K1356="Raw entry preparation","Entry-resource preparation",IF(G1356="Not applicable",IF(IFERROR(INDEX('Items'!$AI$6:$AI$1005,MATCH(T1356,'Items'!$A$6:$A$1005,0)),"MISSING ID")="Finished item","Finished endpoint",IF(IFERROR(INDEX('Items'!$AI$6:$AI$1005,MATCH(T1356,'Items'!$A$6:$A$1005,0)),"MISSING ID")="Currency","Currency / no refinement tier","Recovered output / tier not applicable")),IF(OR(IFERROR(INDEX('Crafting recipes'!$H$6:$H$1005,MATCH(J1356,'Crafting recipes'!$A$6:$A$1005,0)),"MISSING ID")="Unassigned",G1356="Unassigned"),"Tier unresolved",IF(IFERROR(VALUE(RIGHT(G1356,1))-VALUE(RIGHT(IFERROR(INDEX('Crafting recipes'!$H$6:$H$1005,MATCH(J1356,'Crafting recipes'!$A$6:$A$1005,0)),"MISSING ID"),1)),0)=1,IF(B1356=IFERROR(INDEX('Crafting recipes'!$H$6:$H$1005,MATCH(J1356,'Crafting recipes'!$A$6:$A$1005,0)),"MISSING ID"),"Advances one material tier","Lower-tier ingredient; route advances one tier"),"Needs tier review"))))))</x:f>
        <x:v>Finished endpoint</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T4</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Not applicable</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prerequisite",IF(K1357="Raw entry preparation","Entry-resource preparation",IF(G1357="Not applicable",IF(IFERROR(INDEX('Items'!$AI$6:$AI$1005,MATCH(T1357,'Items'!$A$6:$A$1005,0)),"MISSING ID")="Finished item","Finished endpoint",IF(IFERROR(INDEX('Items'!$AI$6:$AI$1005,MATCH(T1357,'Items'!$A$6:$A$1005,0)),"MISSING ID")="Currency","Currency / no refinement tier","Recovered output / tier not applicable")),IF(OR(IFERROR(INDEX('Crafting recipes'!$H$6:$H$1005,MATCH(J1357,'Crafting recipes'!$A$6:$A$1005,0)),"MISSING ID")="Unassigned",G1357="Unassigned"),"Tier unresolved",IF(IFERROR(VALUE(RIGHT(G1357,1))-VALUE(RIGHT(IFERROR(INDEX('Crafting recipes'!$H$6:$H$1005,MATCH(J1357,'Crafting recipes'!$A$6:$A$1005,0)),"MISSING ID"),1)),0)=1,IF(B1357=IFERROR(INDEX('Crafting recipes'!$H$6:$H$1005,MATCH(J1357,'Crafting recipes'!$A$6:$A$1005,0)),"MISSING ID"),"Advances one material tier","Lower-tier ingredient; route advances one tier"),"Needs tier review"))))))</x:f>
        <x:v>Finished endpoint</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Not applicable</x:v>
      </x:c>
      <x:c r="C1358" s="4" t="str">
        <x:f>IFERROR(INDEX('Material routes'!$H$6:$H$2205,MATCH(U1358,'Material routes'!$A$6:$A$2205,0)),"MISSING ID")</x:f>
        <x:v>Energy storage</x:v>
      </x:c>
      <x:c r="D1358" s="4" t="str">
        <x:f>IFERROR(INDEX('Material routes'!$G$6:$G$2205,MATCH(U1358,'Material routes'!$A$6:$A$2205,0)),"MISSING ID")</x:f>
        <x:v>Field supplies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Not applicable</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prerequisite",IF(K1358="Raw entry preparation","Entry-resource preparation",IF(G1358="Not applicable",IF(IFERROR(INDEX('Items'!$AI$6:$AI$1005,MATCH(T1358,'Items'!$A$6:$A$1005,0)),"MISSING ID")="Finished item","Finished endpoint",IF(IFERROR(INDEX('Items'!$AI$6:$AI$1005,MATCH(T1358,'Items'!$A$6:$A$1005,0)),"MISSING ID")="Currency","Currency / no refinement tier","Recovered output / tier not applicable")),IF(OR(IFERROR(INDEX('Crafting recipes'!$H$6:$H$1005,MATCH(J1358,'Crafting recipes'!$A$6:$A$1005,0)),"MISSING ID")="Unassigned",G1358="Unassigned"),"Tier unresolved",IF(IFERROR(VALUE(RIGHT(G1358,1))-VALUE(RIGHT(IFERROR(INDEX('Crafting recipes'!$H$6:$H$1005,MATCH(J1358,'Crafting recipes'!$A$6:$A$1005,0)),"MISSING ID"),1)),0)=1,IF(B1358=IFERROR(INDEX('Crafting recipes'!$H$6:$H$1005,MATCH(J1358,'Crafting recipes'!$A$6:$A$1005,0)),"MISSING ID"),"Advances one material tier","Lower-tier ingredient; route advances one tier"),"Needs tier review"))))))</x:f>
        <x:v>Finished endpoint</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T4</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Not applicable</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prerequisite",IF(K1359="Raw entry preparation","Entry-resource preparation",IF(G1359="Not applicable",IF(IFERROR(INDEX('Items'!$AI$6:$AI$1005,MATCH(T1359,'Items'!$A$6:$A$1005,0)),"MISSING ID")="Finished item","Finished endpoint",IF(IFERROR(INDEX('Items'!$AI$6:$AI$1005,MATCH(T1359,'Items'!$A$6:$A$1005,0)),"MISSING ID")="Currency","Currency / no refinement tier","Recovered output / tier not applicable")),IF(OR(IFERROR(INDEX('Crafting recipes'!$H$6:$H$1005,MATCH(J1359,'Crafting recipes'!$A$6:$A$1005,0)),"MISSING ID")="Unassigned",G1359="Unassigned"),"Tier unresolved",IF(IFERROR(VALUE(RIGHT(G1359,1))-VALUE(RIGHT(IFERROR(INDEX('Crafting recipes'!$H$6:$H$1005,MATCH(J1359,'Crafting recipes'!$A$6:$A$1005,0)),"MISSING ID"),1)),0)=1,IF(B1359=IFERROR(INDEX('Crafting recipes'!$H$6:$H$1005,MATCH(J1359,'Crafting recipes'!$A$6:$A$1005,0)),"MISSING ID"),"Advances one material tier","Lower-tier ingredient; route advances one tier"),"Needs tier review"))))))</x:f>
        <x:v>Finished endpoint</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T3</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T4</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prerequisite",IF(K1360="Raw entry preparation","Entry-resource preparation",IF(G1360="Not applicable",IF(IFERROR(INDEX('Items'!$AI$6:$AI$1005,MATCH(T1360,'Items'!$A$6:$A$1005,0)),"MISSING ID")="Finished item","Finished endpoint",IF(IFERROR(INDEX('Items'!$AI$6:$AI$1005,MATCH(T1360,'Items'!$A$6:$A$1005,0)),"MISSING ID")="Currency","Currency / no refinement tier","Recovered output / tier not applicable")),IF(OR(IFERROR(INDEX('Crafting recipes'!$H$6:$H$1005,MATCH(J1360,'Crafting recipes'!$A$6:$A$1005,0)),"MISSING ID")="Unassigned",G1360="Unassigned"),"Tier unresolved",IF(IFERROR(VALUE(RIGHT(G1360,1))-VALUE(RIGHT(IFERROR(INDEX('Crafting recipes'!$H$6:$H$1005,MATCH(J1360,'Crafting recipes'!$A$6:$A$1005,0)),"MISSING ID"),1)),0)=1,IF(B1360=IFERROR(INDEX('Crafting recipes'!$H$6:$H$1005,MATCH(J1360,'Crafting recipes'!$A$6:$A$1005,0)),"MISSING ID"),"Advances one material tier","Lower-tier ingredient; route advances one tier"),"Needs tier review"))))))</x:f>
        <x:v>Advances one material tier</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T1</x:v>
      </x:c>
      <x:c r="C1361" s="4" t="str">
        <x:f>IFERROR(INDEX('Material routes'!$H$6:$H$2205,MATCH(U1361,'Material routes'!$A$6:$A$2205,0)),"MISSING ID")</x:f>
        <x:v>Chemical material</x:v>
      </x:c>
      <x:c r="D1361" s="4" t="str">
        <x:f>IFERROR(INDEX('Material routes'!$G$6:$G$2205,MATCH(U1361,'Material routes'!$A$6:$A$2205,0)),"MISSING ID")</x:f>
        <x:v>Processing agents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T4</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prerequisite",IF(K1361="Raw entry preparation","Entry-resource preparation",IF(G1361="Not applicable",IF(IFERROR(INDEX('Items'!$AI$6:$AI$1005,MATCH(T1361,'Items'!$A$6:$A$1005,0)),"MISSING ID")="Finished item","Finished endpoint",IF(IFERROR(INDEX('Items'!$AI$6:$AI$1005,MATCH(T1361,'Items'!$A$6:$A$1005,0)),"MISSING ID")="Currency","Currency / no refinement tier","Recovered output / tier not applicable")),IF(OR(IFERROR(INDEX('Crafting recipes'!$H$6:$H$1005,MATCH(J1361,'Crafting recipes'!$A$6:$A$1005,0)),"MISSING ID")="Unassigned",G1361="Unassigned"),"Tier unresolved",IF(IFERROR(VALUE(RIGHT(G1361,1))-VALUE(RIGHT(IFERROR(INDEX('Crafting recipes'!$H$6:$H$1005,MATCH(J1361,'Crafting recipes'!$A$6:$A$1005,0)),"MISSING ID"),1)),0)=1,IF(B1361=IFERROR(INDEX('Crafting recipes'!$H$6:$H$1005,MATCH(J1361,'Crafting recipes'!$A$6:$A$1005,0)),"MISSING ID"),"Advances one material tier","Lower-tier ingredient; route advances one tier"),"Needs tier review"))))))</x:f>
        <x:v>Lower-tier ingredient; route advances one tier</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T3</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Not applicable</x:v>
      </x:c>
      <x:c r="H1362" s="4" t="str">
        <x:f>IFERROR(INDEX('Material routes'!$H$6:$H$2205,MATCH(V1362,'Material routes'!$A$6:$A$2205,0)),"MISSING ID")</x:f>
        <x:v>Energy storage</x:v>
      </x:c>
      <x:c r="I1362" s="4" t="str">
        <x:f>IFERROR(INDEX('Material routes'!$G$6:$G$2205,MATCH(V1362,'Material routes'!$A$6:$A$2205,0)),"MISSING ID")</x:f>
        <x:v>Field supplies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prerequisite",IF(K1362="Raw entry preparation","Entry-resource preparation",IF(G1362="Not applicable",IF(IFERROR(INDEX('Items'!$AI$6:$AI$1005,MATCH(T1362,'Items'!$A$6:$A$1005,0)),"MISSING ID")="Finished item","Finished endpoint",IF(IFERROR(INDEX('Items'!$AI$6:$AI$1005,MATCH(T1362,'Items'!$A$6:$A$1005,0)),"MISSING ID")="Currency","Currency / no refinement tier","Recovered output / tier not applicable")),IF(OR(IFERROR(INDEX('Crafting recipes'!$H$6:$H$1005,MATCH(J1362,'Crafting recipes'!$A$6:$A$1005,0)),"MISSING ID")="Unassigned",G1362="Unassigned"),"Tier unresolved",IF(IFERROR(VALUE(RIGHT(G1362,1))-VALUE(RIGHT(IFERROR(INDEX('Crafting recipes'!$H$6:$H$1005,MATCH(J1362,'Crafting recipes'!$A$6:$A$1005,0)),"MISSING ID"),1)),0)=1,IF(B1362=IFERROR(INDEX('Crafting recipes'!$H$6:$H$1005,MATCH(J1362,'Crafting recipes'!$A$6:$A$1005,0)),"MISSING ID"),"Advances one material tier","Lower-tier ingredient; route advances one tier"),"Needs tier review"))))))</x:f>
        <x:v>Finished endpoint</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T3</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Not applicable</x:v>
      </x:c>
      <x:c r="H1363" s="4" t="str">
        <x:f>IFERROR(INDEX('Material routes'!$H$6:$H$2205,MATCH(V1363,'Material routes'!$A$6:$A$2205,0)),"MISSING ID")</x:f>
        <x:v>Energy storage</x:v>
      </x:c>
      <x:c r="I1363" s="4" t="str">
        <x:f>IFERROR(INDEX('Material routes'!$G$6:$G$2205,MATCH(V1363,'Material routes'!$A$6:$A$2205,0)),"MISSING ID")</x:f>
        <x:v>Field supplies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prerequisite",IF(K1363="Raw entry preparation","Entry-resource preparation",IF(G1363="Not applicable",IF(IFERROR(INDEX('Items'!$AI$6:$AI$1005,MATCH(T1363,'Items'!$A$6:$A$1005,0)),"MISSING ID")="Finished item","Finished endpoint",IF(IFERROR(INDEX('Items'!$AI$6:$AI$1005,MATCH(T1363,'Items'!$A$6:$A$1005,0)),"MISSING ID")="Currency","Currency / no refinement tier","Recovered output / tier not applicable")),IF(OR(IFERROR(INDEX('Crafting recipes'!$H$6:$H$1005,MATCH(J1363,'Crafting recipes'!$A$6:$A$1005,0)),"MISSING ID")="Unassigned",G1363="Unassigned"),"Tier unresolved",IF(IFERROR(VALUE(RIGHT(G1363,1))-VALUE(RIGHT(IFERROR(INDEX('Crafting recipes'!$H$6:$H$1005,MATCH(J1363,'Crafting recipes'!$A$6:$A$1005,0)),"MISSING ID"),1)),0)=1,IF(B1363=IFERROR(INDEX('Crafting recipes'!$H$6:$H$1005,MATCH(J1363,'Crafting recipes'!$A$6:$A$1005,0)),"MISSING ID"),"Advances one material tier","Lower-tier ingredient; route advances one tier"),"Needs tier review"))))))</x:f>
        <x:v>Finished endpoint</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T3</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Not applicable</x:v>
      </x:c>
      <x:c r="H1364" s="4" t="str">
        <x:f>IFERROR(INDEX('Material routes'!$H$6:$H$2205,MATCH(V1364,'Material routes'!$A$6:$A$2205,0)),"MISSING ID")</x:f>
        <x:v>Energy storage</x:v>
      </x:c>
      <x:c r="I1364" s="4" t="str">
        <x:f>IFERROR(INDEX('Material routes'!$G$6:$G$2205,MATCH(V1364,'Material routes'!$A$6:$A$2205,0)),"MISSING ID")</x:f>
        <x:v>Field supplies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prerequisite",IF(K1364="Raw entry preparation","Entry-resource preparation",IF(G1364="Not applicable",IF(IFERROR(INDEX('Items'!$AI$6:$AI$1005,MATCH(T1364,'Items'!$A$6:$A$1005,0)),"MISSING ID")="Finished item","Finished endpoint",IF(IFERROR(INDEX('Items'!$AI$6:$AI$1005,MATCH(T1364,'Items'!$A$6:$A$1005,0)),"MISSING ID")="Currency","Currency / no refinement tier","Recovered output / tier not applicable")),IF(OR(IFERROR(INDEX('Crafting recipes'!$H$6:$H$1005,MATCH(J1364,'Crafting recipes'!$A$6:$A$1005,0)),"MISSING ID")="Unassigned",G1364="Unassigned"),"Tier unresolved",IF(IFERROR(VALUE(RIGHT(G1364,1))-VALUE(RIGHT(IFERROR(INDEX('Crafting recipes'!$H$6:$H$1005,MATCH(J1364,'Crafting recipes'!$A$6:$A$1005,0)),"MISSING ID"),1)),0)=1,IF(B1364=IFERROR(INDEX('Crafting recipes'!$H$6:$H$1005,MATCH(J1364,'Crafting recipes'!$A$6:$A$1005,0)),"MISSING ID"),"Advances one material tier","Lower-tier ingredient; route advances one tier"),"Needs tier review"))))))</x:f>
        <x:v>Finished endpoint</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T3</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Wound clock-spring pack</x:v>
      </x:c>
      <x:c r="G1365" s="4" t="str">
        <x:f>IFERROR(INDEX('Material routes'!$F$6:$F$2205,MATCH(V1365,'Material routes'!$A$6:$A$2205,0)),"MISSING ID")</x:f>
        <x:v>Not applicable</x:v>
      </x:c>
      <x:c r="H1365" s="4" t="str">
        <x:f>IFERROR(INDEX('Material routes'!$H$6:$H$2205,MATCH(V1365,'Material routes'!$A$6:$A$2205,0)),"MISSING ID")</x:f>
        <x:v>Energy storage</x:v>
      </x:c>
      <x:c r="I1365" s="4" t="str">
        <x:f>IFERROR(INDEX('Material routes'!$G$6:$G$2205,MATCH(V1365,'Material routes'!$A$6:$A$2205,0)),"MISSING ID")</x:f>
        <x:v>Field supplies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prerequisite",IF(K1365="Raw entry preparation","Entry-resource preparation",IF(G1365="Not applicable",IF(IFERROR(INDEX('Items'!$AI$6:$AI$1005,MATCH(T1365,'Items'!$A$6:$A$1005,0)),"MISSING ID")="Finished item","Finished endpoint",IF(IFERROR(INDEX('Items'!$AI$6:$AI$1005,MATCH(T1365,'Items'!$A$6:$A$1005,0)),"MISSING ID")="Currency","Currency / no refinement tier","Recovered output / tier not applicable")),IF(OR(IFERROR(INDEX('Crafting recipes'!$H$6:$H$1005,MATCH(J1365,'Crafting recipes'!$A$6:$A$1005,0)),"MISSING ID")="Unassigned",G1365="Unassigned"),"Tier unresolved",IF(IFERROR(VALUE(RIGHT(G1365,1))-VALUE(RIGHT(IFERROR(INDEX('Crafting recipes'!$H$6:$H$1005,MATCH(J1365,'Crafting recipes'!$A$6:$A$1005,0)),"MISSING ID"),1)),0)=1,IF(B1365=IFERROR(INDEX('Crafting recipes'!$H$6:$H$1005,MATCH(J1365,'Crafting recipes'!$A$6:$A$1005,0)),"MISSING ID"),"Advances one material tier","Lower-tier ingredient; route advances one tier"),"Needs tier review"))))))</x:f>
        <x:v>Finished endpoint</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T4</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Wound clock-spring pack</x:v>
      </x:c>
      <x:c r="G1366" s="4" t="str">
        <x:f>IFERROR(INDEX('Material routes'!$F$6:$F$2205,MATCH(V1366,'Material routes'!$A$6:$A$2205,0)),"MISSING ID")</x:f>
        <x:v>Not applicable</x:v>
      </x:c>
      <x:c r="H1366" s="4" t="str">
        <x:f>IFERROR(INDEX('Material routes'!$H$6:$H$2205,MATCH(V1366,'Material routes'!$A$6:$A$2205,0)),"MISSING ID")</x:f>
        <x:v>Energy storage</x:v>
      </x:c>
      <x:c r="I1366" s="4" t="str">
        <x:f>IFERROR(INDEX('Material routes'!$G$6:$G$2205,MATCH(V1366,'Material routes'!$A$6:$A$2205,0)),"MISSING ID")</x:f>
        <x:v>Field supplies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prerequisite",IF(K1366="Raw entry preparation","Entry-resource preparation",IF(G1366="Not applicable",IF(IFERROR(INDEX('Items'!$AI$6:$AI$1005,MATCH(T1366,'Items'!$A$6:$A$1005,0)),"MISSING ID")="Finished item","Finished endpoint",IF(IFERROR(INDEX('Items'!$AI$6:$AI$1005,MATCH(T1366,'Items'!$A$6:$A$1005,0)),"MISSING ID")="Currency","Currency / no refinement tier","Recovered output / tier not applicable")),IF(OR(IFERROR(INDEX('Crafting recipes'!$H$6:$H$1005,MATCH(J1366,'Crafting recipes'!$A$6:$A$1005,0)),"MISSING ID")="Unassigned",G1366="Unassigned"),"Tier unresolved",IF(IFERROR(VALUE(RIGHT(G1366,1))-VALUE(RIGHT(IFERROR(INDEX('Crafting recipes'!$H$6:$H$1005,MATCH(J1366,'Crafting recipes'!$A$6:$A$1005,0)),"MISSING ID"),1)),0)=1,IF(B1366=IFERROR(INDEX('Crafting recipes'!$H$6:$H$1005,MATCH(J1366,'Crafting recipes'!$A$6:$A$1005,0)),"MISSING ID"),"Advances one material tier","Lower-tier ingredient; route advances one tier"),"Needs tier review"))))))</x:f>
        <x:v>Finished endpoint</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T3</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Wound clock-spring pack</x:v>
      </x:c>
      <x:c r="G1367" s="4" t="str">
        <x:f>IFERROR(INDEX('Material routes'!$F$6:$F$2205,MATCH(V1367,'Material routes'!$A$6:$A$2205,0)),"MISSING ID")</x:f>
        <x:v>Not applicable</x:v>
      </x:c>
      <x:c r="H1367" s="4" t="str">
        <x:f>IFERROR(INDEX('Material routes'!$H$6:$H$2205,MATCH(V1367,'Material routes'!$A$6:$A$2205,0)),"MISSING ID")</x:f>
        <x:v>Energy storage</x:v>
      </x:c>
      <x:c r="I1367" s="4" t="str">
        <x:f>IFERROR(INDEX('Material routes'!$G$6:$G$2205,MATCH(V1367,'Material routes'!$A$6:$A$2205,0)),"MISSING ID")</x:f>
        <x:v>Field supplies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prerequisite",IF(K1367="Raw entry preparation","Entry-resource preparation",IF(G1367="Not applicable",IF(IFERROR(INDEX('Items'!$AI$6:$AI$1005,MATCH(T1367,'Items'!$A$6:$A$1005,0)),"MISSING ID")="Finished item","Finished endpoint",IF(IFERROR(INDEX('Items'!$AI$6:$AI$1005,MATCH(T1367,'Items'!$A$6:$A$1005,0)),"MISSING ID")="Currency","Currency / no refinement tier","Recovered output / tier not applicable")),IF(OR(IFERROR(INDEX('Crafting recipes'!$H$6:$H$1005,MATCH(J1367,'Crafting recipes'!$A$6:$A$1005,0)),"MISSING ID")="Unassigned",G1367="Unassigned"),"Tier unresolved",IF(IFERROR(VALUE(RIGHT(G1367,1))-VALUE(RIGHT(IFERROR(INDEX('Crafting recipes'!$H$6:$H$1005,MATCH(J1367,'Crafting recipes'!$A$6:$A$1005,0)),"MISSING ID"),1)),0)=1,IF(B1367=IFERROR(INDEX('Crafting recipes'!$H$6:$H$1005,MATCH(J1367,'Crafting recipes'!$A$6:$A$1005,0)),"MISSING ID"),"Advances one material tier","Lower-tier ingredient; route advances one tier"),"Needs tier review"))))))</x:f>
        <x:v>Finished endpoint</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T3</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Wound clock-spring pack</x:v>
      </x:c>
      <x:c r="G1368" s="4" t="str">
        <x:f>IFERROR(INDEX('Material routes'!$F$6:$F$2205,MATCH(V1368,'Material routes'!$A$6:$A$2205,0)),"MISSING ID")</x:f>
        <x:v>Not applicable</x:v>
      </x:c>
      <x:c r="H1368" s="4" t="str">
        <x:f>IFERROR(INDEX('Material routes'!$H$6:$H$2205,MATCH(V1368,'Material routes'!$A$6:$A$2205,0)),"MISSING ID")</x:f>
        <x:v>Energy storage</x:v>
      </x:c>
      <x:c r="I1368" s="4" t="str">
        <x:f>IFERROR(INDEX('Material routes'!$G$6:$G$2205,MATCH(V1368,'Material routes'!$A$6:$A$2205,0)),"MISSING ID")</x:f>
        <x:v>Field supplies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prerequisite",IF(K1368="Raw entry preparation","Entry-resource preparation",IF(G1368="Not applicable",IF(IFERROR(INDEX('Items'!$AI$6:$AI$1005,MATCH(T1368,'Items'!$A$6:$A$1005,0)),"MISSING ID")="Finished item","Finished endpoint",IF(IFERROR(INDEX('Items'!$AI$6:$AI$1005,MATCH(T1368,'Items'!$A$6:$A$1005,0)),"MISSING ID")="Currency","Currency / no refinement tier","Recovered output / tier not applicable")),IF(OR(IFERROR(INDEX('Crafting recipes'!$H$6:$H$1005,MATCH(J1368,'Crafting recipes'!$A$6:$A$1005,0)),"MISSING ID")="Unassigned",G1368="Unassigned"),"Tier unresolved",IF(IFERROR(VALUE(RIGHT(G1368,1))-VALUE(RIGHT(IFERROR(INDEX('Crafting recipes'!$H$6:$H$1005,MATCH(J1368,'Crafting recipes'!$A$6:$A$1005,0)),"MISSING ID"),1)),0)=1,IF(B1368=IFERROR(INDEX('Crafting recipes'!$H$6:$H$1005,MATCH(J1368,'Crafting recipes'!$A$6:$A$1005,0)),"MISSING ID"),"Advances one material tier","Lower-tier ingredient; route advances one tier"),"Needs tier review"))))))</x:f>
        <x:v>Finished endpoint</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T4</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Not applicable</x:v>
      </x:c>
      <x:c r="H1369" s="4" t="str">
        <x:f>IFERROR(INDEX('Material routes'!$H$6:$H$2205,MATCH(V1369,'Material routes'!$A$6:$A$2205,0)),"MISSING ID")</x:f>
        <x:v>Energy storage</x:v>
      </x:c>
      <x:c r="I1369" s="4" t="str">
        <x:f>IFERROR(INDEX('Material routes'!$G$6:$G$2205,MATCH(V1369,'Material routes'!$A$6:$A$2205,0)),"MISSING ID")</x:f>
        <x:v>Field supplies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prerequisite",IF(K1369="Raw entry preparation","Entry-resource preparation",IF(G1369="Not applicable",IF(IFERROR(INDEX('Items'!$AI$6:$AI$1005,MATCH(T1369,'Items'!$A$6:$A$1005,0)),"MISSING ID")="Finished item","Finished endpoint",IF(IFERROR(INDEX('Items'!$AI$6:$AI$1005,MATCH(T1369,'Items'!$A$6:$A$1005,0)),"MISSING ID")="Currency","Currency / no refinement tier","Recovered output / tier not applicable")),IF(OR(IFERROR(INDEX('Crafting recipes'!$H$6:$H$1005,MATCH(J1369,'Crafting recipes'!$A$6:$A$1005,0)),"MISSING ID")="Unassigned",G1369="Unassigned"),"Tier unresolved",IF(IFERROR(VALUE(RIGHT(G1369,1))-VALUE(RIGHT(IFERROR(INDEX('Crafting recipes'!$H$6:$H$1005,MATCH(J1369,'Crafting recipes'!$A$6:$A$1005,0)),"MISSING ID"),1)),0)=1,IF(B1369=IFERROR(INDEX('Crafting recipes'!$H$6:$H$1005,MATCH(J1369,'Crafting recipes'!$A$6:$A$1005,0)),"MISSING ID"),"Advances one material tier","Lower-tier ingredient; route advances one tier"),"Needs tier review"))))))</x:f>
        <x:v>Finished endpoint</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T3</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Not applicable</x:v>
      </x:c>
      <x:c r="H1370" s="4" t="str">
        <x:f>IFERROR(INDEX('Material routes'!$H$6:$H$2205,MATCH(V1370,'Material routes'!$A$6:$A$2205,0)),"MISSING ID")</x:f>
        <x:v>Energy storage</x:v>
      </x:c>
      <x:c r="I1370" s="4" t="str">
        <x:f>IFERROR(INDEX('Material routes'!$G$6:$G$2205,MATCH(V1370,'Material routes'!$A$6:$A$2205,0)),"MISSING ID")</x:f>
        <x:v>Field supplies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prerequisite",IF(K1370="Raw entry preparation","Entry-resource preparation",IF(G1370="Not applicable",IF(IFERROR(INDEX('Items'!$AI$6:$AI$1005,MATCH(T1370,'Items'!$A$6:$A$1005,0)),"MISSING ID")="Finished item","Finished endpoint",IF(IFERROR(INDEX('Items'!$AI$6:$AI$1005,MATCH(T1370,'Items'!$A$6:$A$1005,0)),"MISSING ID")="Currency","Currency / no refinement tier","Recovered output / tier not applicable")),IF(OR(IFERROR(INDEX('Crafting recipes'!$H$6:$H$1005,MATCH(J1370,'Crafting recipes'!$A$6:$A$1005,0)),"MISSING ID")="Unassigned",G1370="Unassigned"),"Tier unresolved",IF(IFERROR(VALUE(RIGHT(G1370,1))-VALUE(RIGHT(IFERROR(INDEX('Crafting recipes'!$H$6:$H$1005,MATCH(J1370,'Crafting recipes'!$A$6:$A$1005,0)),"MISSING ID"),1)),0)=1,IF(B1370=IFERROR(INDEX('Crafting recipes'!$H$6:$H$1005,MATCH(J1370,'Crafting recipes'!$A$6:$A$1005,0)),"MISSING ID"),"Advances one material tier","Lower-tier ingredient; route advances one tier"),"Needs tier review"))))))</x:f>
        <x:v>Finished endpoint</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T3</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Not applicable</x:v>
      </x:c>
      <x:c r="H1371" s="4" t="str">
        <x:f>IFERROR(INDEX('Material routes'!$H$6:$H$2205,MATCH(V1371,'Material routes'!$A$6:$A$2205,0)),"MISSING ID")</x:f>
        <x:v>Energy storage</x:v>
      </x:c>
      <x:c r="I1371" s="4" t="str">
        <x:f>IFERROR(INDEX('Material routes'!$G$6:$G$2205,MATCH(V1371,'Material routes'!$A$6:$A$2205,0)),"MISSING ID")</x:f>
        <x:v>Field supplies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prerequisite",IF(K1371="Raw entry preparation","Entry-resource preparation",IF(G1371="Not applicable",IF(IFERROR(INDEX('Items'!$AI$6:$AI$1005,MATCH(T1371,'Items'!$A$6:$A$1005,0)),"MISSING ID")="Finished item","Finished endpoint",IF(IFERROR(INDEX('Items'!$AI$6:$AI$1005,MATCH(T1371,'Items'!$A$6:$A$1005,0)),"MISSING ID")="Currency","Currency / no refinement tier","Recovered output / tier not applicable")),IF(OR(IFERROR(INDEX('Crafting recipes'!$H$6:$H$1005,MATCH(J1371,'Crafting recipes'!$A$6:$A$1005,0)),"MISSING ID")="Unassigned",G1371="Unassigned"),"Tier unresolved",IF(IFERROR(VALUE(RIGHT(G1371,1))-VALUE(RIGHT(IFERROR(INDEX('Crafting recipes'!$H$6:$H$1005,MATCH(J1371,'Crafting recipes'!$A$6:$A$1005,0)),"MISSING ID"),1)),0)=1,IF(B1371=IFERROR(INDEX('Crafting recipes'!$H$6:$H$1005,MATCH(J1371,'Crafting recipes'!$A$6:$A$1005,0)),"MISSING ID"),"Advances one material tier","Lower-tier ingredient; route advances one tier"),"Needs tier review"))))))</x:f>
        <x:v>Finished endpoint</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T3</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Lifted counterweight module</x:v>
      </x:c>
      <x:c r="G1372" s="4" t="str">
        <x:f>IFERROR(INDEX('Material routes'!$F$6:$F$2205,MATCH(V1372,'Material routes'!$A$6:$A$2205,0)),"MISSING ID")</x:f>
        <x:v>Not applicable</x:v>
      </x:c>
      <x:c r="H1372" s="4" t="str">
        <x:f>IFERROR(INDEX('Material routes'!$H$6:$H$2205,MATCH(V1372,'Material routes'!$A$6:$A$2205,0)),"MISSING ID")</x:f>
        <x:v>Energy storage</x:v>
      </x:c>
      <x:c r="I1372" s="4" t="str">
        <x:f>IFERROR(INDEX('Material routes'!$G$6:$G$2205,MATCH(V1372,'Material routes'!$A$6:$A$2205,0)),"MISSING ID")</x:f>
        <x:v>Field supplies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prerequisite",IF(K1372="Raw entry preparation","Entry-resource preparation",IF(G1372="Not applicable",IF(IFERROR(INDEX('Items'!$AI$6:$AI$1005,MATCH(T1372,'Items'!$A$6:$A$1005,0)),"MISSING ID")="Finished item","Finished endpoint",IF(IFERROR(INDEX('Items'!$AI$6:$AI$1005,MATCH(T1372,'Items'!$A$6:$A$1005,0)),"MISSING ID")="Currency","Currency / no refinement tier","Recovered output / tier not applicable")),IF(OR(IFERROR(INDEX('Crafting recipes'!$H$6:$H$1005,MATCH(J1372,'Crafting recipes'!$A$6:$A$1005,0)),"MISSING ID")="Unassigned",G1372="Unassigned"),"Tier unresolved",IF(IFERROR(VALUE(RIGHT(G1372,1))-VALUE(RIGHT(IFERROR(INDEX('Crafting recipes'!$H$6:$H$1005,MATCH(J1372,'Crafting recipes'!$A$6:$A$1005,0)),"MISSING ID"),1)),0)=1,IF(B1372=IFERROR(INDEX('Crafting recipes'!$H$6:$H$1005,MATCH(J1372,'Crafting recipes'!$A$6:$A$1005,0)),"MISSING ID"),"Advances one material tier","Lower-tier ingredient; route advances one tier"),"Needs tier review"))))))</x:f>
        <x:v>Finished endpoint</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T3</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Lifted counterweight module</x:v>
      </x:c>
      <x:c r="G1373" s="4" t="str">
        <x:f>IFERROR(INDEX('Material routes'!$F$6:$F$2205,MATCH(V1373,'Material routes'!$A$6:$A$2205,0)),"MISSING ID")</x:f>
        <x:v>Not applicable</x:v>
      </x:c>
      <x:c r="H1373" s="4" t="str">
        <x:f>IFERROR(INDEX('Material routes'!$H$6:$H$2205,MATCH(V1373,'Material routes'!$A$6:$A$2205,0)),"MISSING ID")</x:f>
        <x:v>Energy storage</x:v>
      </x:c>
      <x:c r="I1373" s="4" t="str">
        <x:f>IFERROR(INDEX('Material routes'!$G$6:$G$2205,MATCH(V1373,'Material routes'!$A$6:$A$2205,0)),"MISSING ID")</x:f>
        <x:v>Field supplies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prerequisite",IF(K1373="Raw entry preparation","Entry-resource preparation",IF(G1373="Not applicable",IF(IFERROR(INDEX('Items'!$AI$6:$AI$1005,MATCH(T1373,'Items'!$A$6:$A$1005,0)),"MISSING ID")="Finished item","Finished endpoint",IF(IFERROR(INDEX('Items'!$AI$6:$AI$1005,MATCH(T1373,'Items'!$A$6:$A$1005,0)),"MISSING ID")="Currency","Currency / no refinement tier","Recovered output / tier not applicable")),IF(OR(IFERROR(INDEX('Crafting recipes'!$H$6:$H$1005,MATCH(J1373,'Crafting recipes'!$A$6:$A$1005,0)),"MISSING ID")="Unassigned",G1373="Unassigned"),"Tier unresolved",IF(IFERROR(VALUE(RIGHT(G1373,1))-VALUE(RIGHT(IFERROR(INDEX('Crafting recipes'!$H$6:$H$1005,MATCH(J1373,'Crafting recipes'!$A$6:$A$1005,0)),"MISSING ID"),1)),0)=1,IF(B1373=IFERROR(INDEX('Crafting recipes'!$H$6:$H$1005,MATCH(J1373,'Crafting recipes'!$A$6:$A$1005,0)),"MISSING ID"),"Advances one material tier","Lower-tier ingredient; route advances one tier"),"Needs tier review"))))))</x:f>
        <x:v>Finished endpoint</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T3</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Lifted counterweight module</x:v>
      </x:c>
      <x:c r="G1374" s="4" t="str">
        <x:f>IFERROR(INDEX('Material routes'!$F$6:$F$2205,MATCH(V1374,'Material routes'!$A$6:$A$2205,0)),"MISSING ID")</x:f>
        <x:v>Not applicable</x:v>
      </x:c>
      <x:c r="H1374" s="4" t="str">
        <x:f>IFERROR(INDEX('Material routes'!$H$6:$H$2205,MATCH(V1374,'Material routes'!$A$6:$A$2205,0)),"MISSING ID")</x:f>
        <x:v>Energy storage</x:v>
      </x:c>
      <x:c r="I1374" s="4" t="str">
        <x:f>IFERROR(INDEX('Material routes'!$G$6:$G$2205,MATCH(V1374,'Material routes'!$A$6:$A$2205,0)),"MISSING ID")</x:f>
        <x:v>Field supplies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prerequisite",IF(K1374="Raw entry preparation","Entry-resource preparation",IF(G1374="Not applicable",IF(IFERROR(INDEX('Items'!$AI$6:$AI$1005,MATCH(T1374,'Items'!$A$6:$A$1005,0)),"MISSING ID")="Finished item","Finished endpoint",IF(IFERROR(INDEX('Items'!$AI$6:$AI$1005,MATCH(T1374,'Items'!$A$6:$A$1005,0)),"MISSING ID")="Currency","Currency / no refinement tier","Recovered output / tier not applicable")),IF(OR(IFERROR(INDEX('Crafting recipes'!$H$6:$H$1005,MATCH(J1374,'Crafting recipes'!$A$6:$A$1005,0)),"MISSING ID")="Unassigned",G1374="Unassigned"),"Tier unresolved",IF(IFERROR(VALUE(RIGHT(G1374,1))-VALUE(RIGHT(IFERROR(INDEX('Crafting recipes'!$H$6:$H$1005,MATCH(J1374,'Crafting recipes'!$A$6:$A$1005,0)),"MISSING ID"),1)),0)=1,IF(B1374=IFERROR(INDEX('Crafting recipes'!$H$6:$H$1005,MATCH(J1374,'Crafting recipes'!$A$6:$A$1005,0)),"MISSING ID"),"Advances one material tier","Lower-tier ingredient; route advances one tier"),"Needs tier review"))))))</x:f>
        <x:v>Finished endpoint</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Not applicable</x:v>
      </x:c>
      <x:c r="H1375" s="4" t="str">
        <x:f>IFERROR(INDEX('Material routes'!$H$6:$H$2205,MATCH(V1375,'Material routes'!$A$6:$A$2205,0)),"MISSING ID")</x:f>
        <x:v>Energy storage</x:v>
      </x:c>
      <x:c r="I1375" s="4" t="str">
        <x:f>IFERROR(INDEX('Material routes'!$G$6:$G$2205,MATCH(V1375,'Material routes'!$A$6:$A$2205,0)),"MISSING ID")</x:f>
        <x:v>Field supplies</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Finished endpoint</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Not applicable</x:v>
      </x:c>
      <x:c r="H1376" s="4" t="str">
        <x:f>IFERROR(INDEX('Material routes'!$H$6:$H$2205,MATCH(V1376,'Material routes'!$A$6:$A$2205,0)),"MISSING ID")</x:f>
        <x:v>Energy storage</x:v>
      </x:c>
      <x:c r="I1376" s="4" t="str">
        <x:f>IFERROR(INDEX('Material routes'!$G$6:$G$2205,MATCH(V1376,'Material routes'!$A$6:$A$2205,0)),"MISSING ID")</x:f>
        <x:v>Field supplies</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Finished endpoint</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Not applicable</x:v>
      </x:c>
      <x:c r="H1377" s="4" t="str">
        <x:f>IFERROR(INDEX('Material routes'!$H$6:$H$2205,MATCH(V1377,'Material routes'!$A$6:$A$2205,0)),"MISSING ID")</x:f>
        <x:v>Energy storage</x:v>
      </x:c>
      <x:c r="I1377" s="4" t="str">
        <x:f>IFERROR(INDEX('Material routes'!$G$6:$G$2205,MATCH(V1377,'Material routes'!$A$6:$A$2205,0)),"MISSING ID")</x:f>
        <x:v>Field supplies</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Finished endpoint</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Not applicable</x:v>
      </x:c>
      <x:c r="H1378" s="4" t="str">
        <x:f>IFERROR(INDEX('Material routes'!$H$6:$H$2205,MATCH(V1378,'Material routes'!$A$6:$A$2205,0)),"MISSING ID")</x:f>
        <x:v>Energy storage</x:v>
      </x:c>
      <x:c r="I1378" s="4" t="str">
        <x:f>IFERROR(INDEX('Material routes'!$G$6:$G$2205,MATCH(V1378,'Material routes'!$A$6:$A$2205,0)),"MISSING ID")</x:f>
        <x:v>Field supplies</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Finished endpoint</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sealing sheet</x:v>
      </x:c>
      <x:c r="B1379" s="4" t="str">
        <x:f>IFERROR(INDEX('Material routes'!$F$6:$F$2205,MATCH(U1379,'Material routes'!$A$6:$A$2205,0)),"MISSING ID")</x:f>
        <x:v>T3</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Not applicable</x:v>
      </x:c>
      <x:c r="H1379" s="4" t="str">
        <x:f>IFERROR(INDEX('Material routes'!$H$6:$H$2205,MATCH(V1379,'Material routes'!$A$6:$A$2205,0)),"MISSING ID")</x:f>
        <x:v>Energy storage</x:v>
      </x:c>
      <x:c r="I1379" s="4" t="str">
        <x:f>IFERROR(INDEX('Material routes'!$G$6:$G$2205,MATCH(V1379,'Material routes'!$A$6:$A$2205,0)),"MISSING ID")</x:f>
        <x:v>Field supplies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prerequisite",IF(K1379="Raw entry preparation","Entry-resource preparation",IF(G1379="Not applicable",IF(IFERROR(INDEX('Items'!$AI$6:$AI$1005,MATCH(T1379,'Items'!$A$6:$A$1005,0)),"MISSING ID")="Finished item","Finished endpoint",IF(IFERROR(INDEX('Items'!$AI$6:$AI$1005,MATCH(T1379,'Items'!$A$6:$A$1005,0)),"MISSING ID")="Currency","Currency / no refinement tier","Recovered output / tier not applicable")),IF(OR(IFERROR(INDEX('Crafting recipes'!$H$6:$H$1005,MATCH(J1379,'Crafting recipes'!$A$6:$A$1005,0)),"MISSING ID")="Unassigned",G1379="Unassigned"),"Tier unresolved",IF(IFERROR(VALUE(RIGHT(G1379,1))-VALUE(RIGHT(IFERROR(INDEX('Crafting recipes'!$H$6:$H$1005,MATCH(J1379,'Crafting recipes'!$A$6:$A$1005,0)),"MISSING ID"),1)),0)=1,IF(B1379=IFERROR(INDEX('Crafting recipes'!$H$6:$H$1005,MATCH(J1379,'Crafting recipes'!$A$6:$A$1005,0)),"MISSING ID"),"Advances one material tier","Lower-tier ingredient; route advances one tier"),"Needs tier review"))))))</x:f>
        <x:v>Finished endpoint</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T0</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Not applicable</x:v>
      </x:c>
      <x:c r="H1380" s="4" t="str">
        <x:f>IFERROR(INDEX('Material routes'!$H$6:$H$2205,MATCH(V1380,'Material routes'!$A$6:$A$2205,0)),"MISSING ID")</x:f>
        <x:v>Energy storage</x:v>
      </x:c>
      <x:c r="I1380" s="4" t="str">
        <x:f>IFERROR(INDEX('Material routes'!$G$6:$G$2205,MATCH(V1380,'Material routes'!$A$6:$A$2205,0)),"MISSING ID")</x:f>
        <x:v>Field supplies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prerequisite",IF(K1380="Raw entry preparation","Entry-resource preparation",IF(G1380="Not applicable",IF(IFERROR(INDEX('Items'!$AI$6:$AI$1005,MATCH(T1380,'Items'!$A$6:$A$1005,0)),"MISSING ID")="Finished item","Finished endpoint",IF(IFERROR(INDEX('Items'!$AI$6:$AI$1005,MATCH(T1380,'Items'!$A$6:$A$1005,0)),"MISSING ID")="Currency","Currency / no refinement tier","Recovered output / tier not applicable")),IF(OR(IFERROR(INDEX('Crafting recipes'!$H$6:$H$1005,MATCH(J1380,'Crafting recipes'!$A$6:$A$1005,0)),"MISSING ID")="Unassigned",G1380="Unassigned"),"Tier unresolved",IF(IFERROR(VALUE(RIGHT(G1380,1))-VALUE(RIGHT(IFERROR(INDEX('Crafting recipes'!$H$6:$H$1005,MATCH(J1380,'Crafting recipes'!$A$6:$A$1005,0)),"MISSING ID"),1)),0)=1,IF(B1380=IFERROR(INDEX('Crafting recipes'!$H$6:$H$1005,MATCH(J1380,'Crafting recipes'!$A$6:$A$1005,0)),"MISSING ID"),"Advances one material tier","Lower-tier ingredient; route advances one tier"),"Needs tier review"))))))</x:f>
        <x:v>Finished endpoint</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T2</x:v>
      </x:c>
      <x:c r="C1381" s="4" t="str">
        <x:f>IFERROR(INDEX('Material routes'!$H$6:$H$2205,MATCH(U1381,'Material routes'!$A$6:$A$2205,0)),"MISSING ID")</x:f>
        <x:v>Chemical material</x:v>
      </x:c>
      <x:c r="D1381" s="4" t="str">
        <x:f>IFERROR(INDEX('Material routes'!$G$6:$G$2205,MATCH(U1381,'Material routes'!$A$6:$A$2205,0)),"MISSING ID")</x:f>
        <x:v>Processing agents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Not applicable</x:v>
      </x:c>
      <x:c r="H1381" s="4" t="str">
        <x:f>IFERROR(INDEX('Material routes'!$H$6:$H$2205,MATCH(V1381,'Material routes'!$A$6:$A$2205,0)),"MISSING ID")</x:f>
        <x:v>Energy storage</x:v>
      </x:c>
      <x:c r="I1381" s="4" t="str">
        <x:f>IFERROR(INDEX('Material routes'!$G$6:$G$2205,MATCH(V1381,'Material routes'!$A$6:$A$2205,0)),"MISSING ID")</x:f>
        <x:v>Field supplies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prerequisite",IF(K1381="Raw entry preparation","Entry-resource preparation",IF(G1381="Not applicable",IF(IFERROR(INDEX('Items'!$AI$6:$AI$1005,MATCH(T1381,'Items'!$A$6:$A$1005,0)),"MISSING ID")="Finished item","Finished endpoint",IF(IFERROR(INDEX('Items'!$AI$6:$AI$1005,MATCH(T1381,'Items'!$A$6:$A$1005,0)),"MISSING ID")="Currency","Currency / no refinement tier","Recovered output / tier not applicable")),IF(OR(IFERROR(INDEX('Crafting recipes'!$H$6:$H$1005,MATCH(J1381,'Crafting recipes'!$A$6:$A$1005,0)),"MISSING ID")="Unassigned",G1381="Unassigned"),"Tier unresolved",IF(IFERROR(VALUE(RIGHT(G1381,1))-VALUE(RIGHT(IFERROR(INDEX('Crafting recipes'!$H$6:$H$1005,MATCH(J1381,'Crafting recipes'!$A$6:$A$1005,0)),"MISSING ID"),1)),0)=1,IF(B1381=IFERROR(INDEX('Crafting recipes'!$H$6:$H$1005,MATCH(J1381,'Crafting recipes'!$A$6:$A$1005,0)),"MISSING ID"),"Advances one material tier","Lower-tier ingredient; route advances one tier"),"Needs tier review"))))))</x:f>
        <x:v>Finished endpoint</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Graphite electrode plate stock</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Not applicable</x:v>
      </x:c>
      <x:c r="H1382" s="4" t="str">
        <x:f>IFERROR(INDEX('Material routes'!$H$6:$H$2205,MATCH(V1382,'Material routes'!$A$6:$A$2205,0)),"MISSING ID")</x:f>
        <x:v>Energy storage</x:v>
      </x:c>
      <x:c r="I1382" s="4" t="str">
        <x:f>IFERROR(INDEX('Material routes'!$G$6:$G$2205,MATCH(V1382,'Material routes'!$A$6:$A$2205,0)),"MISSING ID")</x:f>
        <x:v>Field supplies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prerequisite",IF(K1382="Raw entry preparation","Entry-resource preparation",IF(G1382="Not applicable",IF(IFERROR(INDEX('Items'!$AI$6:$AI$1005,MATCH(T1382,'Items'!$A$6:$A$1005,0)),"MISSING ID")="Finished item","Finished endpoint",IF(IFERROR(INDEX('Items'!$AI$6:$AI$1005,MATCH(T1382,'Items'!$A$6:$A$1005,0)),"MISSING ID")="Currency","Currency / no refinement tier","Recovered output / tier not applicable")),IF(OR(IFERROR(INDEX('Crafting recipes'!$H$6:$H$1005,MATCH(J1382,'Crafting recipes'!$A$6:$A$1005,0)),"MISSING ID")="Unassigned",G1382="Unassigned"),"Tier unresolved",IF(IFERROR(VALUE(RIGHT(G1382,1))-VALUE(RIGHT(IFERROR(INDEX('Crafting recipes'!$H$6:$H$1005,MATCH(J1382,'Crafting recipes'!$A$6:$A$1005,0)),"MISSING ID"),1)),0)=1,IF(B1382=IFERROR(INDEX('Crafting recipes'!$H$6:$H$1005,MATCH(J1382,'Crafting recipes'!$A$6:$A$1005,0)),"MISSING ID"),"Advances one material tier","Lower-tier ingredient; route advances one tier"),"Needs tier review"))))))</x:f>
        <x:v>Finished endpoint</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T4</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Not applicable</x:v>
      </x:c>
      <x:c r="H1383" s="4" t="str">
        <x:f>IFERROR(INDEX('Material routes'!$H$6:$H$2205,MATCH(V1383,'Material routes'!$A$6:$A$2205,0)),"MISSING ID")</x:f>
        <x:v>Energy storage</x:v>
      </x:c>
      <x:c r="I1383" s="4" t="str">
        <x:f>IFERROR(INDEX('Material routes'!$G$6:$G$2205,MATCH(V1383,'Material routes'!$A$6:$A$2205,0)),"MISSING ID")</x:f>
        <x:v>Field supplies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prerequisite",IF(K1383="Raw entry preparation","Entry-resource preparation",IF(G1383="Not applicable",IF(IFERROR(INDEX('Items'!$AI$6:$AI$1005,MATCH(T1383,'Items'!$A$6:$A$1005,0)),"MISSING ID")="Finished item","Finished endpoint",IF(IFERROR(INDEX('Items'!$AI$6:$AI$1005,MATCH(T1383,'Items'!$A$6:$A$1005,0)),"MISSING ID")="Currency","Currency / no refinement tier","Recovered output / tier not applicable")),IF(OR(IFERROR(INDEX('Crafting recipes'!$H$6:$H$1005,MATCH(J1383,'Crafting recipes'!$A$6:$A$1005,0)),"MISSING ID")="Unassigned",G1383="Unassigned"),"Tier unresolved",IF(IFERROR(VALUE(RIGHT(G1383,1))-VALUE(RIGHT(IFERROR(INDEX('Crafting recipes'!$H$6:$H$1005,MATCH(J1383,'Crafting recipes'!$A$6:$A$1005,0)),"MISSING ID"),1)),0)=1,IF(B1383=IFERROR(INDEX('Crafting recipes'!$H$6:$H$1005,MATCH(J1383,'Crafting recipes'!$A$6:$A$1005,0)),"MISSING ID"),"Advances one material tier","Lower-tier ingredient; route advances one tier"),"Needs tier review"))))))</x:f>
        <x:v>Finished endpoint</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T3</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Not applicable</x:v>
      </x:c>
      <x:c r="H1384" s="4" t="str">
        <x:f>IFERROR(INDEX('Material routes'!$H$6:$H$2205,MATCH(V1384,'Material routes'!$A$6:$A$2205,0)),"MISSING ID")</x:f>
        <x:v>Energy storage</x:v>
      </x:c>
      <x:c r="I1384" s="4" t="str">
        <x:f>IFERROR(INDEX('Material routes'!$G$6:$G$2205,MATCH(V1384,'Material routes'!$A$6:$A$2205,0)),"MISSING ID")</x:f>
        <x:v>Field supplies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prerequisite",IF(K1384="Raw entry preparation","Entry-resource preparation",IF(G1384="Not applicable",IF(IFERROR(INDEX('Items'!$AI$6:$AI$1005,MATCH(T1384,'Items'!$A$6:$A$1005,0)),"MISSING ID")="Finished item","Finished endpoint",IF(IFERROR(INDEX('Items'!$AI$6:$AI$1005,MATCH(T1384,'Items'!$A$6:$A$1005,0)),"MISSING ID")="Currency","Currency / no refinement tier","Recovered output / tier not applicable")),IF(OR(IFERROR(INDEX('Crafting recipes'!$H$6:$H$1005,MATCH(J1384,'Crafting recipes'!$A$6:$A$1005,0)),"MISSING ID")="Unassigned",G1384="Unassigned"),"Tier unresolved",IF(IFERROR(VALUE(RIGHT(G1384,1))-VALUE(RIGHT(IFERROR(INDEX('Crafting recipes'!$H$6:$H$1005,MATCH(J1384,'Crafting recipes'!$A$6:$A$1005,0)),"MISSING ID"),1)),0)=1,IF(B1384=IFERROR(INDEX('Crafting recipes'!$H$6:$H$1005,MATCH(J1384,'Crafting recipes'!$A$6:$A$1005,0)),"MISSING ID"),"Advances one material tier","Lower-tier ingredient; route advances one tier"),"Needs tier review"))))))</x:f>
        <x:v>Finished endpoint</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Processing agents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Not applicable</x:v>
      </x:c>
      <x:c r="H1385" s="4" t="str">
        <x:f>IFERROR(INDEX('Material routes'!$H$6:$H$2205,MATCH(V1385,'Material routes'!$A$6:$A$2205,0)),"MISSING ID")</x:f>
        <x:v>Energy storage</x:v>
      </x:c>
      <x:c r="I1385" s="4" t="str">
        <x:f>IFERROR(INDEX('Material routes'!$G$6:$G$2205,MATCH(V1385,'Material routes'!$A$6:$A$2205,0)),"MISSING ID")</x:f>
        <x:v>Field supplies</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Finished endpoint</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Graphite electrode plate stock</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Not applicable</x:v>
      </x:c>
      <x:c r="H1386" s="4" t="str">
        <x:f>IFERROR(INDEX('Material routes'!$H$6:$H$2205,MATCH(V1386,'Material routes'!$A$6:$A$2205,0)),"MISSING ID")</x:f>
        <x:v>Energy storage</x:v>
      </x:c>
      <x:c r="I1386" s="4" t="str">
        <x:f>IFERROR(INDEX('Material routes'!$G$6:$G$2205,MATCH(V1386,'Material routes'!$A$6:$A$2205,0)),"MISSING ID")</x:f>
        <x:v>Field supplies</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Finished endpoint</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Not applicable</x:v>
      </x:c>
      <x:c r="H1387" s="4" t="str">
        <x:f>IFERROR(INDEX('Material routes'!$H$6:$H$2205,MATCH(V1387,'Material routes'!$A$6:$A$2205,0)),"MISSING ID")</x:f>
        <x:v>Energy storage</x:v>
      </x:c>
      <x:c r="I1387" s="4" t="str">
        <x:f>IFERROR(INDEX('Material routes'!$G$6:$G$2205,MATCH(V1387,'Material routes'!$A$6:$A$2205,0)),"MISSING ID")</x:f>
        <x:v>Field supplies</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Finished endpoint</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T2</x:v>
      </x:c>
      <x:c r="C1388" s="4" t="str">
        <x:f>IFERROR(INDEX('Material routes'!$H$6:$H$2205,MATCH(U1388,'Material routes'!$A$6:$A$2205,0)),"MISSING ID")</x:f>
        <x:v>Chemical material</x:v>
      </x:c>
      <x:c r="D1388" s="4" t="str">
        <x:f>IFERROR(INDEX('Material routes'!$G$6:$G$2205,MATCH(U1388,'Material routes'!$A$6:$A$2205,0)),"MISSING ID")</x:f>
        <x:v>Processing agents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Not applicable</x:v>
      </x:c>
      <x:c r="H1388" s="4" t="str">
        <x:f>IFERROR(INDEX('Material routes'!$H$6:$H$2205,MATCH(V1388,'Material routes'!$A$6:$A$2205,0)),"MISSING ID")</x:f>
        <x:v>Energy storage</x:v>
      </x:c>
      <x:c r="I1388" s="4" t="str">
        <x:f>IFERROR(INDEX('Material routes'!$G$6:$G$2205,MATCH(V1388,'Material routes'!$A$6:$A$2205,0)),"MISSING ID")</x:f>
        <x:v>Field supplies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prerequisite",IF(K1388="Raw entry preparation","Entry-resource preparation",IF(G1388="Not applicable",IF(IFERROR(INDEX('Items'!$AI$6:$AI$1005,MATCH(T1388,'Items'!$A$6:$A$1005,0)),"MISSING ID")="Finished item","Finished endpoint",IF(IFERROR(INDEX('Items'!$AI$6:$AI$1005,MATCH(T1388,'Items'!$A$6:$A$1005,0)),"MISSING ID")="Currency","Currency / no refinement tier","Recovered output / tier not applicable")),IF(OR(IFERROR(INDEX('Crafting recipes'!$H$6:$H$1005,MATCH(J1388,'Crafting recipes'!$A$6:$A$1005,0)),"MISSING ID")="Unassigned",G1388="Unassigned"),"Tier unresolved",IF(IFERROR(VALUE(RIGHT(G1388,1))-VALUE(RIGHT(IFERROR(INDEX('Crafting recipes'!$H$6:$H$1005,MATCH(J1388,'Crafting recipes'!$A$6:$A$1005,0)),"MISSING ID"),1)),0)=1,IF(B1388=IFERROR(INDEX('Crafting recipes'!$H$6:$H$1005,MATCH(J1388,'Crafting recipes'!$A$6:$A$1005,0)),"MISSING ID"),"Advances one material tier","Lower-tier ingredient; route advances one tier"),"Needs tier review"))))))</x:f>
        <x:v>Finished endpoint</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Graphite electrode plate stock</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Not applicable</x:v>
      </x:c>
      <x:c r="H1389" s="4" t="str">
        <x:f>IFERROR(INDEX('Material routes'!$H$6:$H$2205,MATCH(V1389,'Material routes'!$A$6:$A$2205,0)),"MISSING ID")</x:f>
        <x:v>Energy storage</x:v>
      </x:c>
      <x:c r="I1389" s="4" t="str">
        <x:f>IFERROR(INDEX('Material routes'!$G$6:$G$2205,MATCH(V1389,'Material routes'!$A$6:$A$2205,0)),"MISSING ID")</x:f>
        <x:v>Field supplies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prerequisite",IF(K1389="Raw entry preparation","Entry-resource preparation",IF(G1389="Not applicable",IF(IFERROR(INDEX('Items'!$AI$6:$AI$1005,MATCH(T1389,'Items'!$A$6:$A$1005,0)),"MISSING ID")="Finished item","Finished endpoint",IF(IFERROR(INDEX('Items'!$AI$6:$AI$1005,MATCH(T1389,'Items'!$A$6:$A$1005,0)),"MISSING ID")="Currency","Currency / no refinement tier","Recovered output / tier not applicable")),IF(OR(IFERROR(INDEX('Crafting recipes'!$H$6:$H$1005,MATCH(J1389,'Crafting recipes'!$A$6:$A$1005,0)),"MISSING ID")="Unassigned",G1389="Unassigned"),"Tier unresolved",IF(IFERROR(VALUE(RIGHT(G1389,1))-VALUE(RIGHT(IFERROR(INDEX('Crafting recipes'!$H$6:$H$1005,MATCH(J1389,'Crafting recipes'!$A$6:$A$1005,0)),"MISSING ID"),1)),0)=1,IF(B1389=IFERROR(INDEX('Crafting recipes'!$H$6:$H$1005,MATCH(J1389,'Crafting recipes'!$A$6:$A$1005,0)),"MISSING ID"),"Advances one material tier","Lower-tier ingredient; route advances one tier"),"Needs tier review"))))))</x:f>
        <x:v>Finished endpoint</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T3</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Not applicable</x:v>
      </x:c>
      <x:c r="H1390" s="4" t="str">
        <x:f>IFERROR(INDEX('Material routes'!$H$6:$H$2205,MATCH(V1390,'Material routes'!$A$6:$A$2205,0)),"MISSING ID")</x:f>
        <x:v>Energy storage</x:v>
      </x:c>
      <x:c r="I1390" s="4" t="str">
        <x:f>IFERROR(INDEX('Material routes'!$G$6:$G$2205,MATCH(V1390,'Material routes'!$A$6:$A$2205,0)),"MISSING ID")</x:f>
        <x:v>Field supplies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prerequisite",IF(K1390="Raw entry preparation","Entry-resource preparation",IF(G1390="Not applicable",IF(IFERROR(INDEX('Items'!$AI$6:$AI$1005,MATCH(T1390,'Items'!$A$6:$A$1005,0)),"MISSING ID")="Finished item","Finished endpoint",IF(IFERROR(INDEX('Items'!$AI$6:$AI$1005,MATCH(T1390,'Items'!$A$6:$A$1005,0)),"MISSING ID")="Currency","Currency / no refinement tier","Recovered output / tier not applicable")),IF(OR(IFERROR(INDEX('Crafting recipes'!$H$6:$H$1005,MATCH(J1390,'Crafting recipes'!$A$6:$A$1005,0)),"MISSING ID")="Unassigned",G1390="Unassigned"),"Tier unresolved",IF(IFERROR(VALUE(RIGHT(G1390,1))-VALUE(RIGHT(IFERROR(INDEX('Crafting recipes'!$H$6:$H$1005,MATCH(J1390,'Crafting recipes'!$A$6:$A$1005,0)),"MISSING ID"),1)),0)=1,IF(B1390=IFERROR(INDEX('Crafting recipes'!$H$6:$H$1005,MATCH(J1390,'Crafting recipes'!$A$6:$A$1005,0)),"MISSING ID"),"Advances one material tier","Lower-tier ingredient; route advances one tier"),"Needs tier review"))))))</x:f>
        <x:v>Finished endpoint</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T4</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Not applicable</x:v>
      </x:c>
      <x:c r="H1391" s="4" t="str">
        <x:f>IFERROR(INDEX('Material routes'!$H$6:$H$2205,MATCH(V1391,'Material routes'!$A$6:$A$2205,0)),"MISSING ID")</x:f>
        <x:v>Energy storage</x:v>
      </x:c>
      <x:c r="I1391" s="4" t="str">
        <x:f>IFERROR(INDEX('Material routes'!$G$6:$G$2205,MATCH(V1391,'Material routes'!$A$6:$A$2205,0)),"MISSING ID")</x:f>
        <x:v>Field supplies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prerequisite",IF(K1391="Raw entry preparation","Entry-resource preparation",IF(G1391="Not applicable",IF(IFERROR(INDEX('Items'!$AI$6:$AI$1005,MATCH(T1391,'Items'!$A$6:$A$1005,0)),"MISSING ID")="Finished item","Finished endpoint",IF(IFERROR(INDEX('Items'!$AI$6:$AI$1005,MATCH(T1391,'Items'!$A$6:$A$1005,0)),"MISSING ID")="Currency","Currency / no refinement tier","Recovered output / tier not applicable")),IF(OR(IFERROR(INDEX('Crafting recipes'!$H$6:$H$1005,MATCH(J1391,'Crafting recipes'!$A$6:$A$1005,0)),"MISSING ID")="Unassigned",G1391="Unassigned"),"Tier unresolved",IF(IFERROR(VALUE(RIGHT(G1391,1))-VALUE(RIGHT(IFERROR(INDEX('Crafting recipes'!$H$6:$H$1005,MATCH(J1391,'Crafting recipes'!$A$6:$A$1005,0)),"MISSING ID"),1)),0)=1,IF(B1391=IFERROR(INDEX('Crafting recipes'!$H$6:$H$1005,MATCH(J1391,'Crafting recipes'!$A$6:$A$1005,0)),"MISSING ID"),"Advances one material tier","Lower-tier ingredient; route advances one tier"),"Needs tier review"))))))</x:f>
        <x:v>Finished endpoint</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T3</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Not applicable</x:v>
      </x:c>
      <x:c r="H1392" s="4" t="str">
        <x:f>IFERROR(INDEX('Material routes'!$H$6:$H$2205,MATCH(V1392,'Material routes'!$A$6:$A$2205,0)),"MISSING ID")</x:f>
        <x:v>Energy storage</x:v>
      </x:c>
      <x:c r="I1392" s="4" t="str">
        <x:f>IFERROR(INDEX('Material routes'!$G$6:$G$2205,MATCH(V1392,'Material routes'!$A$6:$A$2205,0)),"MISSING ID")</x:f>
        <x:v>Field supplies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prerequisite",IF(K1392="Raw entry preparation","Entry-resource preparation",IF(G1392="Not applicable",IF(IFERROR(INDEX('Items'!$AI$6:$AI$1005,MATCH(T1392,'Items'!$A$6:$A$1005,0)),"MISSING ID")="Finished item","Finished endpoint",IF(IFERROR(INDEX('Items'!$AI$6:$AI$1005,MATCH(T1392,'Items'!$A$6:$A$1005,0)),"MISSING ID")="Currency","Currency / no refinement tier","Recovered output / tier not applicable")),IF(OR(IFERROR(INDEX('Crafting recipes'!$H$6:$H$1005,MATCH(J1392,'Crafting recipes'!$A$6:$A$1005,0)),"MISSING ID")="Unassigned",G1392="Unassigned"),"Tier unresolved",IF(IFERROR(VALUE(RIGHT(G1392,1))-VALUE(RIGHT(IFERROR(INDEX('Crafting recipes'!$H$6:$H$1005,MATCH(J1392,'Crafting recipes'!$A$6:$A$1005,0)),"MISSING ID"),1)),0)=1,IF(B1392=IFERROR(INDEX('Crafting recipes'!$H$6:$H$1005,MATCH(J1392,'Crafting recipes'!$A$6:$A$1005,0)),"MISSING ID"),"Advances one material tier","Lower-tier ingredient; route advances one tier"),"Needs tier review"))))))</x:f>
        <x:v>Finished endpoint</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T4</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Not applicable</x:v>
      </x:c>
      <x:c r="H1393" s="4" t="str">
        <x:f>IFERROR(INDEX('Material routes'!$H$6:$H$2205,MATCH(V1393,'Material routes'!$A$6:$A$2205,0)),"MISSING ID")</x:f>
        <x:v>Energy storage</x:v>
      </x:c>
      <x:c r="I1393" s="4" t="str">
        <x:f>IFERROR(INDEX('Material routes'!$G$6:$G$2205,MATCH(V1393,'Material routes'!$A$6:$A$2205,0)),"MISSING ID")</x:f>
        <x:v>Field supplies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prerequisite",IF(K1393="Raw entry preparation","Entry-resource preparation",IF(G1393="Not applicable",IF(IFERROR(INDEX('Items'!$AI$6:$AI$1005,MATCH(T1393,'Items'!$A$6:$A$1005,0)),"MISSING ID")="Finished item","Finished endpoint",IF(IFERROR(INDEX('Items'!$AI$6:$AI$1005,MATCH(T1393,'Items'!$A$6:$A$1005,0)),"MISSING ID")="Currency","Currency / no refinement tier","Recovered output / tier not applicable")),IF(OR(IFERROR(INDEX('Crafting recipes'!$H$6:$H$1005,MATCH(J1393,'Crafting recipes'!$A$6:$A$1005,0)),"MISSING ID")="Unassigned",G1393="Unassigned"),"Tier unresolved",IF(IFERROR(VALUE(RIGHT(G1393,1))-VALUE(RIGHT(IFERROR(INDEX('Crafting recipes'!$H$6:$H$1005,MATCH(J1393,'Crafting recipes'!$A$6:$A$1005,0)),"MISSING ID"),1)),0)=1,IF(B1393=IFERROR(INDEX('Crafting recipes'!$H$6:$H$1005,MATCH(J1393,'Crafting recipes'!$A$6:$A$1005,0)),"MISSING ID"),"Advances one material tier","Lower-tier ingredient; route advances one tier"),"Needs tier review"))))))</x:f>
        <x:v>Finished endpoint</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T4</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Not applicable</x:v>
      </x:c>
      <x:c r="H1394" s="4" t="str">
        <x:f>IFERROR(INDEX('Material routes'!$H$6:$H$2205,MATCH(V1394,'Material routes'!$A$6:$A$2205,0)),"MISSING ID")</x:f>
        <x:v>Energy storage</x:v>
      </x:c>
      <x:c r="I1394" s="4" t="str">
        <x:f>IFERROR(INDEX('Material routes'!$G$6:$G$2205,MATCH(V1394,'Material routes'!$A$6:$A$2205,0)),"MISSING ID")</x:f>
        <x:v>Field supplies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prerequisite",IF(K1394="Raw entry preparation","Entry-resource preparation",IF(G1394="Not applicable",IF(IFERROR(INDEX('Items'!$AI$6:$AI$1005,MATCH(T1394,'Items'!$A$6:$A$1005,0)),"MISSING ID")="Finished item","Finished endpoint",IF(IFERROR(INDEX('Items'!$AI$6:$AI$1005,MATCH(T1394,'Items'!$A$6:$A$1005,0)),"MISSING ID")="Currency","Currency / no refinement tier","Recovered output / tier not applicable")),IF(OR(IFERROR(INDEX('Crafting recipes'!$H$6:$H$1005,MATCH(J1394,'Crafting recipes'!$A$6:$A$1005,0)),"MISSING ID")="Unassigned",G1394="Unassigned"),"Tier unresolved",IF(IFERROR(VALUE(RIGHT(G1394,1))-VALUE(RIGHT(IFERROR(INDEX('Crafting recipes'!$H$6:$H$1005,MATCH(J1394,'Crafting recipes'!$A$6:$A$1005,0)),"MISSING ID"),1)),0)=1,IF(B1394=IFERROR(INDEX('Crafting recipes'!$H$6:$H$1005,MATCH(J1394,'Crafting recipes'!$A$6:$A$1005,0)),"MISSING ID"),"Advances one material tier","Lower-tier ingredient; route advances one tier"),"Needs tier review"))))))</x:f>
        <x:v>Finished endpoint</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T4</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Not applicable</x:v>
      </x:c>
      <x:c r="H1395" s="4" t="str">
        <x:f>IFERROR(INDEX('Material routes'!$H$6:$H$2205,MATCH(V1395,'Material routes'!$A$6:$A$2205,0)),"MISSING ID")</x:f>
        <x:v>Energy storage</x:v>
      </x:c>
      <x:c r="I1395" s="4" t="str">
        <x:f>IFERROR(INDEX('Material routes'!$G$6:$G$2205,MATCH(V1395,'Material routes'!$A$6:$A$2205,0)),"MISSING ID")</x:f>
        <x:v>Field supplies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prerequisite",IF(K1395="Raw entry preparation","Entry-resource preparation",IF(G1395="Not applicable",IF(IFERROR(INDEX('Items'!$AI$6:$AI$1005,MATCH(T1395,'Items'!$A$6:$A$1005,0)),"MISSING ID")="Finished item","Finished endpoint",IF(IFERROR(INDEX('Items'!$AI$6:$AI$1005,MATCH(T1395,'Items'!$A$6:$A$1005,0)),"MISSING ID")="Currency","Currency / no refinement tier","Recovered output / tier not applicable")),IF(OR(IFERROR(INDEX('Crafting recipes'!$H$6:$H$1005,MATCH(J1395,'Crafting recipes'!$A$6:$A$1005,0)),"MISSING ID")="Unassigned",G1395="Unassigned"),"Tier unresolved",IF(IFERROR(VALUE(RIGHT(G1395,1))-VALUE(RIGHT(IFERROR(INDEX('Crafting recipes'!$H$6:$H$1005,MATCH(J1395,'Crafting recipes'!$A$6:$A$1005,0)),"MISSING ID"),1)),0)=1,IF(B1395=IFERROR(INDEX('Crafting recipes'!$H$6:$H$1005,MATCH(J1395,'Crafting recipes'!$A$6:$A$1005,0)),"MISSING ID"),"Advances one material tier","Lower-tier ingredient; route advances one tier"),"Needs tier review"))))))</x:f>
        <x:v>Finished endpoint</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T3</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Not applicable</x:v>
      </x:c>
      <x:c r="H1396" s="4" t="str">
        <x:f>IFERROR(INDEX('Material routes'!$H$6:$H$2205,MATCH(V1396,'Material routes'!$A$6:$A$2205,0)),"MISSING ID")</x:f>
        <x:v>Energy storage</x:v>
      </x:c>
      <x:c r="I1396" s="4" t="str">
        <x:f>IFERROR(INDEX('Material routes'!$G$6:$G$2205,MATCH(V1396,'Material routes'!$A$6:$A$2205,0)),"MISSING ID")</x:f>
        <x:v>Field supplies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prerequisite",IF(K1396="Raw entry preparation","Entry-resource preparation",IF(G1396="Not applicable",IF(IFERROR(INDEX('Items'!$AI$6:$AI$1005,MATCH(T1396,'Items'!$A$6:$A$1005,0)),"MISSING ID")="Finished item","Finished endpoint",IF(IFERROR(INDEX('Items'!$AI$6:$AI$1005,MATCH(T1396,'Items'!$A$6:$A$1005,0)),"MISSING ID")="Currency","Currency / no refinement tier","Recovered output / tier not applicable")),IF(OR(IFERROR(INDEX('Crafting recipes'!$H$6:$H$1005,MATCH(J1396,'Crafting recipes'!$A$6:$A$1005,0)),"MISSING ID")="Unassigned",G1396="Unassigned"),"Tier unresolved",IF(IFERROR(VALUE(RIGHT(G1396,1))-VALUE(RIGHT(IFERROR(INDEX('Crafting recipes'!$H$6:$H$1005,MATCH(J1396,'Crafting recipes'!$A$6:$A$1005,0)),"MISSING ID"),1)),0)=1,IF(B1396=IFERROR(INDEX('Crafting recipes'!$H$6:$H$1005,MATCH(J1396,'Crafting recipes'!$A$6:$A$1005,0)),"MISSING ID"),"Advances one material tier","Lower-tier ingredient; route advances one tier"),"Needs tier review"))))))</x:f>
        <x:v>Finished endpoint</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T4</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Not applicable</x:v>
      </x:c>
      <x:c r="H1397" s="4" t="str">
        <x:f>IFERROR(INDEX('Material routes'!$H$6:$H$2205,MATCH(V1397,'Material routes'!$A$6:$A$2205,0)),"MISSING ID")</x:f>
        <x:v>Energy storage</x:v>
      </x:c>
      <x:c r="I1397" s="4" t="str">
        <x:f>IFERROR(INDEX('Material routes'!$G$6:$G$2205,MATCH(V1397,'Material routes'!$A$6:$A$2205,0)),"MISSING ID")</x:f>
        <x:v>Field supplies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prerequisite",IF(K1397="Raw entry preparation","Entry-resource preparation",IF(G1397="Not applicable",IF(IFERROR(INDEX('Items'!$AI$6:$AI$1005,MATCH(T1397,'Items'!$A$6:$A$1005,0)),"MISSING ID")="Finished item","Finished endpoint",IF(IFERROR(INDEX('Items'!$AI$6:$AI$1005,MATCH(T1397,'Items'!$A$6:$A$1005,0)),"MISSING ID")="Currency","Currency / no refinement tier","Recovered output / tier not applicable")),IF(OR(IFERROR(INDEX('Crafting recipes'!$H$6:$H$1005,MATCH(J1397,'Crafting recipes'!$A$6:$A$1005,0)),"MISSING ID")="Unassigned",G1397="Unassigned"),"Tier unresolved",IF(IFERROR(VALUE(RIGHT(G1397,1))-VALUE(RIGHT(IFERROR(INDEX('Crafting recipes'!$H$6:$H$1005,MATCH(J1397,'Crafting recipes'!$A$6:$A$1005,0)),"MISSING ID"),1)),0)=1,IF(B1397=IFERROR(INDEX('Crafting recipes'!$H$6:$H$1005,MATCH(J1397,'Crafting recipes'!$A$6:$A$1005,0)),"MISSING ID"),"Advances one material tier","Lower-tier ingredient; route advances one tier"),"Needs tier review"))))))</x:f>
        <x:v>Finished endpoint</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T4</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Not applicable</x:v>
      </x:c>
      <x:c r="H1398" s="4" t="str">
        <x:f>IFERROR(INDEX('Material routes'!$H$6:$H$2205,MATCH(V1398,'Material routes'!$A$6:$A$2205,0)),"MISSING ID")</x:f>
        <x:v>Energy storage</x:v>
      </x:c>
      <x:c r="I1398" s="4" t="str">
        <x:f>IFERROR(INDEX('Material routes'!$G$6:$G$2205,MATCH(V1398,'Material routes'!$A$6:$A$2205,0)),"MISSING ID")</x:f>
        <x:v>Field supplies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prerequisite",IF(K1398="Raw entry preparation","Entry-resource preparation",IF(G1398="Not applicable",IF(IFERROR(INDEX('Items'!$AI$6:$AI$1005,MATCH(T1398,'Items'!$A$6:$A$1005,0)),"MISSING ID")="Finished item","Finished endpoint",IF(IFERROR(INDEX('Items'!$AI$6:$AI$1005,MATCH(T1398,'Items'!$A$6:$A$1005,0)),"MISSING ID")="Currency","Currency / no refinement tier","Recovered output / tier not applicable")),IF(OR(IFERROR(INDEX('Crafting recipes'!$H$6:$H$1005,MATCH(J1398,'Crafting recipes'!$A$6:$A$1005,0)),"MISSING ID")="Unassigned",G1398="Unassigned"),"Tier unresolved",IF(IFERROR(VALUE(RIGHT(G1398,1))-VALUE(RIGHT(IFERROR(INDEX('Crafting recipes'!$H$6:$H$1005,MATCH(J1398,'Crafting recipes'!$A$6:$A$1005,0)),"MISSING ID"),1)),0)=1,IF(B1398=IFERROR(INDEX('Crafting recipes'!$H$6:$H$1005,MATCH(J1398,'Crafting recipes'!$A$6:$A$1005,0)),"MISSING ID"),"Advances one material tier","Lower-tier ingredient; route advances one tier"),"Needs tier review"))))))</x:f>
        <x:v>Finished endpoint</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Not applicable</x:v>
      </x:c>
      <x:c r="H1399" s="4" t="str">
        <x:f>IFERROR(INDEX('Material routes'!$H$6:$H$2205,MATCH(V1399,'Material routes'!$A$6:$A$2205,0)),"MISSING ID")</x:f>
        <x:v>Musical instrument</x:v>
      </x:c>
      <x:c r="I1399" s="4" t="str">
        <x:f>IFERROR(INDEX('Material routes'!$G$6:$G$2205,MATCH(V1399,'Material routes'!$A$6:$A$2205,0)),"MISSING ID")</x:f>
        <x:v>Cultural objects</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Finished endpoint</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Not applicable</x:v>
      </x:c>
      <x:c r="H1400" s="4" t="str">
        <x:f>IFERROR(INDEX('Material routes'!$H$6:$H$2205,MATCH(V1400,'Material routes'!$A$6:$A$2205,0)),"MISSING ID")</x:f>
        <x:v>Musical instrument</x:v>
      </x:c>
      <x:c r="I1400" s="4" t="str">
        <x:f>IFERROR(INDEX('Material routes'!$G$6:$G$2205,MATCH(V1400,'Material routes'!$A$6:$A$2205,0)),"MISSING ID")</x:f>
        <x:v>Cultural objects</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Finished endpoint</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Not applicable</x:v>
      </x:c>
      <x:c r="H1401" s="4" t="str">
        <x:f>IFERROR(INDEX('Material routes'!$H$6:$H$2205,MATCH(V1401,'Material routes'!$A$6:$A$2205,0)),"MISSING ID")</x:f>
        <x:v>Musical instrument</x:v>
      </x:c>
      <x:c r="I1401" s="4" t="str">
        <x:f>IFERROR(INDEX('Material routes'!$G$6:$G$2205,MATCH(V1401,'Material routes'!$A$6:$A$2205,0)),"MISSING ID")</x:f>
        <x:v>Cultural objects</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Finished endpoint</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Not applicable</x:v>
      </x:c>
      <x:c r="H1402" s="4" t="str">
        <x:f>IFERROR(INDEX('Material routes'!$H$6:$H$2205,MATCH(V1402,'Material routes'!$A$6:$A$2205,0)),"MISSING ID")</x:f>
        <x:v>Musical instrument</x:v>
      </x:c>
      <x:c r="I1402" s="4" t="str">
        <x:f>IFERROR(INDEX('Material routes'!$G$6:$G$2205,MATCH(V1402,'Material routes'!$A$6:$A$2205,0)),"MISSING ID")</x:f>
        <x:v>Cultural objects</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Finished endpoint</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Not applicable</x:v>
      </x:c>
      <x:c r="H1403" s="4" t="str">
        <x:f>IFERROR(INDEX('Material routes'!$H$6:$H$2205,MATCH(V1403,'Material routes'!$A$6:$A$2205,0)),"MISSING ID")</x:f>
        <x:v>Musical instrument</x:v>
      </x:c>
      <x:c r="I1403" s="4" t="str">
        <x:f>IFERROR(INDEX('Material routes'!$G$6:$G$2205,MATCH(V1403,'Material routes'!$A$6:$A$2205,0)),"MISSING ID")</x:f>
        <x:v>Cultural objects</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Finished endpoint</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t="str">
        <x:f>IFERROR(INDEX('Material routes'!$E$6:$E$2205,MATCH(U1404,'Material routes'!$A$6:$A$2205,0)),"MISSING ID")</x:f>
        <x:v>Instrument bridge blank</x:v>
      </x:c>
      <x:c r="B1404" s="4" t="str">
        <x:f>IFERROR(INDEX('Material routes'!$F$6:$F$2205,MATCH(U1404,'Material routes'!$A$6:$A$2205,0)),"MISSING ID")</x:f>
        <x:v>T2</x:v>
      </x:c>
      <x:c r="C1404" s="4" t="str">
        <x:f>IFERROR(INDEX('Material routes'!$H$6:$H$2205,MATCH(U1404,'Material routes'!$A$6:$A$2205,0)),"MISSING ID")</x:f>
        <x:v>Crafting component</x:v>
      </x:c>
      <x:c r="D1404" s="4" t="str">
        <x:f>IFERROR(INDEX('Material routes'!$G$6:$G$2205,MATCH(U1404,'Material routes'!$A$6:$A$2205,0)),"MISSING ID")</x:f>
        <x:v>Crafting components</x:v>
      </x:c>
      <x:c r="E1404" s="4" t="str">
        <x:f>IFERROR(INDEX('Material routes'!$C$6:$C$2205,MATCH(U1404,'Material routes'!$A$6:$A$2205,0)),"MISSING ID")</x:f>
        <x:v>Ingredient candidate</x:v>
      </x:c>
      <x:c r="F1404" s="4" t="str">
        <x:f>IFERROR(INDEX('Material routes'!$E$6:$E$2205,MATCH(V1404,'Material routes'!$A$6:$A$2205,0)),"MISSING ID")</x:f>
        <x:v>Wire-strung shell lyre</x:v>
      </x:c>
      <x:c r="G1404" s="4" t="str">
        <x:f>IFERROR(INDEX('Material routes'!$F$6:$F$2205,MATCH(V1404,'Material routes'!$A$6:$A$2205,0)),"MISSING ID")</x:f>
        <x:v>Not applicable</x:v>
      </x:c>
      <x:c r="H1404" s="4" t="str">
        <x:f>IFERROR(INDEX('Material routes'!$H$6:$H$2205,MATCH(V1404,'Material routes'!$A$6:$A$2205,0)),"MISSING ID")</x:f>
        <x:v>Musical instrument</x:v>
      </x:c>
      <x:c r="I1404" s="4" t="str">
        <x:f>IFERROR(INDEX('Material routes'!$G$6:$G$2205,MATCH(V1404,'Material routes'!$A$6:$A$2205,0)),"MISSING ID")</x:f>
        <x:v>Cultural objects</x:v>
      </x:c>
      <x:c r="J1404" s="4" t="str">
        <x:f>IFERROR(INDEX('Material routes'!$B$6:$B$2205,MATCH(U1404,'Material routes'!$A$6:$A$2205,0)),"MISSING ID")</x:f>
        <x:v>design.collection.wire_strung_shell_lyre</x:v>
      </x:c>
      <x:c r="K1404" s="4" t="str">
        <x:f>IFERROR(INDEX('Crafting recipes'!$C$6:$C$1005,MATCH(J1404,'Crafting recipes'!$A$6:$A$1005,0)),"MISSING ID")</x:f>
        <x:v>Finished-item crafting</x:v>
      </x:c>
      <x:c r="L1404" s="4" t="str">
        <x:f>IFERROR(INDEX('Material routes'!$K$6:$K$2205,MATCH(U1404,'Material routes'!$A$6:$A$2205,0)),"MISSING ID")</x:f>
        <x:v>Proposal</x:v>
      </x:c>
      <x:c r="M1404" s="4" t="str">
        <x:f>IFERROR(INDEX('Material routes'!$M$6:$M$2205,MATCH(U1404,'Material routes'!$A$6:$A$2205,0)),"MISSING ID")</x:f>
        <x:v>Partial proposal</x:v>
      </x:c>
      <x:c r="N1404" s="4"/>
      <x:c r="O1404" s="4" t="str">
        <x:f>IFERROR(INDEX('Material routes'!$J$6:$J$2205,MATCH(U1404,'Material routes'!$A$6:$A$2205,0)),"MISSING ID")</x:f>
        <x:v>Unspecified</x:v>
      </x:c>
      <x:c r="P1404" s="4"/>
      <x:c r="Q1404" s="4" t="str">
        <x:f>IFERROR(INDEX('Material routes'!$J$6:$J$2205,MATCH(V1404,'Material routes'!$A$6:$A$2205,0)),"MISSING ID")</x:f>
        <x:v>Unspecified</x:v>
      </x:c>
      <x:c r="R1404" s="4" t="str">
        <x:f>IF(L1404="Withheld","Withheld premise",IF(E1404="Tool candidate","Reusable prerequisite",IF(K1404="Raw entry preparation","Entry-resource preparation",IF(G1404="Not applicable",IF(IFERROR(INDEX('Items'!$AI$6:$AI$1005,MATCH(T1404,'Items'!$A$6:$A$1005,0)),"MISSING ID")="Finished item","Finished endpoint",IF(IFERROR(INDEX('Items'!$AI$6:$AI$1005,MATCH(T1404,'Items'!$A$6:$A$1005,0)),"MISSING ID")="Currency","Currency / no refinement tier","Recovered output / tier not applicable")),IF(OR(IFERROR(INDEX('Crafting recipes'!$H$6:$H$1005,MATCH(J1404,'Crafting recipes'!$A$6:$A$1005,0)),"MISSING ID")="Unassigned",G1404="Unassigned"),"Tier unresolved",IF(IFERROR(VALUE(RIGHT(G1404,1))-VALUE(RIGHT(IFERROR(INDEX('Crafting recipes'!$H$6:$H$1005,MATCH(J1404,'Crafting recipes'!$A$6:$A$1005,0)),"MISSING ID"),1)),0)=1,IF(B1404=IFERROR(INDEX('Crafting recipes'!$H$6:$H$1005,MATCH(J1404,'Crafting recipes'!$A$6:$A$1005,0)),"MISSING ID"),"Advances one material tier","Lower-tier ingredient; route advances one tier"),"Needs tier review"))))))</x:f>
        <x:v>Finished endpoint</x:v>
      </x:c>
      <x:c r="S1404" s="4" t="str">
        <x:f>IFERROR(INDEX('Material routes'!$D$6:$D$2205,MATCH(U1404,'Material routes'!$A$6:$A$2205,0)),"MISSING ID")</x:f>
        <x:v>proposal.audit.instrument_bridge_blank</x:v>
      </x:c>
      <x:c r="T1404" s="4" t="str">
        <x:f>IFERROR(INDEX('Material routes'!$D$6:$D$2205,MATCH(V1404,'Material routes'!$A$6:$A$2205,0)),"MISSING ID")</x:f>
        <x:v>proposal.collection.wire_strung_shell_lyre</x:v>
      </x:c>
      <x:c r="U1404" s="4" t="str">
        <x:v>design.collection.wire_strung_shell_lyre.audit.extra.75</x:v>
      </x:c>
      <x:c r="V1404" s="4" t="str">
        <x:v>design.collection.wire_strung_shell_lyre.out</x:v>
      </x:c>
    </x:row>
    <x:row r="1405" ht="64" customHeight="1">
      <x:c r="A1405" s="4" t="str">
        <x:f>IFERROR(INDEX('Material routes'!$E$6:$E$2205,MATCH(U1405,'Material routes'!$A$6:$A$2205,0)),"MISSING ID")</x:f>
        <x:v>Instrument tuning peg set</x:v>
      </x:c>
      <x:c r="B1405" s="4" t="str">
        <x:f>IFERROR(INDEX('Material routes'!$F$6:$F$2205,MATCH(U1405,'Material routes'!$A$6:$A$2205,0)),"MISSING ID")</x:f>
        <x:v>T3</x:v>
      </x:c>
      <x:c r="C1405" s="4" t="str">
        <x:f>IFERROR(INDEX('Material routes'!$H$6:$H$2205,MATCH(U1405,'Material routes'!$A$6:$A$2205,0)),"MISSING ID")</x:f>
        <x:v>Crafting component</x:v>
      </x:c>
      <x:c r="D1405" s="4" t="str">
        <x:f>IFERROR(INDEX('Material routes'!$G$6:$G$2205,MATCH(U1405,'Material routes'!$A$6:$A$2205,0)),"MISSING ID")</x:f>
        <x:v>Crafting components</x:v>
      </x:c>
      <x:c r="E1405" s="4" t="str">
        <x:f>IFERROR(INDEX('Material routes'!$C$6:$C$2205,MATCH(U1405,'Material routes'!$A$6:$A$2205,0)),"MISSING ID")</x:f>
        <x:v>Ingredient candidate</x:v>
      </x:c>
      <x:c r="F1405" s="4" t="str">
        <x:f>IFERROR(INDEX('Material routes'!$E$6:$E$2205,MATCH(V1405,'Material routes'!$A$6:$A$2205,0)),"MISSING ID")</x:f>
        <x:v>Wire-strung shell lyre</x:v>
      </x:c>
      <x:c r="G1405" s="4" t="str">
        <x:f>IFERROR(INDEX('Material routes'!$F$6:$F$2205,MATCH(V1405,'Material routes'!$A$6:$A$2205,0)),"MISSING ID")</x:f>
        <x:v>Not applicable</x:v>
      </x:c>
      <x:c r="H1405" s="4" t="str">
        <x:f>IFERROR(INDEX('Material routes'!$H$6:$H$2205,MATCH(V1405,'Material routes'!$A$6:$A$2205,0)),"MISSING ID")</x:f>
        <x:v>Musical instrument</x:v>
      </x:c>
      <x:c r="I1405" s="4" t="str">
        <x:f>IFERROR(INDEX('Material routes'!$G$6:$G$2205,MATCH(V1405,'Material routes'!$A$6:$A$2205,0)),"MISSING ID")</x:f>
        <x:v>Cultural objects</x:v>
      </x:c>
      <x:c r="J1405" s="4" t="str">
        <x:f>IFERROR(INDEX('Material routes'!$B$6:$B$2205,MATCH(U1405,'Material routes'!$A$6:$A$2205,0)),"MISSING ID")</x:f>
        <x:v>design.collection.wire_strung_shell_lyre</x:v>
      </x:c>
      <x:c r="K1405" s="4" t="str">
        <x:f>IFERROR(INDEX('Crafting recipes'!$C$6:$C$1005,MATCH(J1405,'Crafting recipes'!$A$6:$A$1005,0)),"MISSING ID")</x:f>
        <x:v>Finished-item crafting</x:v>
      </x:c>
      <x:c r="L1405" s="4" t="str">
        <x:f>IFERROR(INDEX('Material routes'!$K$6:$K$2205,MATCH(U1405,'Material routes'!$A$6:$A$2205,0)),"MISSING ID")</x:f>
        <x:v>Proposal</x:v>
      </x:c>
      <x:c r="M1405" s="4" t="str">
        <x:f>IFERROR(INDEX('Material routes'!$M$6:$M$2205,MATCH(U1405,'Material routes'!$A$6:$A$2205,0)),"MISSING ID")</x:f>
        <x:v>Partial proposal</x:v>
      </x:c>
      <x:c r="N1405" s="4"/>
      <x:c r="O1405" s="4" t="str">
        <x:f>IFERROR(INDEX('Material routes'!$J$6:$J$2205,MATCH(U1405,'Material routes'!$A$6:$A$2205,0)),"MISSING ID")</x:f>
        <x:v>Unspecified</x:v>
      </x:c>
      <x:c r="P1405" s="4"/>
      <x:c r="Q1405" s="4" t="str">
        <x:f>IFERROR(INDEX('Material routes'!$J$6:$J$2205,MATCH(V1405,'Material routes'!$A$6:$A$2205,0)),"MISSING ID")</x:f>
        <x:v>Unspecified</x:v>
      </x:c>
      <x:c r="R1405" s="4" t="str">
        <x:f>IF(L1405="Withheld","Withheld premise",IF(E1405="Tool candidate","Reusable prerequisite",IF(K1405="Raw entry preparation","Entry-resource preparation",IF(G1405="Not applicable",IF(IFERROR(INDEX('Items'!$AI$6:$AI$1005,MATCH(T1405,'Items'!$A$6:$A$1005,0)),"MISSING ID")="Finished item","Finished endpoint",IF(IFERROR(INDEX('Items'!$AI$6:$AI$1005,MATCH(T1405,'Items'!$A$6:$A$1005,0)),"MISSING ID")="Currency","Currency / no refinement tier","Recovered output / tier not applicable")),IF(OR(IFERROR(INDEX('Crafting recipes'!$H$6:$H$1005,MATCH(J1405,'Crafting recipes'!$A$6:$A$1005,0)),"MISSING ID")="Unassigned",G1405="Unassigned"),"Tier unresolved",IF(IFERROR(VALUE(RIGHT(G1405,1))-VALUE(RIGHT(IFERROR(INDEX('Crafting recipes'!$H$6:$H$1005,MATCH(J1405,'Crafting recipes'!$A$6:$A$1005,0)),"MISSING ID"),1)),0)=1,IF(B1405=IFERROR(INDEX('Crafting recipes'!$H$6:$H$1005,MATCH(J1405,'Crafting recipes'!$A$6:$A$1005,0)),"MISSING ID"),"Advances one material tier","Lower-tier ingredient; route advances one tier"),"Needs tier review"))))))</x:f>
        <x:v>Finished endpoint</x:v>
      </x:c>
      <x:c r="S1405" s="4" t="str">
        <x:f>IFERROR(INDEX('Material routes'!$D$6:$D$2205,MATCH(U1405,'Material routes'!$A$6:$A$2205,0)),"MISSING ID")</x:f>
        <x:v>proposal.audit.instrument_tuning_peg_set</x:v>
      </x:c>
      <x:c r="T1405" s="4" t="str">
        <x:f>IFERROR(INDEX('Material routes'!$D$6:$D$2205,MATCH(V1405,'Material routes'!$A$6:$A$2205,0)),"MISSING ID")</x:f>
        <x:v>proposal.collection.wire_strung_shell_lyre</x:v>
      </x:c>
      <x:c r="U1405" s="4" t="str">
        <x:v>design.collection.wire_strung_shell_lyre.audit.extra.76</x:v>
      </x:c>
      <x:c r="V1405" s="4" t="str">
        <x:v>design.collection.wire_strung_shell_lyre.out</x:v>
      </x:c>
    </x:row>
    <x:row r="1406" ht="64" customHeight="1">
      <x:c r="A1406" s="4" t="str">
        <x:f>IFERROR(INDEX('Material routes'!$E$6:$E$2205,MATCH(U1406,'Material routes'!$A$6:$A$2205,0)),"MISSING ID")</x:f>
        <x:v>Instrument bridge blank</x:v>
      </x:c>
      <x:c r="B1406" s="4" t="str">
        <x:f>IFERROR(INDEX('Material routes'!$F$6:$F$2205,MATCH(U1406,'Material routes'!$A$6:$A$2205,0)),"MISSING ID")</x:f>
        <x:v>T2</x:v>
      </x:c>
      <x:c r="C1406" s="4" t="str">
        <x:f>IFERROR(INDEX('Material routes'!$H$6:$H$2205,MATCH(U1406,'Material routes'!$A$6:$A$2205,0)),"MISSING ID")</x:f>
        <x:v>Crafting component</x:v>
      </x:c>
      <x:c r="D1406" s="4" t="str">
        <x:f>IFERROR(INDEX('Material routes'!$G$6:$G$2205,MATCH(U1406,'Material routes'!$A$6:$A$2205,0)),"MISSING ID")</x:f>
        <x:v>Crafting components</x:v>
      </x:c>
      <x:c r="E1406" s="4" t="str">
        <x:f>IFERROR(INDEX('Material routes'!$C$6:$C$2205,MATCH(U1406,'Material routes'!$A$6:$A$2205,0)),"MISSING ID")</x:f>
        <x:v>Ingredient candidate</x:v>
      </x:c>
      <x:c r="F1406" s="4" t="str">
        <x:f>IFERROR(INDEX('Material routes'!$E$6:$E$2205,MATCH(V1406,'Material routes'!$A$6:$A$2205,0)),"MISSING ID")</x:f>
        <x:v>Tendon-strung metal zither</x:v>
      </x:c>
      <x:c r="G1406" s="4" t="str">
        <x:f>IFERROR(INDEX('Material routes'!$F$6:$F$2205,MATCH(V1406,'Material routes'!$A$6:$A$2205,0)),"MISSING ID")</x:f>
        <x:v>Not applicable</x:v>
      </x:c>
      <x:c r="H1406" s="4" t="str">
        <x:f>IFERROR(INDEX('Material routes'!$H$6:$H$2205,MATCH(V1406,'Material routes'!$A$6:$A$2205,0)),"MISSING ID")</x:f>
        <x:v>Musical instrument</x:v>
      </x:c>
      <x:c r="I1406" s="4" t="str">
        <x:f>IFERROR(INDEX('Material routes'!$G$6:$G$2205,MATCH(V1406,'Material routes'!$A$6:$A$2205,0)),"MISSING ID")</x:f>
        <x:v>Cultural objects</x:v>
      </x:c>
      <x:c r="J1406" s="4" t="str">
        <x:f>IFERROR(INDEX('Material routes'!$B$6:$B$2205,MATCH(U1406,'Material routes'!$A$6:$A$2205,0)),"MISSING ID")</x:f>
        <x:v>design.collection.tendon_strung_metal_zither</x:v>
      </x:c>
      <x:c r="K1406" s="4" t="str">
        <x:f>IFERROR(INDEX('Crafting recipes'!$C$6:$C$1005,MATCH(J1406,'Crafting recipes'!$A$6:$A$1005,0)),"MISSING ID")</x:f>
        <x:v>Finished-item crafting</x:v>
      </x:c>
      <x:c r="L1406" s="4" t="str">
        <x:f>IFERROR(INDEX('Material routes'!$K$6:$K$2205,MATCH(U1406,'Material routes'!$A$6:$A$2205,0)),"MISSING ID")</x:f>
        <x:v>Proposal</x:v>
      </x:c>
      <x:c r="M1406" s="4" t="str">
        <x:f>IFERROR(INDEX('Material routes'!$M$6:$M$2205,MATCH(U1406,'Material routes'!$A$6:$A$2205,0)),"MISSING ID")</x:f>
        <x:v>Partial proposal</x:v>
      </x:c>
      <x:c r="N1406" s="4"/>
      <x:c r="O1406" s="4" t="str">
        <x:f>IFERROR(INDEX('Material routes'!$J$6:$J$2205,MATCH(U1406,'Material routes'!$A$6:$A$2205,0)),"MISSING ID")</x:f>
        <x:v>Unspecified</x:v>
      </x:c>
      <x:c r="P1406" s="4"/>
      <x:c r="Q1406" s="4" t="str">
        <x:f>IFERROR(INDEX('Material routes'!$J$6:$J$2205,MATCH(V1406,'Material routes'!$A$6:$A$2205,0)),"MISSING ID")</x:f>
        <x:v>Unspecified</x:v>
      </x:c>
      <x:c r="R1406" s="4" t="str">
        <x:f>IF(L1406="Withheld","Withheld premise",IF(E1406="Tool candidate","Reusable prerequisite",IF(K1406="Raw entry preparation","Entry-resource preparation",IF(G1406="Not applicable",IF(IFERROR(INDEX('Items'!$AI$6:$AI$1005,MATCH(T1406,'Items'!$A$6:$A$1005,0)),"MISSING ID")="Finished item","Finished endpoint",IF(IFERROR(INDEX('Items'!$AI$6:$AI$1005,MATCH(T1406,'Items'!$A$6:$A$1005,0)),"MISSING ID")="Currency","Currency / no refinement tier","Recovered output / tier not applicable")),IF(OR(IFERROR(INDEX('Crafting recipes'!$H$6:$H$1005,MATCH(J1406,'Crafting recipes'!$A$6:$A$1005,0)),"MISSING ID")="Unassigned",G1406="Unassigned"),"Tier unresolved",IF(IFERROR(VALUE(RIGHT(G1406,1))-VALUE(RIGHT(IFERROR(INDEX('Crafting recipes'!$H$6:$H$1005,MATCH(J1406,'Crafting recipes'!$A$6:$A$1005,0)),"MISSING ID"),1)),0)=1,IF(B1406=IFERROR(INDEX('Crafting recipes'!$H$6:$H$1005,MATCH(J1406,'Crafting recipes'!$A$6:$A$1005,0)),"MISSING ID"),"Advances one material tier","Lower-tier ingredient; route advances one tier"),"Needs tier review"))))))</x:f>
        <x:v>Finished endpoint</x:v>
      </x:c>
      <x:c r="S1406" s="4" t="str">
        <x:f>IFERROR(INDEX('Material routes'!$D$6:$D$2205,MATCH(U1406,'Material routes'!$A$6:$A$2205,0)),"MISSING ID")</x:f>
        <x:v>proposal.audit.instrument_bridge_blank</x:v>
      </x:c>
      <x:c r="T1406" s="4" t="str">
        <x:f>IFERROR(INDEX('Material routes'!$D$6:$D$2205,MATCH(V1406,'Material routes'!$A$6:$A$2205,0)),"MISSING ID")</x:f>
        <x:v>proposal.collection.tendon_strung_metal_zither</x:v>
      </x:c>
      <x:c r="U1406" s="4" t="str">
        <x:v>design.collection.tendon_strung_metal_zither.audit.extra.77</x:v>
      </x:c>
      <x:c r="V1406" s="4" t="str">
        <x:v>design.collection.tendon_strung_metal_zither.out</x:v>
      </x:c>
    </x:row>
    <x:row r="1407" ht="64" customHeight="1">
      <x:c r="A1407" s="4" t="str">
        <x:f>IFERROR(INDEX('Material routes'!$E$6:$E$2205,MATCH(U1407,'Material routes'!$A$6:$A$2205,0)),"MISSING ID")</x:f>
        <x:v>Instrument tuning peg set</x:v>
      </x:c>
      <x:c r="B1407" s="4" t="str">
        <x:f>IFERROR(INDEX('Material routes'!$F$6:$F$2205,MATCH(U1407,'Material routes'!$A$6:$A$2205,0)),"MISSING ID")</x:f>
        <x:v>T3</x:v>
      </x:c>
      <x:c r="C1407" s="4" t="str">
        <x:f>IFERROR(INDEX('Material routes'!$H$6:$H$2205,MATCH(U1407,'Material routes'!$A$6:$A$2205,0)),"MISSING ID")</x:f>
        <x:v>Crafting component</x:v>
      </x:c>
      <x:c r="D1407" s="4" t="str">
        <x:f>IFERROR(INDEX('Material routes'!$G$6:$G$2205,MATCH(U1407,'Material routes'!$A$6:$A$2205,0)),"MISSING ID")</x:f>
        <x:v>Crafting components</x:v>
      </x:c>
      <x:c r="E1407" s="4" t="str">
        <x:f>IFERROR(INDEX('Material routes'!$C$6:$C$2205,MATCH(U1407,'Material routes'!$A$6:$A$2205,0)),"MISSING ID")</x:f>
        <x:v>Ingredient candidate</x:v>
      </x:c>
      <x:c r="F1407" s="4" t="str">
        <x:f>IFERROR(INDEX('Material routes'!$E$6:$E$2205,MATCH(V1407,'Material routes'!$A$6:$A$2205,0)),"MISSING ID")</x:f>
        <x:v>Tendon-strung metal zither</x:v>
      </x:c>
      <x:c r="G1407" s="4" t="str">
        <x:f>IFERROR(INDEX('Material routes'!$F$6:$F$2205,MATCH(V1407,'Material routes'!$A$6:$A$2205,0)),"MISSING ID")</x:f>
        <x:v>Not applicable</x:v>
      </x:c>
      <x:c r="H1407" s="4" t="str">
        <x:f>IFERROR(INDEX('Material routes'!$H$6:$H$2205,MATCH(V1407,'Material routes'!$A$6:$A$2205,0)),"MISSING ID")</x:f>
        <x:v>Musical instrument</x:v>
      </x:c>
      <x:c r="I1407" s="4" t="str">
        <x:f>IFERROR(INDEX('Material routes'!$G$6:$G$2205,MATCH(V1407,'Material routes'!$A$6:$A$2205,0)),"MISSING ID")</x:f>
        <x:v>Cultural objects</x:v>
      </x:c>
      <x:c r="J1407" s="4" t="str">
        <x:f>IFERROR(INDEX('Material routes'!$B$6:$B$2205,MATCH(U1407,'Material routes'!$A$6:$A$2205,0)),"MISSING ID")</x:f>
        <x:v>design.collection.tendon_strung_metal_zither</x:v>
      </x:c>
      <x:c r="K1407" s="4" t="str">
        <x:f>IFERROR(INDEX('Crafting recipes'!$C$6:$C$1005,MATCH(J1407,'Crafting recipes'!$A$6:$A$1005,0)),"MISSING ID")</x:f>
        <x:v>Finished-item crafting</x:v>
      </x:c>
      <x:c r="L1407" s="4" t="str">
        <x:f>IFERROR(INDEX('Material routes'!$K$6:$K$2205,MATCH(U1407,'Material routes'!$A$6:$A$2205,0)),"MISSING ID")</x:f>
        <x:v>Proposal</x:v>
      </x:c>
      <x:c r="M1407" s="4" t="str">
        <x:f>IFERROR(INDEX('Material routes'!$M$6:$M$2205,MATCH(U1407,'Material routes'!$A$6:$A$2205,0)),"MISSING ID")</x:f>
        <x:v>Partial proposal</x:v>
      </x:c>
      <x:c r="N1407" s="4"/>
      <x:c r="O1407" s="4" t="str">
        <x:f>IFERROR(INDEX('Material routes'!$J$6:$J$2205,MATCH(U1407,'Material routes'!$A$6:$A$2205,0)),"MISSING ID")</x:f>
        <x:v>Unspecified</x:v>
      </x:c>
      <x:c r="P1407" s="4"/>
      <x:c r="Q1407" s="4" t="str">
        <x:f>IFERROR(INDEX('Material routes'!$J$6:$J$2205,MATCH(V1407,'Material routes'!$A$6:$A$2205,0)),"MISSING ID")</x:f>
        <x:v>Unspecified</x:v>
      </x:c>
      <x:c r="R1407" s="4" t="str">
        <x:f>IF(L1407="Withheld","Withheld premise",IF(E1407="Tool candidate","Reusable prerequisite",IF(K1407="Raw entry preparation","Entry-resource preparation",IF(G1407="Not applicable",IF(IFERROR(INDEX('Items'!$AI$6:$AI$1005,MATCH(T1407,'Items'!$A$6:$A$1005,0)),"MISSING ID")="Finished item","Finished endpoint",IF(IFERROR(INDEX('Items'!$AI$6:$AI$1005,MATCH(T1407,'Items'!$A$6:$A$1005,0)),"MISSING ID")="Currency","Currency / no refinement tier","Recovered output / tier not applicable")),IF(OR(IFERROR(INDEX('Crafting recipes'!$H$6:$H$1005,MATCH(J1407,'Crafting recipes'!$A$6:$A$1005,0)),"MISSING ID")="Unassigned",G1407="Unassigned"),"Tier unresolved",IF(IFERROR(VALUE(RIGHT(G1407,1))-VALUE(RIGHT(IFERROR(INDEX('Crafting recipes'!$H$6:$H$1005,MATCH(J1407,'Crafting recipes'!$A$6:$A$1005,0)),"MISSING ID"),1)),0)=1,IF(B1407=IFERROR(INDEX('Crafting recipes'!$H$6:$H$1005,MATCH(J1407,'Crafting recipes'!$A$6:$A$1005,0)),"MISSING ID"),"Advances one material tier","Lower-tier ingredient; route advances one tier"),"Needs tier review"))))))</x:f>
        <x:v>Finished endpoint</x:v>
      </x:c>
      <x:c r="S1407" s="4" t="str">
        <x:f>IFERROR(INDEX('Material routes'!$D$6:$D$2205,MATCH(U1407,'Material routes'!$A$6:$A$2205,0)),"MISSING ID")</x:f>
        <x:v>proposal.audit.instrument_tuning_peg_set</x:v>
      </x:c>
      <x:c r="T1407" s="4" t="str">
        <x:f>IFERROR(INDEX('Material routes'!$D$6:$D$2205,MATCH(V1407,'Material routes'!$A$6:$A$2205,0)),"MISSING ID")</x:f>
        <x:v>proposal.collection.tendon_strung_metal_zither</x:v>
      </x:c>
      <x:c r="U1407" s="4" t="str">
        <x:v>design.collection.tendon_strung_metal_zither.audit.extra.78</x:v>
      </x:c>
      <x:c r="V1407" s="4" t="str">
        <x:v>design.collection.tendon_strung_metal_zither.out</x:v>
      </x:c>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Not applicable</x:v>
      </x:c>
      <x:c r="H1408" s="4" t="str">
        <x:f>IFERROR(INDEX('Material routes'!$H$6:$H$2205,MATCH(V1408,'Material routes'!$A$6:$A$2205,0)),"MISSING ID")</x:f>
        <x:v>Musical instrument</x:v>
      </x:c>
      <x:c r="I1408" s="4" t="str">
        <x:f>IFERROR(INDEX('Material routes'!$G$6:$G$2205,MATCH(V1408,'Material routes'!$A$6:$A$2205,0)),"MISSING ID")</x:f>
        <x:v>Cultural objects</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Finished endpoint</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Not applicable</x:v>
      </x:c>
      <x:c r="H1409" s="4" t="str">
        <x:f>IFERROR(INDEX('Material routes'!$H$6:$H$2205,MATCH(V1409,'Material routes'!$A$6:$A$2205,0)),"MISSING ID")</x:f>
        <x:v>Musical instrument</x:v>
      </x:c>
      <x:c r="I1409" s="4" t="str">
        <x:f>IFERROR(INDEX('Material routes'!$G$6:$G$2205,MATCH(V1409,'Material routes'!$A$6:$A$2205,0)),"MISSING ID")</x:f>
        <x:v>Cultural objects</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Finished endpoint</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T4</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Not applicable</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prerequisite",IF(K1415="Raw entry preparation","Entry-resource preparation",IF(G1415="Not applicable",IF(IFERROR(INDEX('Items'!$AI$6:$AI$1005,MATCH(T1415,'Items'!$A$6:$A$1005,0)),"MISSING ID")="Finished item","Finished endpoint",IF(IFERROR(INDEX('Items'!$AI$6:$AI$1005,MATCH(T1415,'Items'!$A$6:$A$1005,0)),"MISSING ID")="Currency","Currency / no refinement tier","Recovered output / tier not applicable")),IF(OR(IFERROR(INDEX('Crafting recipes'!$H$6:$H$1005,MATCH(J1415,'Crafting recipes'!$A$6:$A$1005,0)),"MISSING ID")="Unassigned",G1415="Unassigned"),"Tier unresolved",IF(IFERROR(VALUE(RIGHT(G1415,1))-VALUE(RIGHT(IFERROR(INDEX('Crafting recipes'!$H$6:$H$1005,MATCH(J1415,'Crafting recipes'!$A$6:$A$1005,0)),"MISSING ID"),1)),0)=1,IF(B1415=IFERROR(INDEX('Crafting recipes'!$H$6:$H$1005,MATCH(J1415,'Crafting recipes'!$A$6:$A$1005,0)),"MISSING ID"),"Advances one material tier","Lower-tier ingredient; route advances one tier"),"Needs tier review"))))))</x:f>
        <x:v>Finished endpoint</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T4</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Not applicable</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prerequisite",IF(K1416="Raw entry preparation","Entry-resource preparation",IF(G1416="Not applicable",IF(IFERROR(INDEX('Items'!$AI$6:$AI$1005,MATCH(T1416,'Items'!$A$6:$A$1005,0)),"MISSING ID")="Finished item","Finished endpoint",IF(IFERROR(INDEX('Items'!$AI$6:$AI$1005,MATCH(T1416,'Items'!$A$6:$A$1005,0)),"MISSING ID")="Currency","Currency / no refinement tier","Recovered output / tier not applicable")),IF(OR(IFERROR(INDEX('Crafting recipes'!$H$6:$H$1005,MATCH(J1416,'Crafting recipes'!$A$6:$A$1005,0)),"MISSING ID")="Unassigned",G1416="Unassigned"),"Tier unresolved",IF(IFERROR(VALUE(RIGHT(G1416,1))-VALUE(RIGHT(IFERROR(INDEX('Crafting recipes'!$H$6:$H$1005,MATCH(J1416,'Crafting recipes'!$A$6:$A$1005,0)),"MISSING ID"),1)),0)=1,IF(B1416=IFERROR(INDEX('Crafting recipes'!$H$6:$H$1005,MATCH(J1416,'Crafting recipes'!$A$6:$A$1005,0)),"MISSING ID"),"Advances one material tier","Lower-tier ingredient; route advances one tier"),"Needs tier review"))))))</x:f>
        <x:v>Finished endpoint</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t="str">
        <x:f>IFERROR(INDEX('Material routes'!$E$6:$E$2205,MATCH(U1417,'Material routes'!$A$6:$A$2205,0)),"MISSING ID")</x:f>
        <x:v>Compact latch and trigger pack</x:v>
      </x:c>
      <x:c r="B1417" s="4" t="str">
        <x:f>IFERROR(INDEX('Material routes'!$F$6:$F$2205,MATCH(U1417,'Material routes'!$A$6:$A$2205,0)),"MISSING ID")</x:f>
        <x:v>T4</x:v>
      </x:c>
      <x:c r="C1417" s="4" t="str">
        <x:f>IFERROR(INDEX('Material routes'!$H$6:$H$2205,MATCH(U1417,'Material routes'!$A$6:$A$2205,0)),"MISSING ID")</x:f>
        <x:v>Crafting component</x:v>
      </x:c>
      <x:c r="D1417" s="4" t="str">
        <x:f>IFERROR(INDEX('Material routes'!$G$6:$G$2205,MATCH(U1417,'Material routes'!$A$6:$A$2205,0)),"MISSING ID")</x:f>
        <x:v>Crafting components</x:v>
      </x:c>
      <x:c r="E1417" s="4" t="str">
        <x:f>IFERROR(INDEX('Material routes'!$C$6:$C$2205,MATCH(U1417,'Material routes'!$A$6:$A$2205,0)),"MISSING ID")</x:f>
        <x:v>Ingredient candidate</x:v>
      </x:c>
      <x:c r="F1417" s="4" t="str">
        <x:f>IFERROR(INDEX('Material routes'!$E$6:$E$2205,MATCH(V1417,'Material routes'!$A$6:$A$2205,0)),"MISSING ID")</x:f>
        <x:v>Weighted tendon snare</x:v>
      </x:c>
      <x:c r="G1417" s="4" t="str">
        <x:f>IFERROR(INDEX('Material routes'!$F$6:$F$2205,MATCH(V1417,'Material routes'!$A$6:$A$2205,0)),"MISSING ID")</x:f>
        <x:v>Not applicable</x:v>
      </x:c>
      <x:c r="H1417" s="4" t="str">
        <x:f>IFERROR(INDEX('Material routes'!$H$6:$H$2205,MATCH(V1417,'Material routes'!$A$6:$A$2205,0)),"MISSING ID")</x:f>
        <x:v>Trap</x:v>
      </x:c>
      <x:c r="I1417" s="4" t="str">
        <x:f>IFERROR(INDEX('Material routes'!$G$6:$G$2205,MATCH(V1417,'Material routes'!$A$6:$A$2205,0)),"MISSING ID")</x:f>
        <x:v>Weapons</x:v>
      </x:c>
      <x:c r="J1417" s="4" t="str">
        <x:f>IFERROR(INDEX('Material routes'!$B$6:$B$2205,MATCH(U1417,'Material routes'!$A$6:$A$2205,0)),"MISSING ID")</x:f>
        <x:v>design.collection.weighted_tendon_snare</x:v>
      </x:c>
      <x:c r="K1417" s="4" t="str">
        <x:f>IFERROR(INDEX('Crafting recipes'!$C$6:$C$1005,MATCH(J1417,'Crafting recipes'!$A$6:$A$1005,0)),"MISSING ID")</x:f>
        <x:v>Finished-item crafting</x:v>
      </x:c>
      <x:c r="L1417" s="4" t="str">
        <x:f>IFERROR(INDEX('Material routes'!$K$6:$K$2205,MATCH(U1417,'Material routes'!$A$6:$A$2205,0)),"MISSING ID")</x:f>
        <x:v>Proposal</x:v>
      </x:c>
      <x:c r="M1417" s="4" t="str">
        <x:f>IFERROR(INDEX('Material routes'!$M$6:$M$2205,MATCH(U1417,'Material routes'!$A$6:$A$2205,0)),"MISSING ID")</x:f>
        <x:v>Partial proposal</x:v>
      </x:c>
      <x:c r="N1417" s="4"/>
      <x:c r="O1417" s="4" t="str">
        <x:f>IFERROR(INDEX('Material routes'!$J$6:$J$2205,MATCH(U1417,'Material routes'!$A$6:$A$2205,0)),"MISSING ID")</x:f>
        <x:v>Unspecified</x:v>
      </x:c>
      <x:c r="P1417" s="4"/>
      <x:c r="Q1417" s="4" t="str">
        <x:f>IFERROR(INDEX('Material routes'!$J$6:$J$2205,MATCH(V1417,'Material routes'!$A$6:$A$2205,0)),"MISSING ID")</x:f>
        <x:v>Unspecified</x:v>
      </x:c>
      <x:c r="R1417" s="4" t="str">
        <x:f>IF(L1417="Withheld","Withheld premise",IF(E1417="Tool candidate","Reusable prerequisite",IF(K1417="Raw entry preparation","Entry-resource preparation",IF(G1417="Not applicable",IF(IFERROR(INDEX('Items'!$AI$6:$AI$1005,MATCH(T1417,'Items'!$A$6:$A$1005,0)),"MISSING ID")="Finished item","Finished endpoint",IF(IFERROR(INDEX('Items'!$AI$6:$AI$1005,MATCH(T1417,'Items'!$A$6:$A$1005,0)),"MISSING ID")="Currency","Currency / no refinement tier","Recovered output / tier not applicable")),IF(OR(IFERROR(INDEX('Crafting recipes'!$H$6:$H$1005,MATCH(J1417,'Crafting recipes'!$A$6:$A$1005,0)),"MISSING ID")="Unassigned",G1417="Unassigned"),"Tier unresolved",IF(IFERROR(VALUE(RIGHT(G1417,1))-VALUE(RIGHT(IFERROR(INDEX('Crafting recipes'!$H$6:$H$1005,MATCH(J1417,'Crafting recipes'!$A$6:$A$1005,0)),"MISSING ID"),1)),0)=1,IF(B1417=IFERROR(INDEX('Crafting recipes'!$H$6:$H$1005,MATCH(J1417,'Crafting recipes'!$A$6:$A$1005,0)),"MISSING ID"),"Advances one material tier","Lower-tier ingredient; route advances one tier"),"Needs tier review"))))))</x:f>
        <x:v>Finished endpoint</x:v>
      </x:c>
      <x:c r="S1417" s="4" t="str">
        <x:f>IFERROR(INDEX('Material routes'!$D$6:$D$2205,MATCH(U1417,'Material routes'!$A$6:$A$2205,0)),"MISSING ID")</x:f>
        <x:v>proposal.audit.compact_latch_and_trigger_pack</x:v>
      </x:c>
      <x:c r="T1417" s="4" t="str">
        <x:f>IFERROR(INDEX('Material routes'!$D$6:$D$2205,MATCH(V1417,'Material routes'!$A$6:$A$2205,0)),"MISSING ID")</x:f>
        <x:v>proposal.collection.weighted_tendon_snare</x:v>
      </x:c>
      <x:c r="U1417" s="4" t="str">
        <x:v>design.collection.weighted_tendon_snare.audit.extra.88</x:v>
      </x:c>
      <x:c r="V1417" s="4" t="str">
        <x:v>design.collection.weighted_tendon_snare.out</x:v>
      </x:c>
    </x:row>
    <x:row r="1418" ht="64" customHeight="1">
      <x:c r="A1418" s="4" t="str">
        <x:f>IFERROR(INDEX('Material routes'!$E$6:$E$2205,MATCH(U1418,'Material routes'!$A$6:$A$2205,0)),"MISSING ID")</x:f>
        <x:v>Compact latch and trigger pack</x:v>
      </x:c>
      <x:c r="B1418" s="4" t="str">
        <x:f>IFERROR(INDEX('Material routes'!$F$6:$F$2205,MATCH(U1418,'Material routes'!$A$6:$A$2205,0)),"MISSING ID")</x:f>
        <x:v>T4</x:v>
      </x:c>
      <x:c r="C1418" s="4" t="str">
        <x:f>IFERROR(INDEX('Material routes'!$H$6:$H$2205,MATCH(U1418,'Material routes'!$A$6:$A$2205,0)),"MISSING ID")</x:f>
        <x:v>Crafting component</x:v>
      </x:c>
      <x:c r="D1418" s="4" t="str">
        <x:f>IFERROR(INDEX('Material routes'!$G$6:$G$2205,MATCH(U1418,'Material routes'!$A$6:$A$2205,0)),"MISSING ID")</x:f>
        <x:v>Crafting components</x:v>
      </x:c>
      <x:c r="E1418" s="4" t="str">
        <x:f>IFERROR(INDEX('Material routes'!$C$6:$C$2205,MATCH(U1418,'Material routes'!$A$6:$A$2205,0)),"MISSING ID")</x:f>
        <x:v>Ingredient candidate</x:v>
      </x:c>
      <x:c r="F1418" s="4" t="str">
        <x:f>IFERROR(INDEX('Material routes'!$E$6:$E$2205,MATCH(V1418,'Material routes'!$A$6:$A$2205,0)),"MISSING ID")</x:f>
        <x:v>Hinged shell-drop cage</x:v>
      </x:c>
      <x:c r="G1418" s="4" t="str">
        <x:f>IFERROR(INDEX('Material routes'!$F$6:$F$2205,MATCH(V1418,'Material routes'!$A$6:$A$2205,0)),"MISSING ID")</x:f>
        <x:v>Not applicable</x:v>
      </x:c>
      <x:c r="H1418" s="4" t="str">
        <x:f>IFERROR(INDEX('Material routes'!$H$6:$H$2205,MATCH(V1418,'Material routes'!$A$6:$A$2205,0)),"MISSING ID")</x:f>
        <x:v>Trap</x:v>
      </x:c>
      <x:c r="I1418" s="4" t="str">
        <x:f>IFERROR(INDEX('Material routes'!$G$6:$G$2205,MATCH(V1418,'Material routes'!$A$6:$A$2205,0)),"MISSING ID")</x:f>
        <x:v>Weapons</x:v>
      </x:c>
      <x:c r="J1418" s="4" t="str">
        <x:f>IFERROR(INDEX('Material routes'!$B$6:$B$2205,MATCH(U1418,'Material routes'!$A$6:$A$2205,0)),"MISSING ID")</x:f>
        <x:v>design.collection.hinged_shell_drop_cage</x:v>
      </x:c>
      <x:c r="K1418" s="4" t="str">
        <x:f>IFERROR(INDEX('Crafting recipes'!$C$6:$C$1005,MATCH(J1418,'Crafting recipes'!$A$6:$A$1005,0)),"MISSING ID")</x:f>
        <x:v>Finished-item crafting</x:v>
      </x:c>
      <x:c r="L1418" s="4" t="str">
        <x:f>IFERROR(INDEX('Material routes'!$K$6:$K$2205,MATCH(U1418,'Material routes'!$A$6:$A$2205,0)),"MISSING ID")</x:f>
        <x:v>Proposal</x:v>
      </x:c>
      <x:c r="M1418" s="4" t="str">
        <x:f>IFERROR(INDEX('Material routes'!$M$6:$M$2205,MATCH(U1418,'Material routes'!$A$6:$A$2205,0)),"MISSING ID")</x:f>
        <x:v>Partial proposal</x:v>
      </x:c>
      <x:c r="N1418" s="4"/>
      <x:c r="O1418" s="4" t="str">
        <x:f>IFERROR(INDEX('Material routes'!$J$6:$J$2205,MATCH(U1418,'Material routes'!$A$6:$A$2205,0)),"MISSING ID")</x:f>
        <x:v>Unspecified</x:v>
      </x:c>
      <x:c r="P1418" s="4"/>
      <x:c r="Q1418" s="4" t="str">
        <x:f>IFERROR(INDEX('Material routes'!$J$6:$J$2205,MATCH(V1418,'Material routes'!$A$6:$A$2205,0)),"MISSING ID")</x:f>
        <x:v>Unspecified</x:v>
      </x:c>
      <x:c r="R1418" s="4" t="str">
        <x:f>IF(L1418="Withheld","Withheld premise",IF(E1418="Tool candidate","Reusable prerequisite",IF(K1418="Raw entry preparation","Entry-resource preparation",IF(G1418="Not applicable",IF(IFERROR(INDEX('Items'!$AI$6:$AI$1005,MATCH(T1418,'Items'!$A$6:$A$1005,0)),"MISSING ID")="Finished item","Finished endpoint",IF(IFERROR(INDEX('Items'!$AI$6:$AI$1005,MATCH(T1418,'Items'!$A$6:$A$1005,0)),"MISSING ID")="Currency","Currency / no refinement tier","Recovered output / tier not applicable")),IF(OR(IFERROR(INDEX('Crafting recipes'!$H$6:$H$1005,MATCH(J1418,'Crafting recipes'!$A$6:$A$1005,0)),"MISSING ID")="Unassigned",G1418="Unassigned"),"Tier unresolved",IF(IFERROR(VALUE(RIGHT(G1418,1))-VALUE(RIGHT(IFERROR(INDEX('Crafting recipes'!$H$6:$H$1005,MATCH(J1418,'Crafting recipes'!$A$6:$A$1005,0)),"MISSING ID"),1)),0)=1,IF(B1418=IFERROR(INDEX('Crafting recipes'!$H$6:$H$1005,MATCH(J1418,'Crafting recipes'!$A$6:$A$1005,0)),"MISSING ID"),"Advances one material tier","Lower-tier ingredient; route advances one tier"),"Needs tier review"))))))</x:f>
        <x:v>Finished endpoint</x:v>
      </x:c>
      <x:c r="S1418" s="4" t="str">
        <x:f>IFERROR(INDEX('Material routes'!$D$6:$D$2205,MATCH(U1418,'Material routes'!$A$6:$A$2205,0)),"MISSING ID")</x:f>
        <x:v>proposal.audit.compact_latch_and_trigger_pack</x:v>
      </x:c>
      <x:c r="T1418" s="4" t="str">
        <x:f>IFERROR(INDEX('Material routes'!$D$6:$D$2205,MATCH(V1418,'Material routes'!$A$6:$A$2205,0)),"MISSING ID")</x:f>
        <x:v>proposal.collection.hinged_shell_drop_cage</x:v>
      </x:c>
      <x:c r="U1418" s="4" t="str">
        <x:v>design.collection.hinged_shell_drop_cage.audit.extra.89</x:v>
      </x:c>
      <x:c r="V1418" s="4" t="str">
        <x:v>design.collection.hinged_shell_drop_cage.out</x:v>
      </x:c>
    </x:row>
    <x:row r="1419" ht="64" customHeight="1">
      <x:c r="A1419" s="4" t="str">
        <x:f>IFERROR(INDEX('Material routes'!$E$6:$E$2205,MATCH(U1419,'Material routes'!$A$6:$A$2205,0)),"MISSING ID")</x:f>
        <x:v>Compact latch and trigger pack</x:v>
      </x:c>
      <x:c r="B1419" s="4" t="str">
        <x:f>IFERROR(INDEX('Material routes'!$F$6:$F$2205,MATCH(U1419,'Material routes'!$A$6:$A$2205,0)),"MISSING ID")</x:f>
        <x:v>T4</x:v>
      </x:c>
      <x:c r="C1419" s="4" t="str">
        <x:f>IFERROR(INDEX('Material routes'!$H$6:$H$2205,MATCH(U1419,'Material routes'!$A$6:$A$2205,0)),"MISSING ID")</x:f>
        <x:v>Crafting component</x:v>
      </x:c>
      <x:c r="D1419" s="4" t="str">
        <x:f>IFERROR(INDEX('Material routes'!$G$6:$G$2205,MATCH(U1419,'Material routes'!$A$6:$A$2205,0)),"MISSING ID")</x:f>
        <x:v>Crafting components</x:v>
      </x:c>
      <x:c r="E1419" s="4" t="str">
        <x:f>IFERROR(INDEX('Material routes'!$C$6:$C$2205,MATCH(U1419,'Material routes'!$A$6:$A$2205,0)),"MISSING ID")</x:f>
        <x:v>Ingredient candidate</x:v>
      </x:c>
      <x:c r="F1419" s="4" t="str">
        <x:f>IFERROR(INDEX('Material routes'!$E$6:$E$2205,MATCH(V1419,'Material routes'!$A$6:$A$2205,0)),"MISSING ID")</x:f>
        <x:v>Spring-latched jaw restraint</x:v>
      </x:c>
      <x:c r="G1419" s="4" t="str">
        <x:f>IFERROR(INDEX('Material routes'!$F$6:$F$2205,MATCH(V1419,'Material routes'!$A$6:$A$2205,0)),"MISSING ID")</x:f>
        <x:v>Not applicable</x:v>
      </x:c>
      <x:c r="H1419" s="4" t="str">
        <x:f>IFERROR(INDEX('Material routes'!$H$6:$H$2205,MATCH(V1419,'Material routes'!$A$6:$A$2205,0)),"MISSING ID")</x:f>
        <x:v>Trap</x:v>
      </x:c>
      <x:c r="I1419" s="4" t="str">
        <x:f>IFERROR(INDEX('Material routes'!$G$6:$G$2205,MATCH(V1419,'Material routes'!$A$6:$A$2205,0)),"MISSING ID")</x:f>
        <x:v>Weapons</x:v>
      </x:c>
      <x:c r="J1419" s="4" t="str">
        <x:f>IFERROR(INDEX('Material routes'!$B$6:$B$2205,MATCH(U1419,'Material routes'!$A$6:$A$2205,0)),"MISSING ID")</x:f>
        <x:v>design.collection.spring_latched_jaw_restraint</x:v>
      </x:c>
      <x:c r="K1419" s="4" t="str">
        <x:f>IFERROR(INDEX('Crafting recipes'!$C$6:$C$1005,MATCH(J1419,'Crafting recipes'!$A$6:$A$1005,0)),"MISSING ID")</x:f>
        <x:v>Finished-item crafting</x:v>
      </x:c>
      <x:c r="L1419" s="4" t="str">
        <x:f>IFERROR(INDEX('Material routes'!$K$6:$K$2205,MATCH(U1419,'Material routes'!$A$6:$A$2205,0)),"MISSING ID")</x:f>
        <x:v>Proposal</x:v>
      </x:c>
      <x:c r="M1419" s="4" t="str">
        <x:f>IFERROR(INDEX('Material routes'!$M$6:$M$2205,MATCH(U1419,'Material routes'!$A$6:$A$2205,0)),"MISSING ID")</x:f>
        <x:v>Partial proposal</x:v>
      </x:c>
      <x:c r="N1419" s="4"/>
      <x:c r="O1419" s="4" t="str">
        <x:f>IFERROR(INDEX('Material routes'!$J$6:$J$2205,MATCH(U1419,'Material routes'!$A$6:$A$2205,0)),"MISSING ID")</x:f>
        <x:v>Unspecified</x:v>
      </x:c>
      <x:c r="P1419" s="4"/>
      <x:c r="Q1419" s="4" t="str">
        <x:f>IFERROR(INDEX('Material routes'!$J$6:$J$2205,MATCH(V1419,'Material routes'!$A$6:$A$2205,0)),"MISSING ID")</x:f>
        <x:v>Unspecified</x:v>
      </x:c>
      <x:c r="R1419" s="4" t="str">
        <x:f>IF(L1419="Withheld","Withheld premise",IF(E1419="Tool candidate","Reusable prerequisite",IF(K1419="Raw entry preparation","Entry-resource preparation",IF(G1419="Not applicable",IF(IFERROR(INDEX('Items'!$AI$6:$AI$1005,MATCH(T1419,'Items'!$A$6:$A$1005,0)),"MISSING ID")="Finished item","Finished endpoint",IF(IFERROR(INDEX('Items'!$AI$6:$AI$1005,MATCH(T1419,'Items'!$A$6:$A$1005,0)),"MISSING ID")="Currency","Currency / no refinement tier","Recovered output / tier not applicable")),IF(OR(IFERROR(INDEX('Crafting recipes'!$H$6:$H$1005,MATCH(J1419,'Crafting recipes'!$A$6:$A$1005,0)),"MISSING ID")="Unassigned",G1419="Unassigned"),"Tier unresolved",IF(IFERROR(VALUE(RIGHT(G1419,1))-VALUE(RIGHT(IFERROR(INDEX('Crafting recipes'!$H$6:$H$1005,MATCH(J1419,'Crafting recipes'!$A$6:$A$1005,0)),"MISSING ID"),1)),0)=1,IF(B1419=IFERROR(INDEX('Crafting recipes'!$H$6:$H$1005,MATCH(J1419,'Crafting recipes'!$A$6:$A$1005,0)),"MISSING ID"),"Advances one material tier","Lower-tier ingredient; route advances one tier"),"Needs tier review"))))))</x:f>
        <x:v>Finished endpoint</x:v>
      </x:c>
      <x:c r="S1419" s="4" t="str">
        <x:f>IFERROR(INDEX('Material routes'!$D$6:$D$2205,MATCH(U1419,'Material routes'!$A$6:$A$2205,0)),"MISSING ID")</x:f>
        <x:v>proposal.audit.compact_latch_and_trigger_pack</x:v>
      </x:c>
      <x:c r="T1419" s="4" t="str">
        <x:f>IFERROR(INDEX('Material routes'!$D$6:$D$2205,MATCH(V1419,'Material routes'!$A$6:$A$2205,0)),"MISSING ID")</x:f>
        <x:v>proposal.collection.spring_latched_jaw_restraint</x:v>
      </x:c>
      <x:c r="U1419" s="4" t="str">
        <x:v>design.collection.spring_latched_jaw_restraint.audit.extra.90</x:v>
      </x:c>
      <x:c r="V1419" s="4" t="str">
        <x:v>design.collection.spring_latched_jaw_restraint.out</x:v>
      </x:c>
    </x:row>
    <x:row r="1420" ht="64" customHeight="1">
      <x:c r="A1420" s="4" t="str">
        <x:f>IFERROR(INDEX('Material routes'!$E$6:$E$2205,MATCH(U1420,'Material routes'!$A$6:$A$2205,0)),"MISSING ID")</x:f>
        <x:v>Replaceable joint pin</x:v>
      </x:c>
      <x:c r="B1420" s="4" t="str">
        <x:f>IFERROR(INDEX('Material routes'!$F$6:$F$2205,MATCH(U1420,'Material routes'!$A$6:$A$2205,0)),"MISSING ID")</x:f>
        <x:v>T3</x:v>
      </x:c>
      <x:c r="C1420" s="4" t="str">
        <x:f>IFERROR(INDEX('Material routes'!$H$6:$H$2205,MATCH(U1420,'Material routes'!$A$6:$A$2205,0)),"MISSING ID")</x:f>
        <x:v>Crafting component</x:v>
      </x:c>
      <x:c r="D1420" s="4" t="str">
        <x:f>IFERROR(INDEX('Material routes'!$G$6:$G$2205,MATCH(U1420,'Material routes'!$A$6:$A$2205,0)),"MISSING ID")</x:f>
        <x:v>Crafting components</x:v>
      </x:c>
      <x:c r="E1420" s="4" t="str">
        <x:f>IFERROR(INDEX('Material routes'!$C$6:$C$2205,MATCH(U1420,'Material routes'!$A$6:$A$2205,0)),"MISSING ID")</x:f>
        <x:v>Ingredient candidate</x:v>
      </x:c>
      <x:c r="F1420" s="4" t="str">
        <x:f>IFERROR(INDEX('Material routes'!$E$6:$E$2205,MATCH(V1420,'Material routes'!$A$6:$A$2205,0)),"MISSING ID")</x:f>
        <x:v>Spring-latched jaw restraint</x:v>
      </x:c>
      <x:c r="G1420" s="4" t="str">
        <x:f>IFERROR(INDEX('Material routes'!$F$6:$F$2205,MATCH(V1420,'Material routes'!$A$6:$A$2205,0)),"MISSING ID")</x:f>
        <x:v>Not applicable</x:v>
      </x:c>
      <x:c r="H1420" s="4" t="str">
        <x:f>IFERROR(INDEX('Material routes'!$H$6:$H$2205,MATCH(V1420,'Material routes'!$A$6:$A$2205,0)),"MISSING ID")</x:f>
        <x:v>Trap</x:v>
      </x:c>
      <x:c r="I1420" s="4" t="str">
        <x:f>IFERROR(INDEX('Material routes'!$G$6:$G$2205,MATCH(V1420,'Material routes'!$A$6:$A$2205,0)),"MISSING ID")</x:f>
        <x:v>Weapons</x:v>
      </x:c>
      <x:c r="J1420" s="4" t="str">
        <x:f>IFERROR(INDEX('Material routes'!$B$6:$B$2205,MATCH(U1420,'Material routes'!$A$6:$A$2205,0)),"MISSING ID")</x:f>
        <x:v>design.collection.spring_latched_jaw_restraint</x:v>
      </x:c>
      <x:c r="K1420" s="4" t="str">
        <x:f>IFERROR(INDEX('Crafting recipes'!$C$6:$C$1005,MATCH(J1420,'Crafting recipes'!$A$6:$A$1005,0)),"MISSING ID")</x:f>
        <x:v>Finished-item crafting</x:v>
      </x:c>
      <x:c r="L1420" s="4" t="str">
        <x:f>IFERROR(INDEX('Material routes'!$K$6:$K$2205,MATCH(U1420,'Material routes'!$A$6:$A$2205,0)),"MISSING ID")</x:f>
        <x:v>Proposal</x:v>
      </x:c>
      <x:c r="M1420" s="4" t="str">
        <x:f>IFERROR(INDEX('Material routes'!$M$6:$M$2205,MATCH(U1420,'Material routes'!$A$6:$A$2205,0)),"MISSING ID")</x:f>
        <x:v>Partial proposal</x:v>
      </x:c>
      <x:c r="N1420" s="4"/>
      <x:c r="O1420" s="4" t="str">
        <x:f>IFERROR(INDEX('Material routes'!$J$6:$J$2205,MATCH(U1420,'Material routes'!$A$6:$A$2205,0)),"MISSING ID")</x:f>
        <x:v>Unspecified</x:v>
      </x:c>
      <x:c r="P1420" s="4"/>
      <x:c r="Q1420" s="4" t="str">
        <x:f>IFERROR(INDEX('Material routes'!$J$6:$J$2205,MATCH(V1420,'Material routes'!$A$6:$A$2205,0)),"MISSING ID")</x:f>
        <x:v>Unspecified</x:v>
      </x:c>
      <x:c r="R1420" s="4" t="str">
        <x:f>IF(L1420="Withheld","Withheld premise",IF(E1420="Tool candidate","Reusable prerequisite",IF(K1420="Raw entry preparation","Entry-resource preparation",IF(G1420="Not applicable",IF(IFERROR(INDEX('Items'!$AI$6:$AI$1005,MATCH(T1420,'Items'!$A$6:$A$1005,0)),"MISSING ID")="Finished item","Finished endpoint",IF(IFERROR(INDEX('Items'!$AI$6:$AI$1005,MATCH(T1420,'Items'!$A$6:$A$1005,0)),"MISSING ID")="Currency","Currency / no refinement tier","Recovered output / tier not applicable")),IF(OR(IFERROR(INDEX('Crafting recipes'!$H$6:$H$1005,MATCH(J1420,'Crafting recipes'!$A$6:$A$1005,0)),"MISSING ID")="Unassigned",G1420="Unassigned"),"Tier unresolved",IF(IFERROR(VALUE(RIGHT(G1420,1))-VALUE(RIGHT(IFERROR(INDEX('Crafting recipes'!$H$6:$H$1005,MATCH(J1420,'Crafting recipes'!$A$6:$A$1005,0)),"MISSING ID"),1)),0)=1,IF(B1420=IFERROR(INDEX('Crafting recipes'!$H$6:$H$1005,MATCH(J1420,'Crafting recipes'!$A$6:$A$1005,0)),"MISSING ID"),"Advances one material tier","Lower-tier ingredient; route advances one tier"),"Needs tier review"))))))</x:f>
        <x:v>Finished endpoint</x:v>
      </x:c>
      <x:c r="S1420" s="4" t="str">
        <x:f>IFERROR(INDEX('Material routes'!$D$6:$D$2205,MATCH(U1420,'Material routes'!$A$6:$A$2205,0)),"MISSING ID")</x:f>
        <x:v>proposal.legger.joint_pin</x:v>
      </x:c>
      <x:c r="T1420" s="4" t="str">
        <x:f>IFERROR(INDEX('Material routes'!$D$6:$D$2205,MATCH(V1420,'Material routes'!$A$6:$A$2205,0)),"MISSING ID")</x:f>
        <x:v>proposal.collection.spring_latched_jaw_restraint</x:v>
      </x:c>
      <x:c r="U1420" s="4" t="str">
        <x:v>design.collection.spring_latched_jaw_restraint.audit.extra.91</x:v>
      </x:c>
      <x:c r="V1420" s="4" t="str">
        <x:v>design.collection.spring_latched_jaw_restraint.out</x:v>
      </x:c>
    </x:row>
    <x:row r="1421" ht="64" customHeight="1">
      <x:c r="A1421" s="4" t="str">
        <x:f>IFERROR(INDEX('Material routes'!$E$6:$E$2205,MATCH(U1421,'Material routes'!$A$6:$A$2205,0)),"MISSING ID")</x:f>
        <x:v>Ground-anchor stake set</x:v>
      </x:c>
      <x:c r="B1421" s="4" t="str">
        <x:f>IFERROR(INDEX('Material routes'!$F$6:$F$2205,MATCH(U1421,'Material routes'!$A$6:$A$2205,0)),"MISSING ID")</x:f>
        <x:v>Not applicable</x:v>
      </x:c>
      <x:c r="C1421" s="4" t="str">
        <x:f>IFERROR(INDEX('Material routes'!$H$6:$H$2205,MATCH(U1421,'Material routes'!$A$6:$A$2205,0)),"MISSING ID")</x:f>
        <x:v>Shelter item</x:v>
      </x:c>
      <x:c r="D1421" s="4" t="str">
        <x:f>IFERROR(INDEX('Material routes'!$G$6:$G$2205,MATCH(U1421,'Material routes'!$A$6:$A$2205,0)),"MISSING ID")</x:f>
        <x:v>Field supplies</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Finished endpoint</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Not applicable</x:v>
      </x:c>
      <x:c r="C1422" s="4" t="str">
        <x:f>IFERROR(INDEX('Material routes'!$H$6:$H$2205,MATCH(U1422,'Material routes'!$A$6:$A$2205,0)),"MISSING ID")</x:f>
        <x:v>Shelter item</x:v>
      </x:c>
      <x:c r="D1422" s="4" t="str">
        <x:f>IFERROR(INDEX('Material routes'!$G$6:$G$2205,MATCH(U1422,'Material routes'!$A$6:$A$2205,0)),"MISSING ID")</x:f>
        <x:v>Field supplies</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Finished endpoint</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T4</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Not applicable</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prerequisite",IF(K1423="Raw entry preparation","Entry-resource preparation",IF(G1423="Not applicable",IF(IFERROR(INDEX('Items'!$AI$6:$AI$1005,MATCH(T1423,'Items'!$A$6:$A$1005,0)),"MISSING ID")="Finished item","Finished endpoint",IF(IFERROR(INDEX('Items'!$AI$6:$AI$1005,MATCH(T1423,'Items'!$A$6:$A$1005,0)),"MISSING ID")="Currency","Currency / no refinement tier","Recovered output / tier not applicable")),IF(OR(IFERROR(INDEX('Crafting recipes'!$H$6:$H$1005,MATCH(J1423,'Crafting recipes'!$A$6:$A$1005,0)),"MISSING ID")="Unassigned",G1423="Unassigned"),"Tier unresolved",IF(IFERROR(VALUE(RIGHT(G1423,1))-VALUE(RIGHT(IFERROR(INDEX('Crafting recipes'!$H$6:$H$1005,MATCH(J1423,'Crafting recipes'!$A$6:$A$1005,0)),"MISSING ID"),1)),0)=1,IF(B1423=IFERROR(INDEX('Crafting recipes'!$H$6:$H$1005,MATCH(J1423,'Crafting recipes'!$A$6:$A$1005,0)),"MISSING ID"),"Advances one material tier","Lower-tier ingredient; route advances one tier"),"Needs tier review"))))))</x:f>
        <x:v>Finished endpoint</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Not applicable</x:v>
      </x:c>
      <x:c r="C1424" s="4" t="str">
        <x:f>IFERROR(INDEX('Material routes'!$H$6:$H$2205,MATCH(U1424,'Material routes'!$A$6:$A$2205,0)),"MISSING ID")</x:f>
        <x:v>Musical instrument</x:v>
      </x:c>
      <x:c r="D1424" s="4" t="str">
        <x:f>IFERROR(INDEX('Material routes'!$G$6:$G$2205,MATCH(U1424,'Material routes'!$A$6:$A$2205,0)),"MISSING ID")</x:f>
        <x:v>Cultural objects</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Finished endpoint</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Not applicable</x:v>
      </x:c>
      <x:c r="C1425" s="4" t="str">
        <x:f>IFERROR(INDEX('Material routes'!$H$6:$H$2205,MATCH(U1425,'Material routes'!$A$6:$A$2205,0)),"MISSING ID")</x:f>
        <x:v>Energy storage</x:v>
      </x:c>
      <x:c r="D1425" s="4" t="str">
        <x:f>IFERROR(INDEX('Material routes'!$G$6:$G$2205,MATCH(U1425,'Material routes'!$A$6:$A$2205,0)),"MISSING ID")</x:f>
        <x:v>Field supplies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Not applicable</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prerequisite",IF(K1425="Raw entry preparation","Entry-resource preparation",IF(G1425="Not applicable",IF(IFERROR(INDEX('Items'!$AI$6:$AI$1005,MATCH(T1425,'Items'!$A$6:$A$1005,0)),"MISSING ID")="Finished item","Finished endpoint",IF(IFERROR(INDEX('Items'!$AI$6:$AI$1005,MATCH(T1425,'Items'!$A$6:$A$1005,0)),"MISSING ID")="Currency","Currency / no refinement tier","Recovered output / tier not applicable")),IF(OR(IFERROR(INDEX('Crafting recipes'!$H$6:$H$1005,MATCH(J1425,'Crafting recipes'!$A$6:$A$1005,0)),"MISSING ID")="Unassigned",G1425="Unassigned"),"Tier unresolved",IF(IFERROR(VALUE(RIGHT(G1425,1))-VALUE(RIGHT(IFERROR(INDEX('Crafting recipes'!$H$6:$H$1005,MATCH(J1425,'Crafting recipes'!$A$6:$A$1005,0)),"MISSING ID"),1)),0)=1,IF(B1425=IFERROR(INDEX('Crafting recipes'!$H$6:$H$1005,MATCH(J1425,'Crafting recipes'!$A$6:$A$1005,0)),"MISSING ID"),"Advances one material tier","Lower-tier ingredient; route advances one tier"),"Needs tier review"))))))</x:f>
        <x:v>Finished endpoint</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Not applicable</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T2</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prerequisite",IF(K1428="Raw entry preparation","Entry-resource preparation",IF(G1428="Not applicable",IF(IFERROR(INDEX('Items'!$AI$6:$AI$1005,MATCH(T1428,'Items'!$A$6:$A$1005,0)),"MISSING ID")="Finished item","Finished endpoint",IF(IFERROR(INDEX('Items'!$AI$6:$AI$1005,MATCH(T1428,'Items'!$A$6:$A$1005,0)),"MISSING ID")="Currency","Currency / no refinement tier","Recovered output / tier not applicable")),IF(OR(IFERROR(INDEX('Crafting recipes'!$H$6:$H$1005,MATCH(J1428,'Crafting recipes'!$A$6:$A$1005,0)),"MISSING ID")="Unassigned",G1428="Unassigned"),"Tier unresolved",IF(IFERROR(VALUE(RIGHT(G1428,1))-VALUE(RIGHT(IFERROR(INDEX('Crafting recipes'!$H$6:$H$1005,MATCH(J1428,'Crafting recipes'!$A$6:$A$1005,0)),"MISSING ID"),1)),0)=1,IF(B1428=IFERROR(INDEX('Crafting recipes'!$H$6:$H$1005,MATCH(J1428,'Crafting recipes'!$A$6:$A$1005,0)),"MISSING ID"),"Advances one material tier","Lower-tier ingredient; route advances one tier"),"Needs tier review"))))))</x:f>
        <x:v>Reusable prerequisite</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Not applicable</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Drawn steel music-wire stock</x:v>
      </x:c>
      <x:c r="G1429" s="4" t="str">
        <x:f>IFERROR(INDEX('Material routes'!$F$6:$F$2205,MATCH(V1429,'Material routes'!$A$6:$A$2205,0)),"MISSING ID")</x:f>
        <x:v>T4</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prerequisite",IF(K1429="Raw entry preparation","Entry-resource preparation",IF(G1429="Not applicable",IF(IFERROR(INDEX('Items'!$AI$6:$AI$1005,MATCH(T1429,'Items'!$A$6:$A$1005,0)),"MISSING ID")="Finished item","Finished endpoint",IF(IFERROR(INDEX('Items'!$AI$6:$AI$1005,MATCH(T1429,'Items'!$A$6:$A$1005,0)),"MISSING ID")="Currency","Currency / no refinement tier","Recovered output / tier not applicable")),IF(OR(IFERROR(INDEX('Crafting recipes'!$H$6:$H$1005,MATCH(J1429,'Crafting recipes'!$A$6:$A$1005,0)),"MISSING ID")="Unassigned",G1429="Unassigned"),"Tier unresolved",IF(IFERROR(VALUE(RIGHT(G1429,1))-VALUE(RIGHT(IFERROR(INDEX('Crafting recipes'!$H$6:$H$1005,MATCH(J1429,'Crafting recipes'!$A$6:$A$1005,0)),"MISSING ID"),1)),0)=1,IF(B1429=IFERROR(INDEX('Crafting recipes'!$H$6:$H$1005,MATCH(J1429,'Crafting recipes'!$A$6:$A$1005,0)),"MISSING ID"),"Advances one material tier","Lower-tier ingredient; route advances one tier"),"Needs tier review"))))))</x:f>
        <x:v>Reusable prerequisite</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Not applicable</x:v>
      </x:c>
      <x:c r="C1430" s="4" t="str">
        <x:f>IFERROR(INDEX('Material routes'!$H$6:$H$2205,MATCH(U1430,'Material routes'!$A$6:$A$2205,0)),"MISSING ID")</x:f>
        <x:v>Tool</x:v>
      </x:c>
      <x:c r="D1430" s="4" t="str">
        <x:f>IFERROR(INDEX('Material routes'!$G$6:$G$2205,MATCH(U1430,'Material routes'!$A$6:$A$2205,0)),"MISSING ID")</x:f>
        <x:v>Tools</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Reusable prerequisite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Not applicable</x:v>
      </x:c>
      <x:c r="C1431" s="4" t="str">
        <x:f>IFERROR(INDEX('Material routes'!$H$6:$H$2205,MATCH(U1431,'Material routes'!$A$6:$A$2205,0)),"MISSING ID")</x:f>
        <x:v>Tool</x:v>
      </x:c>
      <x:c r="D1431" s="4" t="str">
        <x:f>IFERROR(INDEX('Material routes'!$G$6:$G$2205,MATCH(U1431,'Material routes'!$A$6:$A$2205,0)),"MISSING ID")</x:f>
        <x:v>Tools</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Reusable prerequisite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Not applicable</x:v>
      </x:c>
      <x:c r="C1432" s="4" t="str">
        <x:f>IFERROR(INDEX('Material routes'!$H$6:$H$2205,MATCH(U1432,'Material routes'!$A$6:$A$2205,0)),"MISSING ID")</x:f>
        <x:v>Tool</x:v>
      </x:c>
      <x:c r="D1432" s="4" t="str">
        <x:f>IFERROR(INDEX('Material routes'!$G$6:$G$2205,MATCH(U1432,'Material routes'!$A$6:$A$2205,0)),"MISSING ID")</x:f>
        <x:v>Tools</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Not applicable</x:v>
      </x:c>
      <x:c r="H1432" s="4" t="str">
        <x:f>IFERROR(INDEX('Material routes'!$H$6:$H$2205,MATCH(V1432,'Material routes'!$A$6:$A$2205,0)),"MISSING ID")</x:f>
        <x:v>Tool</x:v>
      </x:c>
      <x:c r="I1432" s="4" t="str">
        <x:f>IFERROR(INDEX('Material routes'!$G$6:$G$2205,MATCH(V1432,'Material routes'!$A$6:$A$2205,0)),"MISSING ID")</x:f>
        <x:v>Tools</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Reusable prerequisite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Not applicable</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Accessories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Reusable prerequisite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Not applicable</x:v>
      </x:c>
      <x:c r="C1434" s="4" t="str">
        <x:f>IFERROR(INDEX('Material routes'!$H$6:$H$2205,MATCH(U1434,'Material routes'!$A$6:$A$2205,0)),"MISSING ID")</x:f>
        <x:v>Tool</x:v>
      </x:c>
      <x:c r="D1434" s="4" t="str">
        <x:f>IFERROR(INDEX('Material routes'!$G$6:$G$2205,MATCH(U1434,'Material routes'!$A$6:$A$2205,0)),"MISSING ID")</x:f>
        <x:v>Tools</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Reusable prerequisite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Not applicable</x:v>
      </x:c>
      <x:c r="C1435" s="4" t="str">
        <x:f>IFERROR(INDEX('Material routes'!$H$6:$H$2205,MATCH(U1435,'Material routes'!$A$6:$A$2205,0)),"MISSING ID")</x:f>
        <x:v>Tool</x:v>
      </x:c>
      <x:c r="D1435" s="4" t="str">
        <x:f>IFERROR(INDEX('Material routes'!$G$6:$G$2205,MATCH(U1435,'Material routes'!$A$6:$A$2205,0)),"MISSING ID")</x:f>
        <x:v>Tools</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Reusable prerequisite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Not applicable</x:v>
      </x:c>
      <x:c r="C1436" s="4" t="str">
        <x:f>IFERROR(INDEX('Material routes'!$H$6:$H$2205,MATCH(U1436,'Material routes'!$A$6:$A$2205,0)),"MISSING ID")</x:f>
        <x:v>Tool</x:v>
      </x:c>
      <x:c r="D1436" s="4" t="str">
        <x:f>IFERROR(INDEX('Material routes'!$G$6:$G$2205,MATCH(U1436,'Material routes'!$A$6:$A$2205,0)),"MISSING ID")</x:f>
        <x:v>Tools</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Reusable prerequisite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t="str">
        <x:f>IFERROR(INDEX('Material routes'!$E$6:$E$2205,MATCH(U1437,'Material routes'!$A$6:$A$2205,0)),"MISSING ID")</x:f>
        <x:v>Food preparation screen</x:v>
      </x:c>
      <x:c r="B1437" s="4" t="str">
        <x:f>IFERROR(INDEX('Material routes'!$F$6:$F$2205,MATCH(U1437,'Material routes'!$A$6:$A$2205,0)),"MISSING ID")</x:f>
        <x:v>Not applicable</x:v>
      </x:c>
      <x:c r="C1437" s="4" t="str">
        <x:f>IFERROR(INDEX('Material routes'!$H$6:$H$2205,MATCH(U1437,'Material routes'!$A$6:$A$2205,0)),"MISSING ID")</x:f>
        <x:v>Tool</x:v>
      </x:c>
      <x:c r="D1437" s="4" t="str">
        <x:f>IFERROR(INDEX('Material routes'!$G$6:$G$2205,MATCH(U1437,'Material routes'!$A$6:$A$2205,0)),"MISSING ID")</x:f>
        <x:v>Salvage</x:v>
      </x:c>
      <x:c r="E1437" s="4" t="str">
        <x:f>IFERROR(INDEX('Material routes'!$C$6:$C$2205,MATCH(U1437,'Material routes'!$A$6:$A$2205,0)),"MISSING ID")</x:f>
        <x:v>Tool candidate</x:v>
      </x:c>
      <x:c r="F1437" s="4" t="str">
        <x:f>IFERROR(INDEX('Material routes'!$E$6:$E$2205,MATCH(V1437,'Material routes'!$A$6:$A$2205,0)),"MISSING ID")</x:f>
        <x:v>Selected edible-fauna roe</x:v>
      </x:c>
      <x:c r="G1437" s="4" t="str">
        <x:f>IFERROR(INDEX('Material routes'!$F$6:$F$2205,MATCH(V1437,'Material routes'!$A$6:$A$2205,0)),"MISSING ID")</x:f>
        <x:v>T1</x:v>
      </x:c>
      <x:c r="H1437" s="4" t="str">
        <x:f>IFERROR(INDEX('Material routes'!$H$6:$H$2205,MATCH(V1437,'Material routes'!$A$6:$A$2205,0)),"MISSING ID")</x:f>
        <x:v>Food material</x:v>
      </x:c>
      <x:c r="I1437" s="4" t="str">
        <x:f>IFERROR(INDEX('Material routes'!$G$6:$G$2205,MATCH(V1437,'Material routes'!$A$6:$A$2205,0)),"MISSING ID")</x:f>
        <x:v>Cooking ingredients</x:v>
      </x:c>
      <x:c r="J1437" s="4" t="str">
        <x:f>IFERROR(INDEX('Material routes'!$B$6:$B$2205,MATCH(U1437,'Material routes'!$A$6:$A$2205,0)),"MISSING ID")</x:f>
        <x:v>design.collection.selected_edible_fauna_roe</x:v>
      </x:c>
      <x:c r="K1437" s="4" t="str">
        <x:f>IFERROR(INDEX('Crafting recipes'!$C$6:$C$1005,MATCH(J1437,'Crafting recipes'!$A$6:$A$1005,0)),"MISSING ID")</x:f>
        <x:v>Material refinement</x:v>
      </x:c>
      <x:c r="L1437" s="4" t="str">
        <x:f>IFERROR(INDEX('Material routes'!$K$6:$K$2205,MATCH(U1437,'Material routes'!$A$6:$A$2205,0)),"MISSING ID")</x:f>
        <x:v>Proposal</x:v>
      </x:c>
      <x:c r="M1437" s="4" t="str">
        <x:f>IFERROR(INDEX('Material routes'!$M$6:$M$2205,MATCH(U1437,'Material routes'!$A$6:$A$2205,0)),"MISSING ID")</x:f>
        <x:v>Partial proposal</x:v>
      </x:c>
      <x:c r="N1437" s="4"/>
      <x:c r="O1437" s="4" t="str">
        <x:f>IFERROR(INDEX('Material routes'!$J$6:$J$2205,MATCH(U1437,'Material routes'!$A$6:$A$2205,0)),"MISSING ID")</x:f>
        <x:v>Unspecified</x:v>
      </x:c>
      <x:c r="P1437" s="4"/>
      <x:c r="Q1437" s="4" t="str">
        <x:f>IFERROR(INDEX('Material routes'!$J$6:$J$2205,MATCH(V1437,'Material routes'!$A$6:$A$2205,0)),"MISSING ID")</x:f>
        <x:v>Unspecified</x:v>
      </x:c>
      <x:c r="R1437" s="4" t="str">
        <x:f>IF(L1437="Withheld","Withheld premise",IF(E1437="Tool candidate","Reusable prerequisite",IF(K1437="Raw entry preparation","Entry-resource preparation",IF(G1437="Not applicable",IF(IFERROR(INDEX('Items'!$AI$6:$AI$1005,MATCH(T1437,'Items'!$A$6:$A$1005,0)),"MISSING ID")="Finished item","Finished endpoint",IF(IFERROR(INDEX('Items'!$AI$6:$AI$1005,MATCH(T1437,'Items'!$A$6:$A$1005,0)),"MISSING ID")="Currency","Currency / no refinement tier","Recovered output / tier not applicable")),IF(OR(IFERROR(INDEX('Crafting recipes'!$H$6:$H$1005,MATCH(J1437,'Crafting recipes'!$A$6:$A$1005,0)),"MISSING ID")="Unassigned",G1437="Unassigned"),"Tier unresolved",IF(IFERROR(VALUE(RIGHT(G1437,1))-VALUE(RIGHT(IFERROR(INDEX('Crafting recipes'!$H$6:$H$1005,MATCH(J1437,'Crafting recipes'!$A$6:$A$1005,0)),"MISSING ID"),1)),0)=1,IF(B1437=IFERROR(INDEX('Crafting recipes'!$H$6:$H$1005,MATCH(J1437,'Crafting recipes'!$A$6:$A$1005,0)),"MISSING ID"),"Advances one material tier","Lower-tier ingredient; route advances one tier"),"Needs tier review"))))))</x:f>
        <x:v>Reusable prerequisite</x:v>
      </x:c>
      <x:c r="S1437" s="4" t="str">
        <x:f>IFERROR(INDEX('Material routes'!$D$6:$D$2205,MATCH(U1437,'Material routes'!$A$6:$A$2205,0)),"MISSING ID")</x:f>
        <x:v>proposal.audit.food_preparation_screen</x:v>
      </x:c>
      <x:c r="T1437" s="4" t="str">
        <x:f>IFERROR(INDEX('Material routes'!$D$6:$D$2205,MATCH(V1437,'Material routes'!$A$6:$A$2205,0)),"MISSING ID")</x:f>
        <x:v>proposal.collection.selected_edible_fauna_roe</x:v>
      </x:c>
      <x:c r="U1437" s="4" t="str">
        <x:v>design.collection.selected_edible_fauna_roe.audit.tool.1</x:v>
      </x:c>
      <x:c r="V1437" s="4" t="str">
        <x:v>design.collection.selected_edible_fauna_roe.out</x:v>
      </x:c>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Not applicable</x:v>
      </x:c>
      <x:c r="C1440" s="4" t="str">
        <x:f>IFERROR(INDEX('Material routes'!$H$6:$H$2205,MATCH(U1440,'Material routes'!$A$6:$A$2205,0)),"MISSING ID")</x:f>
        <x:v>Household utensil</x:v>
      </x:c>
      <x:c r="D1440" s="4" t="str">
        <x:f>IFERROR(INDEX('Material routes'!$G$6:$G$2205,MATCH(U1440,'Material routes'!$A$6:$A$2205,0)),"MISSING ID")</x:f>
        <x:v>Everyday objects</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Reusable prerequisite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Not applicable</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Reusable prerequisite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Smelted iron bloom; Graded graphite flakes; Prepared metallurgical flux</x:v>
      </x:c>
      <x:c r="C6" s="4" t="str">
        <x:f>IFERROR(INDEX('Items'!$B$6:$B$1005,MATCH("author.metallurgy.steel_stock",'Items'!$A$6:$A$1005,0)),"MISSING ID")&amp;"; "&amp;IFERROR(INDEX('Items'!$B$6:$B$1005,MATCH("proposal.branch.alloy_addition",'Items'!$A$6:$A$1005,0)),"MISSING ID")</x:f>
        <x:v>Steel stock; Prepared manganese alloying stock</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stock; Steel-faced shell composite; Heat-treated steel gear blanks; Lapped bronze bearing blanks; Drawn steel tube stock; Bonded abrasive-faced stock</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composite stock;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grade; Prepared shell-binding adhesive</x:v>
      </x:c>
      <x:c r="C7" s="4" t="str">
        <x:f>IFERROR(INDEX('Items'!$B$6:$B$1005,MATCH("proposal.branch.drawn_copper",'Items'!$A$6:$A$1005,0)),"MISSING ID")&amp;"; "&amp;IFERROR(INDEX('Items'!$B$6:$B$1005,MATCH("proposal.branch.mica_sheet",'Items'!$A$6:$A$1005,0)),"MISSING ID")</x:f>
        <x:v>Drawn copper stock; Mica composite sheet</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Insulated conductor stock; Braided copper grounding stock; Wound copper coil blanks; Woven copper mesh stock;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Encapsulated conductor stock; Terminated grounding harness; Insulated winding subassembly; Radio tuning support block; Screened radio chassis insert; Sealed electrical bulkhead insert; Serviceable insulated contact block; Pressed mineral-husk insulating board</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Prepared ceramic body feed; Prepared glaze feed; Graded refractory mineral feed</x:v>
      </x:c>
      <x:c r="C8" s="4" t="str">
        <x:f>IFERROR(INDEX('Items'!$B$6:$B$1005,MATCH("proposal.natural.ceramic",'Items'!$A$6:$A$1005,0)),"MISSING ID")&amp;"; "&amp;IFERROR(INDEX('Items'!$B$6:$B$1005,MATCH("proposal.branch.refractory_ceramic",'Items'!$A$6:$A$1005,0)),"MISSING ID")</x:f>
        <x:v>Insulating ceramic blanks; Refractory ceramic stock</x:v>
      </x:c>
      <x:c r="D8" s="4" t="str">
        <x:f>IFERROR(INDEX('Items'!$B$6:$B$1005,MATCH("proposal.branch.ceramic_shell",'Items'!$A$6:$A$1005,0)),"MISSING ID")&amp;"; "&amp;IFERROR(INDEX(Items!$B$6:$B$1005,MATCH("proposal.t3.lining_stock",Items!$A$6:$A$1005,0)),"MISSING ID")</x:f>
        <x:v>Bonded ceramic-shell composite; Bonded glass-ceramic lining stock</x:v>
      </x:c>
      <x:c r="E8" s="4" t="str">
        <x:f>IFERROR(INDEX('Items'!$B$6:$B$1005,MATCH("proposal.branch.protective_stock",'Items'!$A$6:$A$1005,0)),"MISSING ID")&amp;"; "&amp;IFERROR(INDEX(Items!$B$6:$B$1005,MATCH("proposal.t4.vessel_liner",Items!$A$6:$A$1005,0)),"MISSING ID")</x:f>
        <x:v>Layered protective composite stock;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Opaque mineral-glass stock; Rough clear-glass blank</x:v>
      </x:c>
      <x:c r="C9" s="4" t="str">
        <x:f>IFERROR(INDEX('Items'!$B$6:$B$1005,MATCH("proposal.branch.opaque_sheet",'Items'!$A$6:$A$1005,0)),"MISSING ID")&amp;"; "&amp;IFERROR(INDEX('Items'!$B$6:$B$1005,MATCH("proposal.branch.viewing_glass",'Items'!$A$6:$A$1005,0)),"MISSING ID")</x:f>
        <x:v>Formed opaque glass sheet; Selected viewing-glass stock</x:v>
      </x:c>
      <x:c r="D9" s="4" t="str">
        <x:f>IFERROR(INDEX('Items'!$B$6:$B$1005,MATCH("proposal.branch.optical_glass",'Items'!$A$6:$A$1005,0)),"MISSING ID")&amp;"; "&amp;IFERROR(INDEX(Items!$B$6:$B$1005,MATCH("proposal.t3.reflector_stock",Items!$A$6:$A$1005,0)),"MISSING ID")</x:f>
        <x:v>Ground optical glass stock;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pulp; Pressed husk-fiber textile material; Prepared shell-binding adhesive</x:v>
      </x:c>
      <x:c r="C10" s="4" t="str">
        <x:f>IFERROR(INDEX('Items'!$B$6:$B$1005,MATCH("proposal.bio.husk_paper",'Items'!$A$6:$A$1005,0)),"MISSING ID")&amp;"; "&amp;IFERROR(INDEX('Items'!$B$6:$B$1005,MATCH("proposal.branch.husk_sheet",'Items'!$A$6:$A$1005,0)),"MISSING ID")</x:f>
        <x:v>Husk-fiber paper; Bonded husk sheet</x:v>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 composite stock; Finished decorative husk stock; Flexible husk joint strips</x:v>
      </x:c>
      <x:c r="E10" s="4" t="str">
        <x:f>IFERROR(INDEX('Items'!$B$6:$B$1005,MATCH("proposal.branch.sealed_casing",'Items'!$A$6:$A$1005,0)),"MISSING ID")</x:f>
        <x:v>Sealed composite casing stock</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stock;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composite; Bonded ceramic-shell composite; Hinged shell-panel sets</x:v>
      </x:c>
      <x:c r="E11" s="4" t="str">
        <x:f>IFERROR(INDEX('Items'!$B$6:$B$1005,MATCH("proposal.branch.protective_stock",'Items'!$A$6:$A$1005,0)),"MISSING ID")&amp;"; "&amp;IFERROR(INDEX(Items!$B$6:$B$1005,MATCH("proposal.t4.articulated_guard",Items!$A$6:$A$1005,0)),"MISSING ID")</x:f>
        <x:v>Layered protective composite stock;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sealing sheet; Canister joint sealant; Husk-reinforced packing stock;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Sealed composite casing stock; Encapsulated conductor stock;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 membrane</x:v>
      </x:c>
      <x:c r="D13" s="4" t="str">
        <x:f>IFERROR(INDEX(Items!$B$6:$B$1005,MATCH("proposal.t3.wing_seam",Items!$A$6:$A$1005,0)),"MISSING ID")&amp;"; "&amp;IFERROR(INDEX(Items!$B$6:$B$1005,MATCH("proposal.t3.sail_panel_set",Items!$A$6:$A$1005,0)),"MISSING ID")</x:f>
        <x:v>Bonded wing-seam reinforcement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resonant-stone blank; Cut gemstone preform; Graded abrasive grit</x:v>
      </x:c>
      <x:c r="C14" s="4" t="str">
        <x:f>IFERROR(INDEX('Items'!$B$6:$B$1005,MATCH("proposal.branch.tuned_stone",'Items'!$A$6:$A$1005,0)),"MISSING ID")&amp;"; "&amp;IFERROR(INDEX('Items'!$B$6:$B$1005,MATCH("proposal.branch.polished_gem",'Items'!$A$6:$A$1005,0)),"MISSING ID")</x:f>
        <x:v>Tuned stone stock; Polished gemstone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ceremonial inlay stock;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Prepared mineral pigment powder; Selected faunal carrier fraction</x:v>
      </x:c>
      <x:c r="C15" s="4" t="str">
        <x:f>IFERROR(INDEX('Items'!$B$6:$B$1005,MATCH("proposal.branch.pigment_coating",'Items'!$A$6:$A$1005,0)),"MISSING ID")</x:f>
        <x:v>Mineral pigment coating</x:v>
      </x:c>
      <x:c r="D15" s="4" t="str">
        <x:f>IFERROR(INDEX('Items'!$B$6:$B$1005,MATCH("proposal.branch.decorative_husk",'Items'!$A$6:$A$1005,0)),"MISSING ID")</x:f>
        <x:v>Finished decorative husk stock</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process salts</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Assayed Iron Growth feedstock</x:v>
      </x:c>
      <x:c r="C17" s="4" t="str">
        <x:f>IFERROR(INDEX(Items!$B$6:$B$1005,MATCH("proposal.lore.growth_alloy",Items!$A$6:$A$1005,0)),"MISSING ID")</x:f>
        <x:v>Canister-grade Growth alloy stock</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Iron-rich mineral feed; Graded process salts</x:v>
      </x:c>
      <x:c r="C19" s="4" t="str">
        <x:f>IFERROR(INDEX(Items!$B$6:$B$1005,MATCH("proposal.lore.feedstone_mix",Items!$A$6:$A$1005,0)),"MISSING ID")</x:f>
        <x:v>Graded domestic-beetle feedstone mix</x:v>
      </x:c>
      <x:c r="D19" s="4" t="str">
        <x:f>IFERROR(INDEX(Items!$B$6:$B$1005,MATCH("proposal.lore.beetle_liner",Items!$A$6:$A$1005,0)),"MISSING ID")</x:f>
        <x:v>Insulating beetle-harness liner</x:v>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Smelted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conductor stock; Shaped iron core plates; Rough iron rivet stock</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Not applicable</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str">
        <x:v>Acquired as an already manufactured recovered part. A refinement tier cannot be inferred from salvage rarity or apparent complexity.</x:v>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t="n">
        <x:f>IFERROR(INDEX('Items'!$AN$6:$AN$1005,MATCH(A6,'Items'!$A$6:$A$1005,0)),"MISSING ID")</x:f>
        <x:v>99</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Not applicable</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str">
        <x:v>Acquired as an already manufactured recovered part. A refinement tier cannot be inferred from salvage rarity or apparent complexity.</x:v>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t="n">
        <x:f>IFERROR(INDEX('Items'!$AN$6:$AN$1005,MATCH(A7,'Items'!$A$6:$A$1005,0)),"MISSING ID")</x:f>
        <x:v>99</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Not applicable</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str">
        <x:v>Acquired as an already manufactured recovered part. A refinement tier cannot be inferred from salvage rarity or apparent complexity.</x:v>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t="n">
        <x:f>IFERROR(INDEX('Items'!$AN$6:$AN$1005,MATCH(A8,'Items'!$A$6:$A$1005,0)),"MISSING ID")</x:f>
        <x:v>99</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Not applicable</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str">
        <x:v>Acquired as an already manufactured recovered part. A refinement tier cannot be inferred from salvage rarity or apparent complexity.</x:v>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t="n">
        <x:f>IFERROR(INDEX('Items'!$AN$6:$AN$1005,MATCH(A9,'Items'!$A$6:$A$1005,0)),"MISSING ID")</x:f>
        <x:v>99</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Not applicable</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str">
        <x:v>Acquired as an already manufactured recovered part. A refinement tier cannot be inferred from salvage rarity or apparent complexity.</x:v>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t="n">
        <x:f>IFERROR(INDEX('Items'!$AN$6:$AN$1005,MATCH(A10,'Items'!$A$6:$A$1005,0)),"MISSING ID")</x:f>
        <x:v>99</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Not applicable</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t="n">
        <x:f>IFERROR(INDEX('Items'!$AN$6:$AN$1005,MATCH(A11,'Items'!$A$6:$A$1005,0)),"MISSING ID")</x:f>
        <x:v>99</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Not applicable</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t="n">
        <x:f>IFERROR(INDEX('Items'!$AN$6:$AN$1005,MATCH(A12,'Items'!$A$6:$A$1005,0)),"MISSING ID")</x:f>
        <x:v>99</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Not applicable</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t="n">
        <x:f>IFERROR(INDEX('Items'!$AN$6:$AN$1005,MATCH(A13,'Items'!$A$6:$A$1005,0)),"MISSING ID")</x:f>
        <x:v>99</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Not applicable</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t="n">
        <x:f>IFERROR(INDEX('Items'!$AN$6:$AN$1005,MATCH(A14,'Items'!$A$6:$A$1005,0)),"MISSING ID")</x:f>
        <x:v>99</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Not applicable</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t="n">
        <x:f>IFERROR(INDEX('Items'!$AN$6:$AN$1005,MATCH(A15,'Items'!$A$6:$A$1005,0)),"MISSING ID")</x:f>
        <x:v>99</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Not applicable</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t="n">
        <x:f>IFERROR(INDEX('Items'!$AN$6:$AN$1005,MATCH(A16,'Items'!$A$6:$A$1005,0)),"MISSING ID")</x:f>
        <x:v>99</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Not applicable</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t="n">
        <x:f>IFERROR(INDEX('Items'!$AN$6:$AN$1005,MATCH(A17,'Items'!$A$6:$A$1005,0)),"MISSING ID")</x:f>
        <x:v>99</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Not applicable</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t="n">
        <x:f>IFERROR(INDEX('Items'!$AN$6:$AN$1005,MATCH(A18,'Items'!$A$6:$A$1005,0)),"MISSING ID")</x:f>
        <x:v>99</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Not applicable</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t="n">
        <x:f>IFERROR(INDEX('Items'!$AN$6:$AN$1005,MATCH(A19,'Items'!$A$6:$A$1005,0)),"MISSING ID")</x:f>
        <x:v>99</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Not applicable</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t="n">
        <x:f>IFERROR(INDEX('Items'!$AN$6:$AN$1005,MATCH(A20,'Items'!$A$6:$A$1005,0)),"MISSING ID")</x:f>
        <x:v>99</x:v>
      </x:c>
    </x:row>
    <x:row r="21" ht="165" customHeight="1">
      <x:c r="A21" s="4" t="str">
        <x:v>proposal.bio.fat</x:v>
      </x:c>
      <x:c r="B21" s="4" t="str">
        <x:f>IFERROR(INDEX('Items'!$B$6:$B$1005,MATCH(A21,'Items'!$A$6:$A$1005,0)),"MISSING ID")</x:f>
        <x:v>Unverified fat-like tissue concept</x:v>
      </x:c>
      <x:c r="C21" s="4" t="str">
        <x:v>Unassigned</x:v>
      </x:c>
      <x:c r="D21" s="4" t="str">
        <x:f>IFERROR(INDEX('Items'!$C$6:$C$1005,MATCH(A21,'Items'!$A$6:$A$1005,0)),"MISSING ID")</x:f>
        <x:v>Unassigned</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str">
        <x:v>The existing record is a withheld anatomy/material assumption. A supported raw source and chemical identity do not exist yet.</x:v>
      </x:c>
      <x:c r="J21" s="4" t="str">
        <x:v>Retain Withheld assumption status. Do not invent conventional fat or wax anatomy to complete a recipe; no crafting route is added.</x:v>
      </x:c>
      <x:c r="K21" s="4" t="str">
        <x:f>IFERROR(INDEX('Items'!$AD$6:$AD$1005,MATCH(A21,'Items'!$A$6:$A$1005,0)),"MISSING ID")</x:f>
        <x:v>Withheld assumption</x:v>
      </x:c>
      <x:c r="L21" s="4" t="n">
        <x:f>IFERROR(INDEX('Items'!$AN$6:$AN$1005,MATCH(A21,'Items'!$A$6:$A$1005,0)),"MISSING ID")</x:f>
        <x:v>98</x:v>
      </x:c>
    </x:row>
    <x:row r="22" ht="165" customHeight="1">
      <x:c r="A22" s="4" t="str">
        <x:v>proposal.bio.wax</x:v>
      </x:c>
      <x:c r="B22" s="4" t="str">
        <x:f>IFERROR(INDEX('Items'!$B$6:$B$1005,MATCH(A22,'Items'!$A$6:$A$1005,0)),"MISSING ID")</x:f>
        <x:v>Solid biological wax</x:v>
      </x:c>
      <x:c r="C22" s="4" t="str">
        <x:v>Unassigned</x:v>
      </x:c>
      <x:c r="D22" s="4" t="str">
        <x:f>IFERROR(INDEX('Items'!$C$6:$C$1005,MATCH(A22,'Items'!$A$6:$A$1005,0)),"MISSING ID")</x:f>
        <x:v>Unassigned</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str">
        <x:v>The existing record is a withheld anatomy/material assumption. A supported raw source and chemical identity do not exist yet.</x:v>
      </x:c>
      <x:c r="J22" s="4" t="str">
        <x:v>Retain Withheld assumption status. Do not invent conventional fat or wax anatomy to complete a recipe; no crafting route is added.</x:v>
      </x:c>
      <x:c r="K22" s="4" t="str">
        <x:f>IFERROR(INDEX('Items'!$AD$6:$AD$1005,MATCH(A22,'Items'!$A$6:$A$1005,0)),"MISSING ID")</x:f>
        <x:v>Withheld assumption</x:v>
      </x:c>
      <x:c r="L22" s="4" t="n">
        <x:f>IFERROR(INDEX('Items'!$AN$6:$AN$1005,MATCH(A22,'Items'!$A$6:$A$1005,0)),"MISSING ID")</x:f>
        <x:v>98</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Not applicable</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str">
        <x:v>Currency family, not material-refinement stock. The inspected source does not define minting inputs or denominations.</x:v>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t="n">
        <x:f>IFERROR(INDEX('Items'!$AN$6:$AN$1005,MATCH(A23,'Items'!$A$6:$A$1005,0)),"MISSING ID")</x:f>
        <x:v>99</x:v>
      </x:c>
    </x:row>
    <x:row r="24" ht="165" customHeight="1">
      <x:c r="A24" s="4" t="str">
        <x:v>lab.ironstone.aggregate</x:v>
      </x:c>
      <x:c r="B24" s="4" t="str">
        <x:f>IFERROR(INDEX('Items'!$B$6:$B$1005,MATCH(A24,'Items'!$A$6:$A$1005,0)),"MISSING ID")</x:f>
        <x:v>Coarse Aggregate</x:v>
      </x:c>
      <x:c r="C24" s="4" t="str">
        <x:v>Unassigned</x:v>
      </x:c>
      <x:c r="D24" s="4" t="str">
        <x:f>IFERROR(INDEX('Items'!$C$6:$C$1005,MATCH(A24,'Items'!$A$6:$A$1005,0)),"MISSING ID")</x:f>
        <x:v>T1</x:v>
      </x:c>
      <x:c r="E24" s="4" t="str">
        <x:f>IFERROR(INDEX('Items'!$AI$6:$AI$1005,MATCH(A24,'Items'!$A$6:$A$1005,0)),"MISSING ID")</x:f>
        <x:v>Material</x:v>
      </x:c>
      <x:c r="F24" s="4" t="str">
        <x:v>Existing multi-output route classified</x:v>
      </x:c>
      <x:c r="G24" s="4" t="str">
        <x:f>IFERROR(INDEX('Items'!$B$6:$B$1005,MATCH("resource.ironstone_ore",'Items'!$A$6:$A$1005,0)),"MISSING ID")</x:f>
        <x:v>Ironstone Ore</x:v>
      </x:c>
      <x:c r="H24" s="4" t="str">
        <x:v>lab.ironstone.dry-sort</x:v>
      </x:c>
      <x:c r="I24" s="4" t="str">
        <x:v>First dry-sorted fractions from T0 Ironstone Ore; use the existing multi-output sorter recipe.</x:v>
      </x:c>
      <x:c r="J24" s="4" t="str">
        <x:v>Original source quantities and all four co-products remain unchanged. This is a classification only, not a replacement recipe.</x:v>
      </x:c>
      <x:c r="K24" s="4" t="str">
        <x:f>IFERROR(INDEX('Items'!$AD$6:$AD$1005,MATCH(A24,'Items'!$A$6:$A$1005,0)),"MISSING ID")</x:f>
        <x:v>Existing definition</x:v>
      </x:c>
      <x:c r="L24" s="4" t="n">
        <x:f>IFERROR(INDEX('Items'!$AN$6:$AN$1005,MATCH(A24,'Items'!$A$6:$A$1005,0)),"MISSING ID")</x:f>
        <x:v>1</x:v>
      </x:c>
    </x:row>
    <x:row r="25" ht="165" customHeight="1">
      <x:c r="A25" s="4" t="str">
        <x:v>lab.ironstone.mineral_dust</x:v>
      </x:c>
      <x:c r="B25" s="4" t="str">
        <x:f>IFERROR(INDEX('Items'!$B$6:$B$1005,MATCH(A25,'Items'!$A$6:$A$1005,0)),"MISSING ID")</x:f>
        <x:v>Mineral Dust</x:v>
      </x:c>
      <x:c r="C25" s="4" t="str">
        <x:v>Unassigned</x:v>
      </x:c>
      <x:c r="D25" s="4" t="str">
        <x:f>IFERROR(INDEX('Items'!$C$6:$C$1005,MATCH(A25,'Items'!$A$6:$A$1005,0)),"MISSING ID")</x:f>
        <x:v>T1</x:v>
      </x:c>
      <x:c r="E25" s="4" t="str">
        <x:f>IFERROR(INDEX('Items'!$AI$6:$AI$1005,MATCH(A25,'Items'!$A$6:$A$1005,0)),"MISSING ID")</x:f>
        <x:v>Material</x:v>
      </x:c>
      <x:c r="F25" s="4" t="str">
        <x:v>Existing multi-output route classified</x:v>
      </x:c>
      <x:c r="G25" s="4" t="str">
        <x:f>IFERROR(INDEX('Items'!$B$6:$B$1005,MATCH("resource.ironstone_ore",'Items'!$A$6:$A$1005,0)),"MISSING ID")</x:f>
        <x:v>Ironstone Ore</x:v>
      </x:c>
      <x:c r="H25" s="4" t="str">
        <x:v>lab.ironstone.dry-sort</x:v>
      </x:c>
      <x:c r="I25" s="4" t="str">
        <x:v>First dry-sorted fractions from T0 Ironstone Ore; use the existing multi-output sorter recipe.</x:v>
      </x:c>
      <x:c r="J25" s="4" t="str">
        <x:v>Original source quantities and all four co-products remain unchanged. This is a classification only, not a replacement recipe.</x:v>
      </x:c>
      <x:c r="K25" s="4" t="str">
        <x:f>IFERROR(INDEX('Items'!$AD$6:$AD$1005,MATCH(A25,'Items'!$A$6:$A$1005,0)),"MISSING ID")</x:f>
        <x:v>Existing definition</x:v>
      </x:c>
      <x:c r="L25" s="4" t="n">
        <x:f>IFERROR(INDEX('Items'!$AN$6:$AN$1005,MATCH(A25,'Items'!$A$6:$A$1005,0)),"MISSING ID")</x:f>
        <x:v>1</x:v>
      </x:c>
    </x:row>
    <x:row r="26" ht="165" customHeight="1">
      <x:c r="A26" s="4" t="str">
        <x:v>lab.ironstone.sand</x:v>
      </x:c>
      <x:c r="B26" s="4" t="str">
        <x:f>IFERROR(INDEX('Items'!$B$6:$B$1005,MATCH(A26,'Items'!$A$6:$A$1005,0)),"MISSING ID")</x:f>
        <x:v>Mineral Sand</x:v>
      </x:c>
      <x:c r="C26" s="4" t="str">
        <x:v>Unassigned</x:v>
      </x:c>
      <x:c r="D26" s="4" t="str">
        <x:f>IFERROR(INDEX('Items'!$C$6:$C$1005,MATCH(A26,'Items'!$A$6:$A$1005,0)),"MISSING ID")</x:f>
        <x:v>T1</x:v>
      </x:c>
      <x:c r="E26" s="4" t="str">
        <x:f>IFERROR(INDEX('Items'!$AI$6:$AI$1005,MATCH(A26,'Items'!$A$6:$A$1005,0)),"MISSING ID")</x:f>
        <x:v>Material</x:v>
      </x:c>
      <x:c r="F26" s="4" t="str">
        <x:v>Existing multi-output route classified</x:v>
      </x:c>
      <x:c r="G26" s="4" t="str">
        <x:f>IFERROR(INDEX('Items'!$B$6:$B$1005,MATCH("resource.ironstone_ore",'Items'!$A$6:$A$1005,0)),"MISSING ID")</x:f>
        <x:v>Ironstone Ore</x:v>
      </x:c>
      <x:c r="H26" s="4" t="str">
        <x:v>lab.ironstone.dry-sort</x:v>
      </x:c>
      <x:c r="I26" s="4" t="str">
        <x:v>First dry-sorted fractions from T0 Ironstone Ore; use the existing multi-output sorter recipe.</x:v>
      </x:c>
      <x:c r="J26" s="4" t="str">
        <x:v>Original source quantities and all four co-products remain unchanged. This is a classification only, not a replacement recipe.</x:v>
      </x:c>
      <x:c r="K26" s="4" t="str">
        <x:f>IFERROR(INDEX('Items'!$AD$6:$AD$1005,MATCH(A26,'Items'!$A$6:$A$1005,0)),"MISSING ID")</x:f>
        <x:v>Existing definition</x:v>
      </x:c>
      <x:c r="L26" s="4" t="n">
        <x:f>IFERROR(INDEX('Items'!$AN$6:$AN$1005,MATCH(A26,'Items'!$A$6:$A$1005,0)),"MISSING ID")</x:f>
        <x:v>1</x:v>
      </x:c>
    </x:row>
    <x:row r="27" ht="165" customHeight="1">
      <x:c r="A27" s="4" t="str">
        <x:v>proposal.natural.copper_ore</x:v>
      </x:c>
      <x:c r="B27" s="4" t="str">
        <x:f>IFERROR(INDEX('Items'!$B$6:$B$1005,MATCH(A27,'Items'!$A$6:$A$1005,0)),"MISSING ID")</x:f>
        <x:v>Copper ore</x:v>
      </x:c>
      <x:c r="C27" s="4" t="str">
        <x:v>Unassigned</x:v>
      </x:c>
      <x:c r="D27" s="4" t="str">
        <x:f>IFERROR(INDEX('Items'!$C$6:$C$1005,MATCH(A27,'Items'!$A$6:$A$1005,0)),"MISSING ID")</x:f>
        <x:v>T1</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str">
        <x:v>Select and sort unprocessed copper-rich stone into the existing sorted copper-ore feed.</x:v>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t="n">
        <x:f>IFERROR(INDEX('Items'!$AN$6:$AN$1005,MATCH(A27,'Items'!$A$6:$A$1005,0)),"MISSING ID")</x:f>
        <x:v>1</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str">
        <x:v>Selected edible fraction as gathered/extracted source material; species and safe fraction remain TBD.</x:v>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T2</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 graded bristle bundles; Prepared shell-binding adhesive</x:v>
      </x:c>
      <x:c r="H29" s="4" t="str">
        <x:v>design.review.proposal_bio_brush</x:v>
      </x:c>
      <x:c r="I29" s="4" t="str">
        <x:v>Retain prepared bristles in a bonded strip after T1 grading.</x:v>
      </x:c>
      <x:c r="J29" s="4" t="str">
        <x:v>Candidate route only: quantities, yield, tools, fit, process conditions and service compatibility remain open. </x:v>
      </x:c>
      <x:c r="K29" s="4" t="str">
        <x:f>IFERROR(INDEX('Items'!$AD$6:$AD$1005,MATCH(A29,'Items'!$A$6:$A$1005,0)),"MISSING ID")</x:f>
        <x:v>Proposal</x:v>
      </x:c>
      <x:c r="L29" s="4" t="n">
        <x:f>IFERROR(INDEX('Items'!$AN$6:$AN$1005,MATCH(A29,'Items'!$A$6:$A$1005,0)),"MISSING ID")</x:f>
        <x:v>2</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T2</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 hard-part blanks; Prepared shell-binding adhesive</x:v>
      </x:c>
      <x:c r="H30" s="4" t="str">
        <x:v>design.review.proposal_bio_insert</x:v>
      </x:c>
      <x:c r="I30" s="4" t="str">
        <x:v>Fit a shaped hard-part blank as a retained cutting insert.</x:v>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t="n">
        <x:f>IFERROR(INDEX('Items'!$AN$6:$AN$1005,MATCH(A30,'Items'!$A$6:$A$1005,0)),"MISSING ID")</x:f>
        <x:v>2</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str">
        <x:v>Condition and dry selected charge-organ tissue into scaffold stock.</x:v>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Charcoal</x:v>
      </x:c>
      <x:c r="C32" s="4" t="str">
        <x:v>Unassigned</x:v>
      </x:c>
      <x:c r="D32" s="4" t="str">
        <x:f>IFERROR(INDEX('Items'!$C$6:$C$1005,MATCH(A32,'Items'!$A$6:$A$1005,0)),"MISSING ID")</x:f>
        <x:v>T1</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str">
        <x:v>First controlled thermal conversion of selected shell feed into carbonaceous fuel.</x:v>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t="n">
        <x:f>IFERROR(INDEX('Items'!$AN$6:$AN$1005,MATCH(A32,'Items'!$A$6:$A$1005,0)),"MISSING ID")</x:f>
        <x:v>1</x:v>
      </x:c>
    </x:row>
    <x:row r="33" ht="165" customHeight="1">
      <x:c r="A33" s="4" t="str">
        <x:v>proposal.fire.chitin_char</x:v>
      </x:c>
      <x:c r="B33" s="4" t="str">
        <x:f>IFERROR(INDEX('Items'!$B$6:$B$1005,MATCH(A33,'Items'!$A$6:$A$1005,0)),"MISSING ID")</x:f>
        <x:v>Chitin-char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str">
        <x:v>First controlled thermal conversion of selected chitin-bearing husk feed.</x:v>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T2</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clear-glass blank; Graded abrasive grit</x:v>
      </x:c>
      <x:c r="H34" s="4" t="str">
        <x:v>design.review.proposal_container_glass_stopper</x:v>
      </x:c>
      <x:c r="I34" s="4" t="str">
        <x:v>Shape and match a stopper directly from first glass stock.</x:v>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t="n">
        <x:f>IFERROR(INDEX('Items'!$AN$6:$AN$1005,MATCH(A34,'Items'!$A$6:$A$1005,0)),"MISSING ID")</x:f>
        <x:v>2</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T3</x:v>
      </x:c>
      <x:c r="E36" s="4" t="str">
        <x:f>IFERROR(INDEX('Items'!$AI$6:$AI$1005,MATCH(A36,'Items'!$A$6:$A$1005,0)),"MISSING ID")</x:f>
        <x:v>Component</x:v>
      </x:c>
      <x:c r="F36" s="4" t="str">
        <x:v>Proposed numeric tier</x:v>
      </x:c>
      <x:c r="G36" s="4" t="str">
        <x:f>IFERROR(INDEX('Items'!$B$6:$B$1005,MATCH("author.metallurgy.steel_stock",'Items'!$A$6:$A$1005,0)),"MISSING ID")</x:f>
        <x:v>Steel stock</x:v>
      </x:c>
      <x:c r="H36" s="4" t="str">
        <x:v>design.review.proposal_canister_body_blank</x:v>
      </x:c>
      <x:c r="I36" s="4" t="str">
        <x:v>Form an identified contemporary steel body blank from T2 stock.</x:v>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t="n">
        <x:f>IFERROR(INDEX('Items'!$AN$6:$AN$1005,MATCH(A36,'Items'!$A$6:$A$1005,0)),"MISSING ID")</x:f>
        <x:v>3</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T3</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str">
        <x:v>Form a selected sealing compound into a fitted ring.</x:v>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t="n">
        <x:f>IFERROR(INDEX('Items'!$AN$6:$AN$1005,MATCH(A37,'Items'!$A$6:$A$1005,0)),"MISSING ID")</x:f>
        <x:v>3</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Steel stock; Prepared bronze bearing stock</x:v>
      </x:c>
      <x:c r="H38" s="4" t="str">
        <x:v>design.review.proposal_canister_seal_seat</x:v>
      </x:c>
      <x:c r="I38" s="4" t="str">
        <x:v>Machine a selected metal seat as a matched vessel component.</x:v>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T4</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stock; Husk-reinforced packing stock</x:v>
      </x:c>
      <x:c r="H39" s="4" t="str">
        <x:v>design.review.proposal_canister_feed_line</x:v>
      </x:c>
      <x:c r="I39" s="4" t="str">
        <x:v>Fit a T3 tube section and packed end interfaces for an identified canister service.</x:v>
      </x:c>
      <x:c r="J39" s="4" t="str">
        <x:v>Candidate route only: quantities, yield, tools, fit, process conditions and service compatibility remain open. </x:v>
      </x:c>
      <x:c r="K39" s="4" t="str">
        <x:f>IFERROR(INDEX('Items'!$AD$6:$AD$1005,MATCH(A39,'Items'!$A$6:$A$1005,0)),"MISSING ID")</x:f>
        <x:v>Proposal</x:v>
      </x:c>
      <x:c r="L39" s="4" t="n">
        <x:f>IFERROR(INDEX('Items'!$AN$6:$AN$1005,MATCH(A39,'Items'!$A$6:$A$1005,0)),"MISSING ID")</x:f>
        <x:v>4</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T4</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stock; Husk-reinforced packing stock; Prepared bronze bearing stock</x:v>
      </x:c>
      <x:c r="H40" s="4" t="str">
        <x:v>design.review.proposal_canister_coupling</x:v>
      </x:c>
      <x:c r="I40" s="4" t="str">
        <x:v>Make a matched coupling from precision tube, packing and bearing-grade metal feed.</x:v>
      </x:c>
      <x:c r="J40" s="4" t="str">
        <x:v>Candidate route only: quantities, yield, tools, fit, process conditions and service compatibility remain open. </x:v>
      </x:c>
      <x:c r="K40" s="4" t="str">
        <x:f>IFERROR(INDEX('Items'!$AD$6:$AD$1005,MATCH(A40,'Items'!$A$6:$A$1005,0)),"MISSING ID")</x:f>
        <x:v>Proposal</x:v>
      </x:c>
      <x:c r="L40" s="4" t="n">
        <x:f>IFERROR(INDEX('Items'!$AN$6:$AN$1005,MATCH(A40,'Items'!$A$6:$A$1005,0)),"MISSING ID")</x:f>
        <x:v>4</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T3</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Insulating ceramic blanks; Filled faunal seal compound</x:v>
      </x:c>
      <x:c r="H41" s="4" t="str">
        <x:v>design.review.proposal_canister_mouthpiece</x:v>
      </x:c>
      <x:c r="I41" s="4" t="str">
        <x:v>Fit a ceramic interface and selected seal stock.</x:v>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t="n">
        <x:f>IFERROR(INDEX('Items'!$AN$6:$AN$1005,MATCH(A41,'Items'!$A$6:$A$1005,0)),"MISSING ID")</x:f>
        <x:v>3</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stock; Graded abrasive grit</x:v>
      </x:c>
      <x:c r="H42" s="4" t="str">
        <x:v>design.review.proposal_canister_window</x:v>
      </x:c>
      <x:c r="I42" s="4" t="str">
        <x:v>Finish and fit selected viewing-glass stock as a port insert.</x:v>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T3</x:v>
      </x:c>
      <x:c r="E43" s="4" t="str">
        <x:f>IFERROR(INDEX('Items'!$AI$6:$AI$1005,MATCH(A43,'Items'!$A$6:$A$1005,0)),"MISSING ID")</x:f>
        <x:v>Component</x:v>
      </x:c>
      <x:c r="F43" s="4" t="str">
        <x:v>Proposed numeric tier</x:v>
      </x:c>
      <x:c r="G43" s="4" t="str">
        <x:f>IFERROR(INDEX('Items'!$B$6:$B$1005,MATCH("author.metallurgy.steel_stock",'Items'!$A$6:$A$1005,0)),"MISSING ID")</x:f>
        <x:v>Steel stock</x:v>
      </x:c>
      <x:c r="H43" s="4" t="str">
        <x:v>design.review.proposal_canister_mount</x:v>
      </x:c>
      <x:c r="I43" s="4" t="str">
        <x:v>Shape and fit a mounting bracket from prepared steel.</x:v>
      </x:c>
      <x:c r="J43" s="4" t="str">
        <x:v>Candidate route only: quantities, yield, tools, fit, process conditions and service compatibility remain open. </x:v>
      </x:c>
      <x:c r="K43" s="4" t="str">
        <x:f>IFERROR(INDEX('Items'!$AD$6:$AD$1005,MATCH(A43,'Items'!$A$6:$A$1005,0)),"MISSING ID")</x:f>
        <x:v>Proposal</x:v>
      </x:c>
      <x:c r="L43" s="4" t="n">
        <x:f>IFERROR(INDEX('Items'!$AN$6:$AN$1005,MATCH(A43,'Items'!$A$6:$A$1005,0)),"MISSING ID")</x:f>
        <x:v>3</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T2</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Prepared mineral pigment powder</x:v>
      </x:c>
      <x:c r="H44" s="4" t="str">
        <x:v>design.review.proposal_canister_maker_plate</x:v>
      </x:c>
      <x:c r="I44" s="4" t="str">
        <x:v>Form and mark a plate from first reclaimed bronze stock.</x:v>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t="n">
        <x:f>IFERROR(INDEX('Items'!$AN$6:$AN$1005,MATCH(A44,'Items'!$A$6:$A$1005,0)),"MISSING ID")</x:f>
        <x:v>2</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T3</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blanks; Steel stock; Mineral pigment coating</x:v>
      </x:c>
      <x:c r="H45" s="4" t="str">
        <x:v>design.review.proposal_canister_trim</x:v>
      </x:c>
      <x:c r="I45" s="4" t="str">
        <x:v>Prepare a fitted decorative metal/inlay panel from T2 finish stocks.</x:v>
      </x:c>
      <x:c r="J45" s="4" t="str">
        <x:v>Candidate route only: quantities, yield, tools, fit, process conditions and service compatibility remain open. </x:v>
      </x:c>
      <x:c r="K45" s="4" t="str">
        <x:f>IFERROR(INDEX('Items'!$AD$6:$AD$1005,MATCH(A45,'Items'!$A$6:$A$1005,0)),"MISSING ID")</x:f>
        <x:v>Proposal</x:v>
      </x:c>
      <x:c r="L45" s="4" t="n">
        <x:f>IFERROR(INDEX('Items'!$AN$6:$AN$1005,MATCH(A45,'Items'!$A$6:$A$1005,0)),"MISSING ID")</x:f>
        <x:v>3</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T3</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Steel stock</x:v>
      </x:c>
      <x:c r="H46" s="4" t="str">
        <x:v>design.review.proposal_canister_endcap</x:v>
      </x:c>
      <x:c r="I46" s="4" t="str">
        <x:v>Form and fit a supported protective cap from prepared shell and metal stocks.</x:v>
      </x:c>
      <x:c r="J46" s="4" t="str">
        <x:v>Candidate route only: quantities, yield, tools, fit, process conditions and service compatibility remain open. </x:v>
      </x:c>
      <x:c r="K46" s="4" t="str">
        <x:f>IFERROR(INDEX('Items'!$AD$6:$AD$1005,MATCH(A46,'Items'!$A$6:$A$1005,0)),"MISSING ID")</x:f>
        <x:v>Proposal</x:v>
      </x:c>
      <x:c r="L46" s="4" t="n">
        <x:f>IFERROR(INDEX('Items'!$AN$6:$AN$1005,MATCH(A46,'Items'!$A$6:$A$1005,0)),"MISSING ID")</x:f>
        <x:v>3</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T2</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Prepared ceramic body feed; Selected faunal carrier fraction</x:v>
      </x:c>
      <x:c r="H47" s="4" t="str">
        <x:v>design.review.proposal_ceramic_unfired_blank</x:v>
      </x:c>
      <x:c r="I47" s="4" t="str">
        <x:v>Form first ceramic body feed into an unfired intermediate.</x:v>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t="n">
        <x:f>IFERROR(INDEX('Items'!$AN$6:$AN$1005,MATCH(A47,'Items'!$A$6:$A$1005,0)),"MISSING ID")</x:f>
        <x:v>2</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T3</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Refractory ceramic stock; Graded abrasive grit</x:v>
      </x:c>
      <x:c r="H48" s="4" t="str">
        <x:v>design.review.proposal_ceramic_refractory_brick</x:v>
      </x:c>
      <x:c r="I48" s="4" t="str">
        <x:v>Shape and fit an identified T2 refractory grade as a thermal-service component.</x:v>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t="n">
        <x:f>IFERROR(INDEX('Items'!$AN$6:$AN$1005,MATCH(A48,'Items'!$A$6:$A$1005,0)),"MISSING ID")</x:f>
        <x:v>3</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T3</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Refractory ceramic stock; Graded abrasive grit</x:v>
      </x:c>
      <x:c r="H49" s="4" t="str">
        <x:v>design.review.proposal_ceramic_kiln_liner</x:v>
      </x:c>
      <x:c r="I49" s="4" t="str">
        <x:v>Shape and fit an identified T2 refractory grade as a thermal-service component.</x:v>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t="n">
        <x:f>IFERROR(INDEX('Items'!$AN$6:$AN$1005,MATCH(A49,'Items'!$A$6:$A$1005,0)),"MISSING ID")</x:f>
        <x:v>3</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T3</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Insulating ceramic blanks; Graded abrasive grit</x:v>
      </x:c>
      <x:c r="H50" s="4" t="str">
        <x:v>design.review.proposal_ceramic_bead</x:v>
      </x:c>
      <x:c r="I50" s="4" t="str">
        <x:v>Shape and finish an identified fired ceramic blank as a fitted part.</x:v>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t="n">
        <x:f>IFERROR(INDEX('Items'!$AN$6:$AN$1005,MATCH(A50,'Items'!$A$6:$A$1005,0)),"MISSING ID")</x:f>
        <x:v>3</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T3</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Insulating ceramic blanks; Graded abrasive grit</x:v>
      </x:c>
      <x:c r="H51" s="4" t="str">
        <x:v>design.review.proposal_ceramic_spacer</x:v>
      </x:c>
      <x:c r="I51" s="4" t="str">
        <x:v>Shape and finish an identified fired ceramic blank as a fitted part.</x:v>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t="n">
        <x:f>IFERROR(INDEX('Items'!$AN$6:$AN$1005,MATCH(A51,'Items'!$A$6:$A$1005,0)),"MISSING ID")</x:f>
        <x:v>3</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T3</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Insulating ceramic blanks; Graded abrasive grit</x:v>
      </x:c>
      <x:c r="H52" s="4" t="str">
        <x:v>design.review.proposal_ceramic_stopper</x:v>
      </x:c>
      <x:c r="I52" s="4" t="str">
        <x:v>Shape and finish an identified fired ceramic blank as a fitted part.</x:v>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t="n">
        <x:f>IFERROR(INDEX('Items'!$AN$6:$AN$1005,MATCH(A52,'Items'!$A$6:$A$1005,0)),"MISSING ID")</x:f>
        <x:v>3</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T3</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Insulating ceramic blanks; Graded abrasive grit</x:v>
      </x:c>
      <x:c r="H53" s="4" t="str">
        <x:v>design.review.proposal_ceramic_lid</x:v>
      </x:c>
      <x:c r="I53" s="4" t="str">
        <x:v>Shape and finish an identified fired ceramic blank as a fitted part.</x:v>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t="n">
        <x:f>IFERROR(INDEX('Items'!$AN$6:$AN$1005,MATCH(A53,'Items'!$A$6:$A$1005,0)),"MISSING ID")</x:f>
        <x:v>3</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T3</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Insulating ceramic blanks; Graded abrasive grit</x:v>
      </x:c>
      <x:c r="H54" s="4" t="str">
        <x:v>design.review.proposal_ceramic_pour_spout</x:v>
      </x:c>
      <x:c r="I54" s="4" t="str">
        <x:v>Shape and finish an identified fired ceramic blank as a fitted part.</x:v>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t="n">
        <x:f>IFERROR(INDEX('Items'!$AN$6:$AN$1005,MATCH(A54,'Items'!$A$6:$A$1005,0)),"MISSING ID")</x:f>
        <x:v>3</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T3</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Insulating ceramic blanks; Graded abrasive grit</x:v>
      </x:c>
      <x:c r="H55" s="4" t="str">
        <x:v>design.review.proposal_ceramic_conduit</x:v>
      </x:c>
      <x:c r="I55" s="4" t="str">
        <x:v>Shape and finish an identified fired ceramic blank as a fitted part.</x:v>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t="n">
        <x:f>IFERROR(INDEX('Items'!$AN$6:$AN$1005,MATCH(A55,'Items'!$A$6:$A$1005,0)),"MISSING ID")</x:f>
        <x:v>3</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T3</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Insulating ceramic blanks; Graded abrasive grit</x:v>
      </x:c>
      <x:c r="H56" s="4" t="str">
        <x:v>design.review.proposal_ceramic_fastener</x:v>
      </x:c>
      <x:c r="I56" s="4" t="str">
        <x:v>Shape and finish an identified fired ceramic blank as a fitted part.</x:v>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t="n">
        <x:f>IFERROR(INDEX('Items'!$AN$6:$AN$1005,MATCH(A56,'Items'!$A$6:$A$1005,0)),"MISSING ID")</x:f>
        <x:v>3</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T4</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Insulated conductor stock; Reinforced sealing sheet</x:v>
      </x:c>
      <x:c r="H57" s="4" t="str">
        <x:v>design.review.proposal_ceramic_feedthrough</x:v>
      </x:c>
      <x:c r="I57" s="4" t="str">
        <x:v>Fit the earlier T3 feedthrough blank with prepared leads and sealing interfaces.</x:v>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t="n">
        <x:f>IFERROR(INDEX('Items'!$AN$6:$AN$1005,MATCH(A57,'Items'!$A$6:$A$1005,0)),"MISSING ID")</x:f>
        <x:v>4</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fraction</x:v>
      </x:c>
      <x:c r="H61" s="4" t="str">
        <x:v>design.review.proposal_lubricant_dust_film</x:v>
      </x:c>
      <x:c r="I61" s="4" t="str">
        <x:v>Explore a thin-film formulation from selected prepared lubricant/carrier fractions.</x:v>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str">
        <x:v>Explore a compatible conditioning formulation from prepared lubricant and seal fractions.</x:v>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T2</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grade</x:v>
      </x:c>
      <x:c r="H63" s="4" t="str">
        <x:v>design.review.proposal_lubricant_insulating_grease</x:v>
      </x:c>
      <x:c r="I63" s="4" t="str">
        <x:v>Explore a selected non-graphitic lubricant/mineral formulation for electrical-service research.</x:v>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t="n">
        <x:f>IFERROR(INDEX('Items'!$AN$6:$AN$1005,MATCH(A63,'Items'!$A$6:$A$1005,0)),"MISSING ID")</x:f>
        <x:v>2</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stock; Spring-grade steel stock; Prepared bronze bearing stock</x:v>
      </x:c>
      <x:c r="H64" s="4" t="str">
        <x:v>design.review.proposal_wind_folding_frame</x:v>
      </x:c>
      <x:c r="I64" s="4" t="str">
        <x:v>Fit T3 tube and spring stock into the folding frame with prepared bearing-metal interfaces.</x:v>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Steel stock; Processed hide material</x:v>
      </x:c>
      <x:c r="H65" s="4" t="str">
        <x:v>design.review.proposal_wind_sail_grip</x:v>
      </x:c>
      <x:c r="I65" s="4" t="str">
        <x:v>Fit a metal grip with minimal selected prepared hide contact material.</x:v>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stock; Steel stock; Shell laminate</x:v>
      </x:c>
      <x:c r="H66" s="4" t="str">
        <x:v>design.review.proposal_wind_wheel</x:v>
      </x:c>
      <x:c r="I66" s="4" t="str">
        <x:v>Fit a wheel from T3 bearing/axle stock and prepared body materials.</x:v>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stock; Spring-grade steel stock; Lapped bronze bearing blanks; Steel stock</x:v>
      </x:c>
      <x:c r="H67" s="4" t="str">
        <x:v>design.review.proposal_wind_truck</x:v>
      </x:c>
      <x:c r="I67" s="4" t="str">
        <x:v>Fit axle, steering and retention interfaces from selected T3 stocks.</x:v>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T3</x:v>
      </x:c>
      <x:c r="E68" s="4" t="str">
        <x:f>IFERROR(INDEX('Items'!$AI$6:$AI$1005,MATCH(A68,'Items'!$A$6:$A$1005,0)),"MISSING ID")</x:f>
        <x:v>Component</x:v>
      </x:c>
      <x:c r="F68" s="4" t="str">
        <x:v>Proposed numeric tier</x:v>
      </x:c>
      <x:c r="G68" s="4" t="str">
        <x:f>IFERROR(INDEX('Items'!$B$6:$B$1005,MATCH("author.metallurgy.steel_stock",'Items'!$A$6:$A$1005,0)),"MISSING ID")</x:f>
        <x:v>Steel stock</x:v>
      </x:c>
      <x:c r="H68" s="4" t="str">
        <x:v>design.review.proposal_legger_anchors</x:v>
      </x:c>
      <x:c r="I68" s="4" t="str">
        <x:v>Form and fit an identified metal mounting component from prepared steel.</x:v>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t="n">
        <x:f>IFERROR(INDEX('Items'!$AN$6:$AN$1005,MATCH(A68,'Items'!$A$6:$A$1005,0)),"MISSING ID")</x:f>
        <x:v>3</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T3</x:v>
      </x:c>
      <x:c r="E69" s="4" t="str">
        <x:f>IFERROR(INDEX('Items'!$AI$6:$AI$1005,MATCH(A69,'Items'!$A$6:$A$1005,0)),"MISSING ID")</x:f>
        <x:v>Component</x:v>
      </x:c>
      <x:c r="F69" s="4" t="str">
        <x:v>Proposed numeric tier</x:v>
      </x:c>
      <x:c r="G69" s="4" t="str">
        <x:f>IFERROR(INDEX('Items'!$B$6:$B$1005,MATCH("author.metallurgy.steel_stock",'Items'!$A$6:$A$1005,0)),"MISSING ID")</x:f>
        <x:v>Steel stock</x:v>
      </x:c>
      <x:c r="H69" s="4" t="str">
        <x:v>design.review.proposal_legger_mount_rail</x:v>
      </x:c>
      <x:c r="I69" s="4" t="str">
        <x:v>Form and fit an identified metal mounting component from prepared steel.</x:v>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t="n">
        <x:f>IFERROR(INDEX('Items'!$AN$6:$AN$1005,MATCH(A69,'Items'!$A$6:$A$1005,0)),"MISSING ID")</x:f>
        <x:v>3</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T3</x:v>
      </x:c>
      <x:c r="E70" s="4" t="str">
        <x:f>IFERROR(INDEX('Items'!$AI$6:$AI$1005,MATCH(A70,'Items'!$A$6:$A$1005,0)),"MISSING ID")</x:f>
        <x:v>Component</x:v>
      </x:c>
      <x:c r="F70" s="4" t="str">
        <x:v>Proposed numeric tier</x:v>
      </x:c>
      <x:c r="G70" s="4" t="str">
        <x:f>IFERROR(INDEX('Items'!$B$6:$B$1005,MATCH("author.metallurgy.steel_stock",'Items'!$A$6:$A$1005,0)),"MISSING ID")</x:f>
        <x:v>Steel stock</x:v>
      </x:c>
      <x:c r="H70" s="4" t="str">
        <x:v>design.review.proposal_legger_long_load_clamp</x:v>
      </x:c>
      <x:c r="I70" s="4" t="str">
        <x:v>Form and fit an identified metal mounting component from prepared steel.</x:v>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t="n">
        <x:f>IFERROR(INDEX('Items'!$AN$6:$AN$1005,MATCH(A70,'Items'!$A$6:$A$1005,0)),"MISSING ID")</x:f>
        <x:v>3</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T3</x:v>
      </x:c>
      <x:c r="E71" s="4" t="str">
        <x:f>IFERROR(INDEX('Items'!$AI$6:$AI$1005,MATCH(A71,'Items'!$A$6:$A$1005,0)),"MISSING ID")</x:f>
        <x:v>Component</x:v>
      </x:c>
      <x:c r="F71" s="4" t="str">
        <x:v>Proposed numeric tier</x:v>
      </x:c>
      <x:c r="G71" s="4" t="str">
        <x:f>IFERROR(INDEX('Items'!$B$6:$B$1005,MATCH("author.metallurgy.steel_stock",'Items'!$A$6:$A$1005,0)),"MISSING ID")</x:f>
        <x:v>Steel stock</x:v>
      </x:c>
      <x:c r="H71" s="4" t="str">
        <x:v>design.review.proposal_legger_hinge_plate</x:v>
      </x:c>
      <x:c r="I71" s="4" t="str">
        <x:v>Form and fit an identified metal mounting component from prepared steel.</x:v>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t="n">
        <x:f>IFERROR(INDEX('Items'!$AN$6:$AN$1005,MATCH(A71,'Items'!$A$6:$A$1005,0)),"MISSING ID")</x:f>
        <x:v>3</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T3</x:v>
      </x:c>
      <x:c r="E72" s="4" t="str">
        <x:f>IFERROR(INDEX('Items'!$AI$6:$AI$1005,MATCH(A72,'Items'!$A$6:$A$1005,0)),"MISSING ID")</x:f>
        <x:v>Component</x:v>
      </x:c>
      <x:c r="F72" s="4" t="str">
        <x:v>Proposed numeric tier</x:v>
      </x:c>
      <x:c r="G72" s="4" t="str">
        <x:f>IFERROR(INDEX('Items'!$B$6:$B$1005,MATCH("author.metallurgy.steel_stock",'Items'!$A$6:$A$1005,0)),"MISSING ID")</x:f>
        <x:v>Steel stock</x:v>
      </x:c>
      <x:c r="H72" s="4" t="str">
        <x:v>design.review.proposal_legger_crush_mount</x:v>
      </x:c>
      <x:c r="I72" s="4" t="str">
        <x:v>Form and fit an identified metal mounting component from prepared steel.</x:v>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t="n">
        <x:f>IFERROR(INDEX('Items'!$AN$6:$AN$1005,MATCH(A72,'Items'!$A$6:$A$1005,0)),"MISSING ID")</x:f>
        <x:v>3</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T3</x:v>
      </x:c>
      <x:c r="E73" s="4" t="str">
        <x:f>IFERROR(INDEX('Items'!$AI$6:$AI$1005,MATCH(A73,'Items'!$A$6:$A$1005,0)),"MISSING ID")</x:f>
        <x:v>Component</x:v>
      </x:c>
      <x:c r="F73" s="4" t="str">
        <x:v>Proposed numeric tier</x:v>
      </x:c>
      <x:c r="G73" s="4" t="str">
        <x:f>IFERROR(INDEX('Items'!$B$6:$B$1005,MATCH("proposal.natural.iron_stock",'Items'!$A$6:$A$1005,0)),"MISSING ID")</x:f>
        <x:v>Worked iron stock</x:v>
      </x:c>
      <x:c r="H73" s="4" t="str">
        <x:v>design.review.proposal_legger_iron_rib</x:v>
      </x:c>
      <x:c r="I73" s="4" t="str">
        <x:v>Form and fit the iron replacement part from worked iron stock.</x:v>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t="n">
        <x:f>IFERROR(INDEX('Items'!$AN$6:$AN$1005,MATCH(A73,'Items'!$A$6:$A$1005,0)),"MISSING ID")</x:f>
        <x:v>3</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T3</x:v>
      </x:c>
      <x:c r="E74" s="4" t="str">
        <x:f>IFERROR(INDEX('Items'!$AI$6:$AI$1005,MATCH(A74,'Items'!$A$6:$A$1005,0)),"MISSING ID")</x:f>
        <x:v>Component</x:v>
      </x:c>
      <x:c r="F74" s="4" t="str">
        <x:v>Proposed numeric tier</x:v>
      </x:c>
      <x:c r="G74" s="4" t="str">
        <x:f>IFERROR(INDEX('Items'!$B$6:$B$1005,MATCH("proposal.natural.iron_stock",'Items'!$A$6:$A$1005,0)),"MISSING ID")</x:f>
        <x:v>Worked iron stock</x:v>
      </x:c>
      <x:c r="H74" s="4" t="str">
        <x:v>design.review.proposal_legger_crossbrace</x:v>
      </x:c>
      <x:c r="I74" s="4" t="str">
        <x:v>Form and fit the iron replacement part from worked iron stock.</x:v>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t="n">
        <x:f>IFERROR(INDEX('Items'!$AN$6:$AN$1005,MATCH(A74,'Items'!$A$6:$A$1005,0)),"MISSING ID")</x:f>
        <x:v>3</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T3</x:v>
      </x:c>
      <x:c r="E75" s="4" t="str">
        <x:f>IFERROR(INDEX('Items'!$AI$6:$AI$1005,MATCH(A75,'Items'!$A$6:$A$1005,0)),"MISSING ID")</x:f>
        <x:v>Component</x:v>
      </x:c>
      <x:c r="F75" s="4" t="str">
        <x:v>Proposed numeric tier</x:v>
      </x:c>
      <x:c r="G75" s="4" t="str">
        <x:f>IFERROR(INDEX('Items'!$B$6:$B$1005,MATCH("proposal.natural.iron_stock",'Items'!$A$6:$A$1005,0)),"MISSING ID")</x:f>
        <x:v>Worked iron stock</x:v>
      </x:c>
      <x:c r="H75" s="4" t="str">
        <x:v>design.review.proposal_legger_foot_plate</x:v>
      </x:c>
      <x:c r="I75" s="4" t="str">
        <x:v>Form and fit the iron replacement part from worked iron stock.</x:v>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t="n">
        <x:f>IFERROR(INDEX('Items'!$AN$6:$AN$1005,MATCH(A75,'Items'!$A$6:$A$1005,0)),"MISSING ID")</x:f>
        <x:v>3</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T3</x:v>
      </x:c>
      <x:c r="E76" s="4" t="str">
        <x:f>IFERROR(INDEX('Items'!$AI$6:$AI$1005,MATCH(A76,'Items'!$A$6:$A$1005,0)),"MISSING ID")</x:f>
        <x:v>Component</x:v>
      </x:c>
      <x:c r="F76" s="4" t="str">
        <x:v>Proposed numeric tier</x:v>
      </x:c>
      <x:c r="G76" s="4" t="str">
        <x:f>IFERROR(INDEX('Items'!$B$6:$B$1005,MATCH("proposal.natural.iron_stock",'Items'!$A$6:$A$1005,0)),"MISSING ID")</x:f>
        <x:v>Worked iron stock</x:v>
      </x:c>
      <x:c r="H76" s="4" t="str">
        <x:v>design.review.proposal_legger_fracture_patch</x:v>
      </x:c>
      <x:c r="I76" s="4" t="str">
        <x:v>Form and fit the iron replacement part from worked iron stock.</x:v>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t="n">
        <x:f>IFERROR(INDEX('Items'!$AN$6:$AN$1005,MATCH(A76,'Items'!$A$6:$A$1005,0)),"MISSING ID")</x:f>
        <x:v>3</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T3</x:v>
      </x:c>
      <x:c r="E77" s="4" t="str">
        <x:f>IFERROR(INDEX('Items'!$AI$6:$AI$1005,MATCH(A77,'Items'!$A$6:$A$1005,0)),"MISSING ID")</x:f>
        <x:v>Component</x:v>
      </x:c>
      <x:c r="F77" s="4" t="str">
        <x:v>Proposed numeric tier</x:v>
      </x:c>
      <x:c r="G77" s="4" t="str">
        <x:f>IFERROR(INDEX('Items'!$B$6:$B$1005,MATCH("proposal.natural.iron_stock",'Items'!$A$6:$A$1005,0)),"MISSING ID")</x:f>
        <x:v>Worked iron stock</x:v>
      </x:c>
      <x:c r="H77" s="4" t="str">
        <x:v>design.review.proposal_legger_bulkhead_ring</x:v>
      </x:c>
      <x:c r="I77" s="4" t="str">
        <x:v>Form and fit the iron replacement part from worked iron stock.</x:v>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t="n">
        <x:f>IFERROR(INDEX('Items'!$AN$6:$AN$1005,MATCH(A77,'Items'!$A$6:$A$1005,0)),"MISSING ID")</x:f>
        <x:v>3</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T3</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Worked iron stock; Prepared bronze bearing stock</x:v>
      </x:c>
      <x:c r="H78" s="4" t="str">
        <x:v>design.review.proposal_legger_balance_link</x:v>
      </x:c>
      <x:c r="I78" s="4" t="str">
        <x:v>Fit a load-linkage component from prepared iron and bearing-metal feed.</x:v>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t="n">
        <x:f>IFERROR(INDEX('Items'!$AN$6:$AN$1005,MATCH(A78,'Items'!$A$6:$A$1005,0)),"MISSING ID")</x:f>
        <x:v>3</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T3</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Worked iron stock; Graded abrasive grit</x:v>
      </x:c>
      <x:c r="H79" s="4" t="str">
        <x:v>design.review.proposal_legger_joint_bush</x:v>
      </x:c>
      <x:c r="I79" s="4" t="str">
        <x:v>Machine and finish worked iron as a fitted joint bushing.</x:v>
      </x:c>
      <x:c r="J79" s="4" t="str">
        <x:v>Candidate route only: quantities, yield, tools, fit, process conditions and service compatibility remain open. </x:v>
      </x:c>
      <x:c r="K79" s="4" t="str">
        <x:f>IFERROR(INDEX('Items'!$AD$6:$AD$1005,MATCH(A79,'Items'!$A$6:$A$1005,0)),"MISSING ID")</x:f>
        <x:v>Proposal</x:v>
      </x:c>
      <x:c r="L79" s="4" t="n">
        <x:f>IFERROR(INDEX('Items'!$AN$6:$AN$1005,MATCH(A79,'Items'!$A$6:$A$1005,0)),"MISSING ID")</x:f>
        <x:v>3</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T4</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stock; Conditioned mechanism-service grease</x:v>
      </x:c>
      <x:c r="H80" s="4" t="str">
        <x:v>design.review.proposal_legger_bearing</x:v>
      </x:c>
      <x:c r="I80" s="4" t="str">
        <x:v>Fit a Legger-targeted bearing assembly from T3 bearing, housing and service stocks.</x:v>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t="n">
        <x:f>IFERROR(INDEX('Items'!$AN$6:$AN$1005,MATCH(A80,'Items'!$A$6:$A$1005,0)),"MISSING ID")</x:f>
        <x:v>4</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T3</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Steel stock; Graded abrasive grit</x:v>
      </x:c>
      <x:c r="H81" s="4" t="str">
        <x:v>design.review.proposal_legger_actuator_rod</x:v>
      </x:c>
      <x:c r="I81" s="4" t="str">
        <x:v>Shape and finish an actuator-link replacement from prepared steel.</x:v>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t="n">
        <x:f>IFERROR(INDEX('Items'!$AN$6:$AN$1005,MATCH(A81,'Items'!$A$6:$A$1005,0)),"MISSING ID")</x:f>
        <x:v>3</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T3</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 sheet; Flexible membrane-bonding compound</x:v>
      </x:c>
      <x:c r="H82" s="4" t="str">
        <x:v>design.review.proposal_legger_joint_shroud</x:v>
      </x:c>
      <x:c r="I82" s="4" t="str">
        <x:v>Fit difficult prepared husk and bonding stock as a joint shroud.</x:v>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t="n">
        <x:f>IFERROR(INDEX('Items'!$AN$6:$AN$1005,MATCH(A82,'Items'!$A$6:$A$1005,0)),"MISSING ID")</x:f>
        <x:v>3</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T3</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Steel stock; Prepared bronze bearing stock</x:v>
      </x:c>
      <x:c r="H83" s="4" t="str">
        <x:v>design.review.proposal_legger_grease_cup</x:v>
      </x:c>
      <x:c r="I83" s="4" t="str">
        <x:v>Form a fitted empty metal lubricant cup and attachment interfaces.</x:v>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t="n">
        <x:f>IFERROR(INDEX('Items'!$AN$6:$AN$1005,MATCH(A83,'Items'!$A$6:$A$1005,0)),"MISSING ID")</x:f>
        <x:v>3</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T4</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stock; Reinforced sealing sheet; Steel stock</x:v>
      </x:c>
      <x:c r="H84" s="4" t="str">
        <x:v>design.review.proposal_legger_seal_cartridge</x:v>
      </x:c>
      <x:c r="I84" s="4" t="str">
        <x:v>Fit selected T3 sealing/packing stock into a Legger service cartridge.</x:v>
      </x:c>
      <x:c r="J84" s="4" t="str">
        <x:v>Candidate route only: quantities, yield, tools, fit, process conditions and service compatibility remain open. </x:v>
      </x:c>
      <x:c r="K84" s="4" t="str">
        <x:f>IFERROR(INDEX('Items'!$AD$6:$AD$1005,MATCH(A84,'Items'!$A$6:$A$1005,0)),"MISSING ID")</x:f>
        <x:v>Proposal</x:v>
      </x:c>
      <x:c r="L84" s="4" t="n">
        <x:f>IFERROR(INDEX('Items'!$AN$6:$AN$1005,MATCH(A84,'Items'!$A$6:$A$1005,0)),"MISSING ID")</x:f>
        <x:v>4</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T3</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Steel stock; Prepared bronze bearing stock; Filled faunal seal compound</x:v>
      </x:c>
      <x:c r="H86" s="4" t="str">
        <x:v>design.review.proposal_legger_inspection_hatch</x:v>
      </x:c>
      <x:c r="I86" s="4" t="str">
        <x:v>Fit a metal hatch with selected hinge and sealing feed.</x:v>
      </x:c>
      <x:c r="J86" s="4" t="str">
        <x:v>Candidate route only: quantities, yield, tools, fit, process conditions and service compatibility remain open. </x:v>
      </x:c>
      <x:c r="K86" s="4" t="str">
        <x:f>IFERROR(INDEX('Items'!$AD$6:$AD$1005,MATCH(A86,'Items'!$A$6:$A$1005,0)),"MISSING ID")</x:f>
        <x:v>Proposal</x:v>
      </x:c>
      <x:c r="L86" s="4" t="n">
        <x:f>IFERROR(INDEX('Items'!$AN$6:$AN$1005,MATCH(A86,'Items'!$A$6:$A$1005,0)),"MISSING ID")</x:f>
        <x:v>3</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T3</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Steel stock; Graded abrasive grit</x:v>
      </x:c>
      <x:c r="H87" s="4" t="str">
        <x:v>design.review.proposal_legger_alignment_shims</x:v>
      </x:c>
      <x:c r="I87" s="4" t="str">
        <x:v>Finish prepared steel to the selected alignment or joint geometry.</x:v>
      </x:c>
      <x:c r="J87" s="4" t="str">
        <x:v>Candidate route only: quantities, yield, tools, fit, process conditions and service compatibility remain open. </x:v>
      </x:c>
      <x:c r="K87" s="4" t="str">
        <x:f>IFERROR(INDEX('Items'!$AD$6:$AD$1005,MATCH(A87,'Items'!$A$6:$A$1005,0)),"MISSING ID")</x:f>
        <x:v>Proposal</x:v>
      </x:c>
      <x:c r="L87" s="4" t="n">
        <x:f>IFERROR(INDEX('Items'!$AN$6:$AN$1005,MATCH(A87,'Items'!$A$6:$A$1005,0)),"MISSING ID")</x:f>
        <x:v>3</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T3</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Steel stock; Graded abrasive grit</x:v>
      </x:c>
      <x:c r="H88" s="4" t="str">
        <x:v>design.review.proposal_legger_joint_pin</x:v>
      </x:c>
      <x:c r="I88" s="4" t="str">
        <x:v>Finish prepared steel to the selected alignment or joint geometry.</x:v>
      </x:c>
      <x:c r="J88" s="4" t="str">
        <x:v>Candidate route only: quantities, yield, tools, fit, process conditions and service compatibility remain open. </x:v>
      </x:c>
      <x:c r="K88" s="4" t="str">
        <x:f>IFERROR(INDEX('Items'!$AD$6:$AD$1005,MATCH(A88,'Items'!$A$6:$A$1005,0)),"MISSING ID")</x:f>
        <x:v>Proposal</x:v>
      </x:c>
      <x:c r="L88" s="4" t="n">
        <x:f>IFERROR(INDEX('Items'!$AN$6:$AN$1005,MATCH(A88,'Items'!$A$6:$A$1005,0)),"MISSING ID")</x:f>
        <x:v>3</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T3</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Prepared bronze bearing stock; Graded abrasive grit</x:v>
      </x:c>
      <x:c r="H89" s="4" t="str">
        <x:v>design.review.proposal_legger_thrust_washer</x:v>
      </x:c>
      <x:c r="I89" s="4" t="str">
        <x:v>Shape and finish bearing-metal stock as a fitted thrust washer.</x:v>
      </x:c>
      <x:c r="J89" s="4" t="str">
        <x:v>Candidate route only: quantities, yield, tools, fit, process conditions and service compatibility remain open. </x:v>
      </x:c>
      <x:c r="K89" s="4" t="str">
        <x:f>IFERROR(INDEX('Items'!$AD$6:$AD$1005,MATCH(A89,'Items'!$A$6:$A$1005,0)),"MISSING ID")</x:f>
        <x:v>Proposal</x:v>
      </x:c>
      <x:c r="L89" s="4" t="n">
        <x:f>IFERROR(INDEX('Items'!$AN$6:$AN$1005,MATCH(A89,'Items'!$A$6:$A$1005,0)),"MISSING ID")</x:f>
        <x:v>3</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T4</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Steel stock; Prepared bronze bearing stock</x:v>
      </x:c>
      <x:c r="H90" s="4" t="str">
        <x:v>design.review.proposal_legger_gear_cluster</x:v>
      </x:c>
      <x:c r="I90" s="4" t="str">
        <x:v>Cut, match and retain T3 gear blanks as a replacement cluster.</x:v>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t="n">
        <x:f>IFERROR(INDEX('Items'!$AN$6:$AN$1005,MATCH(A90,'Items'!$A$6:$A$1005,0)),"MISSING ID")</x:f>
        <x:v>4</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T3</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Steel stock; Prepared bronze bearing stock</x:v>
      </x:c>
      <x:c r="H91" s="4" t="str">
        <x:v>design.review.proposal_legger_linkage_end</x:v>
      </x:c>
      <x:c r="I91" s="4" t="str">
        <x:v>Form and fit a selected linkage-end joint from prepared metal stock.</x:v>
      </x:c>
      <x:c r="J91" s="4" t="str">
        <x:v>Candidate route only: quantities, yield, tools, fit, process conditions and service compatibility remain open. </x:v>
      </x:c>
      <x:c r="K91" s="4" t="str">
        <x:f>IFERROR(INDEX('Items'!$AD$6:$AD$1005,MATCH(A91,'Items'!$A$6:$A$1005,0)),"MISSING ID")</x:f>
        <x:v>Proposal</x:v>
      </x:c>
      <x:c r="L91" s="4" t="n">
        <x:f>IFERROR(INDEX('Items'!$AN$6:$AN$1005,MATCH(A91,'Items'!$A$6:$A$1005,0)),"MISSING ID")</x:f>
        <x:v>3</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T4</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stock; Lapped bronze bearing blanks; Steel stock; Conditioned mechanism-service grease</x:v>
      </x:c>
      <x:c r="H92" s="4" t="str">
        <x:v>design.review.proposal_legger_tensioner</x:v>
      </x:c>
      <x:c r="I92" s="4" t="str">
        <x:v>Fit the spring/bearing tensioning module from selected T3 stocks.</x:v>
      </x:c>
      <x:c r="J92" s="4" t="str">
        <x:v>Candidate route only: quantities, yield, tools, fit, process conditions and service compatibility remain open. </x:v>
      </x:c>
      <x:c r="K92" s="4" t="str">
        <x:f>IFERROR(INDEX('Items'!$AD$6:$AD$1005,MATCH(A92,'Items'!$A$6:$A$1005,0)),"MISSING ID")</x:f>
        <x:v>Proposal</x:v>
      </x:c>
      <x:c r="L92" s="4" t="n">
        <x:f>IFERROR(INDEX('Items'!$AN$6:$AN$1005,MATCH(A92,'Items'!$A$6:$A$1005,0)),"MISSING ID")</x:f>
        <x:v>4</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T3</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Steel stock; Filled faunal seal compound</x:v>
      </x:c>
      <x:c r="H93" s="4" t="str">
        <x:v>design.review.proposal_legger_scraper_ring</x:v>
      </x:c>
      <x:c r="I93" s="4" t="str">
        <x:v>Fit a metal scraping edge with selected retained interface material.</x:v>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t="n">
        <x:f>IFERROR(INDEX('Items'!$AN$6:$AN$1005,MATCH(A93,'Items'!$A$6:$A$1005,0)),"MISSING ID")</x:f>
        <x:v>3</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T4</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stock; Prepared bronze bearing stock; Husk-reinforced packing stock</x:v>
      </x:c>
      <x:c r="H94" s="4" t="str">
        <x:v>design.review.proposal_legger_service_adapter</x:v>
      </x:c>
      <x:c r="I94" s="4" t="str">
        <x:v>Fit a service-port adapter from precision tube, packing and metal stock.</x:v>
      </x:c>
      <x:c r="J94" s="4" t="str">
        <x:v>Candidate route only: quantities, yield, tools, fit, process conditions and service compatibility remain open. </x:v>
      </x:c>
      <x:c r="K94" s="4" t="str">
        <x:f>IFERROR(INDEX('Items'!$AD$6:$AD$1005,MATCH(A94,'Items'!$A$6:$A$1005,0)),"MISSING ID")</x:f>
        <x:v>Proposal</x:v>
      </x:c>
      <x:c r="L94" s="4" t="n">
        <x:f>IFERROR(INDEX('Items'!$AN$6:$AN$1005,MATCH(A94,'Items'!$A$6:$A$1005,0)),"MISSING ID")</x:f>
        <x:v>4</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T4</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stock; Steel stock; Prepared bronze bearing stock</x:v>
      </x:c>
      <x:c r="H95" s="4" t="str">
        <x:v>design.review.proposal_legger_guard_hinge</x:v>
      </x:c>
      <x:c r="I95" s="4" t="str">
        <x:v>Fit a matched guard hinge and return mechanism from selected T3 spring stock.</x:v>
      </x:c>
      <x:c r="J95" s="4" t="str">
        <x:v>Candidate route only: quantities, yield, tools, fit, process conditions and service compatibility remain open. </x:v>
      </x:c>
      <x:c r="K95" s="4" t="str">
        <x:f>IFERROR(INDEX('Items'!$AD$6:$AD$1005,MATCH(A95,'Items'!$A$6:$A$1005,0)),"MISSING ID")</x:f>
        <x:v>Proposal</x:v>
      </x:c>
      <x:c r="L95" s="4" t="n">
        <x:f>IFERROR(INDEX('Items'!$AN$6:$AN$1005,MATCH(A95,'Items'!$A$6:$A$1005,0)),"MISSING ID")</x:f>
        <x:v>4</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str">
        <x:v>First preparation of a selected already-edible faunal fraction as a culinary ingredient.</x:v>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str">
        <x:v>First preparation of a selected already-edible faunal fraction as a culinary ingredient.</x:v>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Prepared electrical insulation stock</x:v>
      </x:c>
      <x:c r="C98" s="4" t="str">
        <x:v>Unassigned</x:v>
      </x:c>
      <x:c r="D98" s="4" t="str">
        <x:f>IFERROR(INDEX('Items'!$C$6:$C$1005,MATCH(A98,'Items'!$A$6:$A$1005,0)),"MISSING ID")</x:f>
        <x:v>T3</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Mica composite sheet; Flexible membrane-bonding compound; Insulating ceramic blanks</x:v>
      </x:c>
      <x:c r="H98" s="4" t="str">
        <x:v>design.review.author_electrical_insulation_stock</x:v>
      </x:c>
      <x:c r="I98" s="4" t="str">
        <x:v>Prepare an identified composite insulation-stock candidate from T2 layers/binder/ceramic feed.</x:v>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t="n">
        <x:f>IFERROR(INDEX('Items'!$AN$6:$AN$1005,MATCH(A98,'Items'!$A$6:$A$1005,0)),"MISSING ID")</x:f>
        <x:v>3</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fraction</x:v>
      </x:c>
      <x:c r="H99" s="4" t="str">
        <x:v>design.review.proposal_corrosion_converter</x:v>
      </x:c>
      <x:c r="I99" s="4" t="str">
        <x:v>Explore a separately selected oxide-reactive formulation rather than using a rust-removal agent as a conversion chemical.</x:v>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fraction; Graded mineral filler</x:v>
      </x:c>
      <x:c r="H100" s="4" t="str">
        <x:v>design.review.proposal_corrosion_inhibitor</x:v>
      </x:c>
      <x:c r="I100" s="4" t="str">
        <x:v>Explore a compatible retained barrier finish from prepared binder/carrier/mineral stock.</x:v>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117</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113</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63</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21</x:v>
      </x:c>
      <x:c r="E11" s="14">
        <x:f>MAX(0,C11-D11)</x:f>
        <x:v>0</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42</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t="n">
        <x:f>COUNTIFS(Items!$X$6:$X$1005,B13,Items!$AD$6:$AD$1005,"&lt;&gt;Withheld assumption")</x:f>
        <x:v>20</x:v>
      </x:c>
      <x:c r="E13" s="14" t="n">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23</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24</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15</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61</x:v>
      </x:c>
      <x:c r="E21" s="14">
        <x:f>MAX(0,C21-D21)</x:f>
        <x:v>0</x:v>
      </x:c>
      <x:c r="F21" s="4" t="str">
        <x:v>Distinct primary item type; no double-counting with machine parts or other types.</x:v>
      </x:c>
    </x:row>
    <x:row r="22" ht="64" customHeight="1">
      <x:c r="A22" s="4" t="str">
        <x:v>Weapons</x:v>
      </x:c>
      <x:c r="B22" s="4" t="str">
        <x:v>Weapon</x:v>
      </x:c>
      <x:c r="C22" s="14" t="n">
        <x:v>20</x:v>
      </x:c>
      <x:c r="D22" s="14" t="n">
        <x:f>COUNTIFS(Items!$X$6:$X$1005,B22,Items!$AD$6:$AD$1005,"&lt;&gt;Withheld assumption")</x:f>
        <x:v>20</x:v>
      </x:c>
      <x:c r="E22" s="14" t="n">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t="n">
        <x:f>COUNTIFS(Items!$X$6:$X$1005,B25,Items!$AD$6:$AD$1005,"&lt;&gt;Withheld assumption")-COUNTIFS(Items!$X$6:$X$1005,B25,Items!$A$6:$A$1005,"equipment.arc_battery_empty",Items!$AD$6:$AD$1005,"&lt;&gt;Withheld assumption")</x:f>
        <x:v>20</x:v>
      </x:c>
      <x:c r="E25" s="14" t="n">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Rocket</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t="str">
        <x:v>relation.collection.007</x:v>
      </x:c>
      <x:c r="B12" s="4" t="str">
        <x:v>proposal.collection.iron_spike_mace</x:v>
      </x:c>
      <x:c r="C12" s="4" t="str">
        <x:f>IF(B12="","Not required",IFERROR(INDEX(Items!$B$6:$B$1005,MATCH(B12,Items!$A$6:$A$1005,0)),"MISSING ID"))</x:f>
        <x:v>Iron spike mace</x:v>
      </x:c>
      <x:c r="D12" s="4" t="str">
        <x:v>No separate ammunition</x:v>
      </x:c>
      <x:c r="E12" s="4"/>
      <x:c r="F12" s="4" t="str">
        <x:f>IF(E12="","Not required",IFERROR(INDEX(Items!$B$6:$B$1005,MATCH(E12,Items!$A$6:$A$1005,0)),"MISSING ID"))</x:f>
        <x:v>Not required</x:v>
      </x:c>
      <x:c r="G12" s="4" t="str">
        <x:v>Reusable melee weapon. Wear and repair materials belong to service or crafting, not ammunition.</x:v>
      </x:c>
      <x:c r="H12" s="4" t="str">
        <x:v>Proposal</x:v>
      </x:c>
    </x:row>
    <x:row r="13" ht="64" customHeight="1">
      <x:c r="A13" s="4" t="str">
        <x:v>relation.collection.008</x:v>
      </x:c>
      <x:c r="B13" s="4" t="str">
        <x:v>proposal.collection.steel_salvage_cleaver</x:v>
      </x:c>
      <x:c r="C13" s="4" t="str">
        <x:f>IF(B13="","Not required",IFERROR(INDEX(Items!$B$6:$B$1005,MATCH(B13,Items!$A$6:$A$1005,0)),"MISSING ID"))</x:f>
        <x:v>Steel salvage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t="str">
        <x:v>relation.collection.013</x:v>
      </x:c>
      <x:c r="B18" s="4" t="str">
        <x:v>proposal.collection.spring_dart_projector</x:v>
      </x:c>
      <x:c r="C18" s="4" t="str">
        <x:f>IF(B18="","Not required",IFERROR(INDEX(Items!$B$6:$B$1005,MATCH(B18,Items!$A$6:$A$1005,0)),"MISSING ID"))</x:f>
        <x:v>Spring dart projector</x:v>
      </x:c>
      <x:c r="D18" s="4" t="str">
        <x:v>Uses ammunition</x:v>
      </x:c>
      <x:c r="E18" s="4" t="str">
        <x:v>proposal.collection.spring_projector_dart</x:v>
      </x:c>
      <x:c r="F18" s="4" t="str">
        <x:f>IF(E18="","Not required",IFERROR(INDEX(Items!$B$6:$B$1005,MATCH(E18,Items!$A$6:$A$1005,0)),"MISSING ID"))</x:f>
        <x:v>Spring-projector dart</x:v>
      </x:c>
      <x:c r="G18" s="4" t="str">
        <x:v>Proposed compatibility. Fit, capacity, recharge, firing and recovery remain open.</x:v>
      </x:c>
      <x:c r="H18" s="4" t="str">
        <x:v>Proposal</x:v>
      </x:c>
    </x:row>
    <x:row r="19" ht="64" customHeight="1">
      <x:c r="A19" s="4" t="str">
        <x:v>relation.collection.014</x:v>
      </x:c>
      <x:c r="B19" s="4" t="str">
        <x:v>proposal.collection.pressure_rivet_launcher</x:v>
      </x:c>
      <x:c r="C19" s="4" t="str">
        <x:f>IF(B19="","Not required",IFERROR(INDEX(Items!$B$6:$B$1005,MATCH(B19,Items!$A$6:$A$1005,0)),"MISSING ID"))</x:f>
        <x:v>Pressure rivet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Pressure rivet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'Items'!$A$6:$A$924</x:formula1>
    </x:dataValidation>
    <x:dataValidation type="list" sqref="E6:E1005">
      <x:formula1>'Items'!$A$6:$A$924</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Not applicable</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Not applicable</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Not applicable</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Algae canister</x:v>
      </x:c>
      <x:c r="C9" s="4" t="str">
        <x:f>IFERROR(INDEX(Items!$X$6:$X$1005,MATCH(A9,Items!$A$6:$A$1005,0)),"MISSING ID")</x:f>
        <x:v>Container</x:v>
      </x:c>
      <x:c r="D9" s="4" t="str">
        <x:f>IFERROR(INDEX(Items!$C$6:$C$1005,MATCH(A9,Items!$A$6:$A$1005,0)),"MISSING ID")</x:f>
        <x:v>Not applicable</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Cloak</x:v>
      </x:c>
      <x:c r="C10" s="4" t="str">
        <x:f>IFERROR(INDEX(Items!$X$6:$X$1005,MATCH(A10,Items!$A$6:$A$1005,0)),"MISSING ID")</x:f>
        <x:v>Wearable</x:v>
      </x:c>
      <x:c r="D10" s="4" t="str">
        <x:f>IFERROR(INDEX(Items!$C$6:$C$1005,MATCH(A10,Items!$A$6:$A$1005,0)),"MISSING ID")</x:f>
        <x:v>Not applicable</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Digging shovel axe</x:v>
      </x:c>
      <x:c r="C11" s="4" t="str">
        <x:f>IFERROR(INDEX(Items!$X$6:$X$1005,MATCH(A11,Items!$A$6:$A$1005,0)),"MISSING ID")</x:f>
        <x:v>Tool</x:v>
      </x:c>
      <x:c r="D11" s="4" t="str">
        <x:f>IFERROR(INDEX(Items!$C$6:$C$1005,MATCH(A11,Items!$A$6:$A$1005,0)),"MISSING ID")</x:f>
        <x:v>Not applicable</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Dust canister</x:v>
      </x:c>
      <x:c r="C12" s="4" t="str">
        <x:f>IFERROR(INDEX(Items!$X$6:$X$1005,MATCH(A12,Items!$A$6:$A$1005,0)),"MISSING ID")</x:f>
        <x:v>Tool</x:v>
      </x:c>
      <x:c r="D12" s="4" t="str">
        <x:f>IFERROR(INDEX(Items!$C$6:$C$1005,MATCH(A12,Items!$A$6:$A$1005,0)),"MISSING ID")</x:f>
        <x:v>Not applicable</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Not applicable</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t="str">
        <x:v>equipment.jacket</x:v>
      </x:c>
      <x:c r="B14" s="4" t="str">
        <x:f>IFERROR(INDEX(Items!$B$6:$B$1005,MATCH(A14,Items!$A$6:$A$1005,0)),"MISSING ID")</x:f>
        <x:v>Jacket</x:v>
      </x:c>
      <x:c r="C14" s="4" t="str">
        <x:f>IFERROR(INDEX(Items!$X$6:$X$1005,MATCH(A14,Items!$A$6:$A$1005,0)),"MISSING ID")</x:f>
        <x:v>Wearable</x:v>
      </x:c>
      <x:c r="D14" s="4" t="str">
        <x:f>IFERROR(INDEX(Items!$C$6:$C$1005,MATCH(A14,Items!$A$6:$A$1005,0)),"MISSING ID")</x:f>
        <x:v>Not applicable</x:v>
      </x:c>
      <x:c r="E14" s="4" t="str">
        <x:v>Finished endpoint</x:v>
      </x:c>
      <x:c r="F14" s="14" t="n">
        <x:f>IFERROR(INDEX(Items!$AJ$6:$AJ$1005,MATCH(A14,Items!$A$6:$A$1005,0)),"MISSING ID")</x:f>
        <x:v>1</x:v>
      </x:c>
      <x:c r="G14" s="4" t="str">
        <x:v>Traced to cataloged T0 and/or recovered feeds</x:v>
      </x:c>
      <x:c r="H14" s="4" t="str">
        <x:v>Forge hearth, Anvil, Forging hammer, Smithing tongs, Metalworking file and Hand-cranked metal drill as applicable. Existing workshop bootstrap and controlled heating/cooling required; no free-water quench assumed.</x:v>
      </x:c>
      <x:c r="I14" s="4" t="str">
        <x:v>Candidate path traced</x:v>
      </x:c>
      <x:c r="J14" s="4" t="str">
        <x:v>Fit, joints, insulation/protection and biological material yield require qualification.</x:v>
      </x:c>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Not applicable</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Not applicable</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Not applicable</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Coarse Aggregate</x:v>
      </x:c>
      <x:c r="C19" s="4" t="str">
        <x:f>IFERROR(INDEX(Items!$X$6:$X$1005,MATCH(A19,Items!$A$6:$A$1005,0)),"MISSING ID")</x:f>
        <x:v>Processed material</x:v>
      </x:c>
      <x:c r="D19" s="4" t="str">
        <x:f>IFERROR(INDEX(Items!$C$6:$C$1005,MATCH(A19,Items!$A$6:$A$1005,0)),"MISSING ID")</x:f>
        <x:v>T1</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Iron-rich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Mineral Dust</x:v>
      </x:c>
      <x:c r="C22" s="4" t="str">
        <x:f>IFERROR(INDEX(Items!$X$6:$X$1005,MATCH(A22,Items!$A$6:$A$1005,0)),"MISSING ID")</x:f>
        <x:v>Processed material</x:v>
      </x:c>
      <x:c r="D22" s="4" t="str">
        <x:f>IFERROR(INDEX(Items!$C$6:$C$1005,MATCH(A22,Items!$A$6:$A$1005,0)),"MISSING ID")</x:f>
        <x:v>T1</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Mineral Sand</x:v>
      </x:c>
      <x:c r="C23" s="4" t="str">
        <x:f>IFERROR(INDEX(Items!$X$6:$X$1005,MATCH(A23,Items!$A$6:$A$1005,0)),"MISSING ID")</x:f>
        <x:v>Processed material</x:v>
      </x:c>
      <x:c r="D23" s="4" t="str">
        <x:f>IFERROR(INDEX(Items!$C$6:$C$1005,MATCH(A23,Items!$A$6:$A$1005,0)),"MISSING ID")</x:f>
        <x:v>T1</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Not applicable</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t="str">
        <x:v>proposal.gear.grounding_kit</x:v>
      </x:c>
      <x:c r="B25" s="4" t="str">
        <x:f>IFERROR(INDEX(Items!$B$6:$B$1005,MATCH(A25,Items!$A$6:$A$1005,0)),"MISSING ID")</x:f>
        <x:v>Static grounding kit</x:v>
      </x:c>
      <x:c r="C25" s="4" t="str">
        <x:f>IFERROR(INDEX(Items!$X$6:$X$1005,MATCH(A25,Items!$A$6:$A$1005,0)),"MISSING ID")</x:f>
        <x:v>Tool</x:v>
      </x:c>
      <x:c r="D25" s="4" t="str">
        <x:f>IFERROR(INDEX(Items!$C$6:$C$1005,MATCH(A25,Items!$A$6:$A$1005,0)),"MISSING ID")</x:f>
        <x:v>Not applicable</x:v>
      </x:c>
      <x:c r="E25" s="4" t="str">
        <x:v>Finished endpoint</x:v>
      </x:c>
      <x:c r="F25" s="14" t="n">
        <x:f>IFERROR(INDEX(Items!$AJ$6:$AJ$1005,MATCH(A25,Items!$A$6:$A$1005,0)),"MISSING ID")</x:f>
        <x:v>4</x:v>
      </x:c>
      <x:c r="G25" s="4" t="str">
        <x:v>Traced to cataloged T0 and/or recovered feeds</x:v>
      </x:c>
      <x:c r="H25" s="4" t="str">
        <x:v>Forge hearth, Anvil, Forging hammer, Smithing tongs, Metalworking file and Hand-cranked metal drill as applicable. Existing workshop bootstrap and controlled heating/cooling required; no free-water quench assumed.</x:v>
      </x:c>
      <x:c r="I25" s="4" t="str">
        <x:v>Candidate path traced</x:v>
      </x:c>
      <x:c r="J25" s="4" t="str">
        <x:v>Dimensions, grade, process qualification, quantity and yield remain open.</x:v>
      </x:c>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T0</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T0</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t="str">
        <x:v>proposal.natural.claystone</x:v>
      </x:c>
      <x:c r="B29" s="4" t="str">
        <x:f>IFERROR(INDEX(Items!$B$6:$B$1005,MATCH(A29,Items!$A$6:$A$1005,0)),"MISSING ID")</x:f>
        <x:v>Claystone</x:v>
      </x:c>
      <x:c r="C29" s="4" t="str">
        <x:f>IFERROR(INDEX(Items!$X$6:$X$1005,MATCH(A29,Items!$A$6:$A$1005,0)),"MISSING ID")</x:f>
        <x:v>Raw material</x:v>
      </x:c>
      <x:c r="D29" s="4" t="str">
        <x:f>IFERROR(INDEX(Items!$C$6:$C$1005,MATCH(A29,Items!$A$6:$A$1005,0)),"MISSING ID")</x:f>
        <x:v>T0</x:v>
      </x:c>
      <x:c r="E29" s="4" t="str">
        <x:v>Raw source</x:v>
      </x:c>
      <x:c r="F29" s="14" t="n">
        <x:f>IFERROR(INDEX(Items!$AJ$6:$AJ$1005,MATCH(A29,Items!$A$6:$A$1005,0)),"MISSING ID")</x:f>
        <x:v>0</x:v>
      </x:c>
      <x:c r="G29" s="4" t="str">
        <x:v>Source, recovery or issue route applies</x:v>
      </x:c>
      <x:c r="H29" s="4" t="str">
        <x:v>Not a selected manufacturing route</x:v>
      </x:c>
      <x:c r="I29" s="4" t="str">
        <x:v>Raw entry feed</x:v>
      </x:c>
      <x:c r="J29" s="4" t="str">
        <x:v>Source grade, collection, contamination and yield remain open.</x:v>
      </x:c>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T0</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T0</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T0</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T0</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Iron-rich mineral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Worked iron stock</x:v>
      </x:c>
      <x:c r="C35" s="4" t="str">
        <x:f>IFERROR(INDEX(Items!$X$6:$X$1005,MATCH(A35,Items!$A$6:$A$1005,0)),"MISSING ID")</x:f>
        <x:v>Processed material</x:v>
      </x:c>
      <x:c r="D35" s="4" t="str">
        <x:f>IFERROR(INDEX(Items!$C$6:$C$1005,MATCH(A35,Items!$A$6:$A$1005,0)),"MISSING ID")</x:f>
        <x:v>T2</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abrasive grit</x:v>
      </x:c>
      <x:c r="C36" s="4" t="str">
        <x:f>IFERROR(INDEX(Items!$X$6:$X$1005,MATCH(A36,Items!$A$6:$A$1005,0)),"MISSING ID")</x:f>
        <x:v>Processed material</x:v>
      </x:c>
      <x:c r="D36" s="4" t="str">
        <x:f>IFERROR(INDEX(Items!$C$6:$C$1005,MATCH(A36,Items!$A$6:$A$1005,0)),"MISSING ID")</x:f>
        <x:v>T1</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x:v>
      </x:c>
      <x:c r="C38" s="4" t="str">
        <x:f>IFERROR(INDEX(Items!$X$6:$X$1005,MATCH(A38,Items!$A$6:$A$1005,0)),"MISSING ID")</x:f>
        <x:v>Processed material</x:v>
      </x:c>
      <x:c r="D38" s="4" t="str">
        <x:f>IFERROR(INDEX(Items!$C$6:$C$1005,MATCH(A38,Items!$A$6:$A$1005,0)),"MISSING ID")</x:f>
        <x:v>T1</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flakes</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T0</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T0</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T0</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fat-like tissue concept</x:v>
      </x:c>
      <x:c r="C46" s="4" t="str">
        <x:f>IFERROR(INDEX(Items!$X$6:$X$1005,MATCH(A46,Items!$A$6:$A$1005,0)),"MISSING ID")</x:f>
        <x:v>Raw material</x:v>
      </x:c>
      <x:c r="D46" s="4" t="str">
        <x:f>IFERROR(INDEX(Items!$C$6:$C$1005,MATCH(A46,Items!$A$6:$A$1005,0)),"MISSING ID")</x:f>
        <x:v>Unassigned</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T0</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T2</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T2</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material</x:v>
      </x:c>
      <x:c r="C51" s="4" t="str">
        <x:f>IFERROR(INDEX(Items!$X$6:$X$1005,MATCH(A51,Items!$A$6:$A$1005,0)),"MISSING ID")</x:f>
        <x:v>Processed material</x:v>
      </x:c>
      <x:c r="D51" s="4" t="str">
        <x:f>IFERROR(INDEX(Items!$C$6:$C$1005,MATCH(A51,Items!$A$6:$A$1005,0)),"MISSING ID")</x:f>
        <x:v>T1</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T2</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Solid biological wax</x:v>
      </x:c>
      <x:c r="C54" s="4" t="str">
        <x:f>IFERROR(INDEX(Items!$X$6:$X$1005,MATCH(A54,Items!$A$6:$A$1005,0)),"MISSING ID")</x:f>
        <x:v>Processed material</x:v>
      </x:c>
      <x:c r="D54" s="4" t="str">
        <x:f>IFERROR(INDEX(Items!$C$6:$C$1005,MATCH(A54,Items!$A$6:$A$1005,0)),"MISSING ID")</x:f>
        <x:v>Unassigned</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Charcoal</x:v>
      </x:c>
      <x:c r="C56" s="4" t="str">
        <x:f>IFERROR(INDEX(Items!$X$6:$X$1005,MATCH(A56,Items!$A$6:$A$1005,0)),"MISSING ID")</x:f>
        <x:v>Processed material</x:v>
      </x:c>
      <x:c r="D56" s="4" t="str">
        <x:f>IFERROR(INDEX(Items!$C$6:$C$1005,MATCH(A56,Items!$A$6:$A$1005,0)),"MISSING ID")</x:f>
        <x:v>T1</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T0</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Copper ore</x:v>
      </x:c>
      <x:c r="C58" s="4" t="str">
        <x:f>IFERROR(INDEX(Items!$X$6:$X$1005,MATCH(A58,Items!$A$6:$A$1005,0)),"MISSING ID")</x:f>
        <x:v>Raw material</x:v>
      </x:c>
      <x:c r="D58" s="4" t="str">
        <x:f>IFERROR(INDEX(Items!$C$6:$C$1005,MATCH(A58,Items!$A$6:$A$1005,0)),"MISSING ID")</x:f>
        <x:v>T1</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Raw copper lump</x:v>
      </x:c>
      <x:c r="C59" s="4" t="str">
        <x:f>IFERROR(INDEX(Items!$X$6:$X$1005,MATCH(A59,Items!$A$6:$A$1005,0)),"MISSING ID")</x:f>
        <x:v>Processed material</x:v>
      </x:c>
      <x:c r="D59" s="4" t="str">
        <x:f>IFERROR(INDEX(Items!$C$6:$C$1005,MATCH(A59,Items!$A$6:$A$1005,0)),"MISSING ID")</x:f>
        <x:v>T0</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T0</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T0</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Raw magnesium metal</x:v>
      </x:c>
      <x:c r="C62" s="4" t="str">
        <x:f>IFERROR(INDEX(Items!$X$6:$X$1005,MATCH(A62,Items!$A$6:$A$1005,0)),"MISSING ID")</x:f>
        <x:v>Processed material</x:v>
      </x:c>
      <x:c r="D62" s="4" t="str">
        <x:f>IFERROR(INDEX(Items!$C$6:$C$1005,MATCH(A62,Items!$A$6:$A$1005,0)),"MISSING ID")</x:f>
        <x:v>T0</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T0</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t="str">
        <x:v>proposal.natural.borate</x:v>
      </x:c>
      <x:c r="B65" s="4" t="str">
        <x:f>IFERROR(INDEX(Items!$B$6:$B$1005,MATCH(A65,Items!$A$6:$A$1005,0)),"MISSING ID")</x:f>
        <x:v>Raw borate minerals</x:v>
      </x:c>
      <x:c r="C65" s="4" t="str">
        <x:f>IFERROR(INDEX(Items!$X$6:$X$1005,MATCH(A65,Items!$A$6:$A$1005,0)),"MISSING ID")</x:f>
        <x:v>Raw material</x:v>
      </x:c>
      <x:c r="D65" s="4" t="str">
        <x:f>IFERROR(INDEX(Items!$C$6:$C$1005,MATCH(A65,Items!$A$6:$A$1005,0)),"MISSING ID")</x:f>
        <x:v>T0</x:v>
      </x:c>
      <x:c r="E65" s="4" t="str">
        <x:v>Raw source</x:v>
      </x:c>
      <x:c r="F65" s="14" t="n">
        <x:f>IFERROR(INDEX(Items!$AJ$6:$AJ$1005,MATCH(A65,Items!$A$6:$A$1005,0)),"MISSING ID")</x:f>
        <x:v>0</x:v>
      </x:c>
      <x:c r="G65" s="4" t="str">
        <x:v>Source, recovery or issue route applies</x:v>
      </x:c>
      <x:c r="H65" s="4" t="str">
        <x:v>Not a selected manufacturing route</x:v>
      </x:c>
      <x:c r="I65" s="4" t="str">
        <x:v>Raw entry feed</x:v>
      </x:c>
      <x:c r="J65" s="4" t="str">
        <x:v>Source grade, collection, contamination and yield remain open.</x:v>
      </x:c>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T0</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T0</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t="str">
        <x:v>proposal.natural.manganese_ore</x:v>
      </x:c>
      <x:c r="B68" s="4" t="str">
        <x:f>IFERROR(INDEX(Items!$B$6:$B$1005,MATCH(A68,Items!$A$6:$A$1005,0)),"MISSING ID")</x:f>
        <x:v>Manganese-bearing ore</x:v>
      </x:c>
      <x:c r="C68" s="4" t="str">
        <x:f>IFERROR(INDEX(Items!$X$6:$X$1005,MATCH(A68,Items!$A$6:$A$1005,0)),"MISSING ID")</x:f>
        <x:v>Raw material</x:v>
      </x:c>
      <x:c r="D68" s="4" t="str">
        <x:f>IFERROR(INDEX(Items!$C$6:$C$1005,MATCH(A68,Items!$A$6:$A$1005,0)),"MISSING ID")</x:f>
        <x:v>T0</x:v>
      </x:c>
      <x:c r="E68" s="4" t="str">
        <x:v>Raw source</x:v>
      </x:c>
      <x:c r="F68" s="14" t="n">
        <x:f>IFERROR(INDEX(Items!$AJ$6:$AJ$1005,MATCH(A68,Items!$A$6:$A$1005,0)),"MISSING ID")</x:f>
        <x:v>0</x:v>
      </x:c>
      <x:c r="G68" s="4" t="str">
        <x:v>Source, recovery or issue route applies</x:v>
      </x:c>
      <x:c r="H68" s="4" t="str">
        <x:v>Not a selected manufacturing route</x:v>
      </x:c>
      <x:c r="I68" s="4" t="str">
        <x:v>Raw entry feed</x:v>
      </x:c>
      <x:c r="J68" s="4" t="str">
        <x:v>Source grade, collection, contamination and yield remain open.</x:v>
      </x:c>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T0</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T0</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T0</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T0</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T0</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T0</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t="str">
        <x:v>proposal.bio.husk_paper</x:v>
      </x:c>
      <x:c r="B77" s="4" t="str">
        <x:f>IFERROR(INDEX(Items!$B$6:$B$1005,MATCH(A77,Items!$A$6:$A$1005,0)),"MISSING ID")</x:f>
        <x:v>Husk-fiber paper</x:v>
      </x:c>
      <x:c r="C77" s="4" t="str">
        <x:f>IFERROR(INDEX(Items!$X$6:$X$1005,MATCH(A77,Items!$A$6:$A$1005,0)),"MISSING ID")</x:f>
        <x:v>Processed material</x:v>
      </x:c>
      <x:c r="D77" s="4" t="str">
        <x:f>IFERROR(INDEX(Items!$C$6:$C$1005,MATCH(A77,Items!$A$6:$A$1005,0)),"MISSING ID")</x:f>
        <x:v>T2</x:v>
      </x:c>
      <x:c r="E77" s="4" t="str">
        <x:v>Manufactured stock / part</x:v>
      </x:c>
      <x:c r="F77" s="14" t="n">
        <x:f>IFERROR(INDEX(Items!$AJ$6:$AJ$1005,MATCH(A77,Items!$A$6:$A$1005,0)),"MISSING ID")</x:f>
        <x:v>3</x:v>
      </x:c>
      <x:c r="G77" s="4" t="str">
        <x:v>Traced to cataloged T0 and/or recovered feeds</x:v>
      </x:c>
      <x:c r="H77" s="4" t="str">
        <x:v>Husk-sheet cutting shears, pressure fixtures and dedicated preparation surfaces. Very low hide/fur yield; no ordinary cloth or plant inputs.</x:v>
      </x:c>
      <x:c r="I77" s="4" t="str">
        <x:v>Candidate path traced</x:v>
      </x:c>
      <x:c r="J77" s="4" t="str">
        <x:v>Dimensions, grade, process qualification, quantity and yield remain open.</x:v>
      </x:c>
    </x:row>
    <x:row r="78" ht="115" customHeight="1">
      <x:c r="A78" s="4" t="str">
        <x:v>proposal.bio.pressed_husk</x:v>
      </x:c>
      <x:c r="B78" s="4" t="str">
        <x:f>IFERROR(INDEX(Items!$B$6:$B$1005,MATCH(A78,Items!$A$6:$A$1005,0)),"MISSING ID")</x:f>
        <x:v>Pressed husk-fiber textile material</x:v>
      </x:c>
      <x:c r="C78" s="4" t="str">
        <x:f>IFERROR(INDEX(Items!$X$6:$X$1005,MATCH(A78,Items!$A$6:$A$1005,0)),"MISSING ID")</x:f>
        <x:v>Processed material</x:v>
      </x:c>
      <x:c r="D78" s="4" t="str">
        <x:f>IFERROR(INDEX(Items!$C$6:$C$1005,MATCH(A78,Items!$A$6:$A$1005,0)),"MISSING ID")</x:f>
        <x:v>T1</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T0</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Processed hide material</x:v>
      </x:c>
      <x:c r="C80" s="4" t="str">
        <x:f>IFERROR(INDEX(Items!$X$6:$X$1005,MATCH(A80,Items!$A$6:$A$1005,0)),"MISSING ID")</x:f>
        <x:v>Processed material</x:v>
      </x:c>
      <x:c r="D80" s="4" t="str">
        <x:f>IFERROR(INDEX(Items!$C$6:$C$1005,MATCH(A80,Items!$A$6:$A$1005,0)),"MISSING ID")</x:f>
        <x:v>T1</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T0</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T0</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T0</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T0</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T0</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T0</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T0</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T0</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str">
        <x:f>IFERROR(INDEX(Items!$X$6:$X$1005,MATCH(A97,Items!$A$6:$A$1005,0)),"MISSING ID")</x:f>
        <x:v>Container</x:v>
      </x:c>
      <x:c r="D97" s="4" t="str">
        <x:f>IFERROR(INDEX(Items!$C$6:$C$1005,MATCH(A97,Items!$A$6:$A$1005,0)),"MISSING ID")</x:f>
        <x:v>Not applicable</x:v>
      </x:c>
      <x:c r="E97" s="4" t="str">
        <x:v>Finished endpoint</x:v>
      </x:c>
      <x:c r="F97" s="14" t="n">
        <x:f>IFERROR(INDEX(Items!$AJ$6:$AJ$1005,MATCH(A97,Items!$A$6:$A$1005,0)),"MISSING ID")</x:f>
        <x:v>1</x:v>
      </x:c>
      <x:c r="G97" s="4" t="str">
        <x:v>Traced to cataloged T0 and/or recovered feeds</x:v>
      </x:c>
      <x:c r="H97" s="4" t="str">
        <x:v>Controlled-heating firing kiln or specialist glass hot-work station; Ceramic firing tray / Ceramic casting mold as applicable. Qualified power, heat and atmosphere required.</x:v>
      </x:c>
      <x:c r="I97" s="4" t="str">
        <x:v>Candidate path traced</x:v>
      </x:c>
      <x:c r="J97" s="4" t="str">
        <x:v>Dimensions, grade, process qualification, quantity and yield remain open.</x:v>
      </x:c>
    </x:row>
    <x:row r="98" ht="115" customHeight="1">
      <x:c r="A98" s="4" t="str">
        <x:v>proposal.container.wide_jar</x:v>
      </x:c>
      <x:c r="B98" s="4" t="str">
        <x:f>IFERROR(INDEX(Items!$B$6:$B$1005,MATCH(A98,Items!$A$6:$A$1005,0)),"MISSING ID")</x:f>
        <x:v>Wide-mouth sample jar</x:v>
      </x:c>
      <x:c r="C98" s="4" t="str">
        <x:f>IFERROR(INDEX(Items!$X$6:$X$1005,MATCH(A98,Items!$A$6:$A$1005,0)),"MISSING ID")</x:f>
        <x:v>Container</x:v>
      </x:c>
      <x:c r="D98" s="4" t="str">
        <x:f>IFERROR(INDEX(Items!$C$6:$C$1005,MATCH(A98,Items!$A$6:$A$1005,0)),"MISSING ID")</x:f>
        <x:v>Not applicable</x:v>
      </x:c>
      <x:c r="E98" s="4" t="str">
        <x:v>Finished endpoint</x:v>
      </x:c>
      <x:c r="F98" s="14" t="n">
        <x:f>IFERROR(INDEX(Items!$AJ$6:$AJ$1005,MATCH(A98,Items!$A$6:$A$1005,0)),"MISSING ID")</x:f>
        <x:v>1</x:v>
      </x:c>
      <x:c r="G98" s="4" t="str">
        <x:v>Traced to cataloged T0 and/or recovered feeds</x:v>
      </x:c>
      <x:c r="H98" s="4" t="str">
        <x:v>Controlled-heating firing kiln or specialist glass hot-work station; Ceramic firing tray / Ceramic casting mold as applicable. Qualified power, heat and atmosphere required.</x:v>
      </x:c>
      <x:c r="I98" s="4" t="str">
        <x:v>Candidate path traced</x:v>
      </x:c>
      <x:c r="J98" s="4" t="str">
        <x:v>Dimensions, grade, process qualification, quantity and yield remain open.</x:v>
      </x:c>
    </x:row>
    <x:row r="99" ht="115" customHeight="1">
      <x:c r="A99" s="4" t="str">
        <x:v>proposal.container.ampoule</x:v>
      </x:c>
      <x:c r="B99" s="4" t="str">
        <x:f>IFERROR(INDEX(Items!$B$6:$B$1005,MATCH(A99,Items!$A$6:$A$1005,0)),"MISSING ID")</x:f>
        <x:v>Sealed sample ampoule</x:v>
      </x:c>
      <x:c r="C99" s="4" t="str">
        <x:f>IFERROR(INDEX(Items!$X$6:$X$1005,MATCH(A99,Items!$A$6:$A$1005,0)),"MISSING ID")</x:f>
        <x:v>Container</x:v>
      </x:c>
      <x:c r="D99" s="4" t="str">
        <x:f>IFERROR(INDEX(Items!$C$6:$C$1005,MATCH(A99,Items!$A$6:$A$1005,0)),"MISSING ID")</x:f>
        <x:v>Not applicable</x:v>
      </x:c>
      <x:c r="E99" s="4" t="str">
        <x:v>Finished endpoint</x:v>
      </x:c>
      <x:c r="F99" s="14" t="n">
        <x:f>IFERROR(INDEX(Items!$AJ$6:$AJ$1005,MATCH(A99,Items!$A$6:$A$1005,0)),"MISSING ID")</x:f>
        <x:v>1</x:v>
      </x:c>
      <x:c r="G99" s="4" t="str">
        <x:v>Traced to cataloged T0 and/or recovered feeds</x:v>
      </x:c>
      <x:c r="H99" s="4" t="str">
        <x:v>Controlled-heating firing kiln or specialist glass hot-work station; Ceramic firing tray / Ceramic casting mold as applicable. Qualified power, heat and atmosphere required.</x:v>
      </x:c>
      <x:c r="I99" s="4" t="str">
        <x:v>Candidate path traced</x:v>
      </x:c>
      <x:c r="J99" s="4" t="str">
        <x:v>Dimensions, grade, process qualification, quantity and yield remain open.</x:v>
      </x:c>
    </x:row>
    <x:row r="100" ht="115" customHeight="1">
      <x:c r="A100" s="4" t="str">
        <x:v>proposal.container.marked_flask</x:v>
      </x:c>
      <x:c r="B100" s="4" t="str">
        <x:f>IFERROR(INDEX(Items!$B$6:$B$1005,MATCH(A100,Items!$A$6:$A$1005,0)),"MISSING ID")</x:f>
        <x:v>Marked glass flask</x:v>
      </x:c>
      <x:c r="C100" s="4" t="str">
        <x:f>IFERROR(INDEX(Items!$X$6:$X$1005,MATCH(A100,Items!$A$6:$A$1005,0)),"MISSING ID")</x:f>
        <x:v>Container</x:v>
      </x:c>
      <x:c r="D100" s="4" t="str">
        <x:f>IFERROR(INDEX(Items!$C$6:$C$1005,MATCH(A100,Items!$A$6:$A$1005,0)),"MISSING ID")</x:f>
        <x:v>Not applicable</x:v>
      </x:c>
      <x:c r="E100" s="4" t="str">
        <x:v>Finished endpoint</x:v>
      </x:c>
      <x:c r="F100" s="14" t="n">
        <x:f>IFERROR(INDEX(Items!$AJ$6:$AJ$1005,MATCH(A100,Items!$A$6:$A$1005,0)),"MISSING ID")</x:f>
        <x:v>1</x:v>
      </x:c>
      <x:c r="G100" s="4" t="str">
        <x:v>Traced to cataloged T0 and/or recovered feeds</x:v>
      </x:c>
      <x:c r="H100" s="4" t="str">
        <x:v>Controlled-heating firing kiln or specialist glass hot-work station; Ceramic firing tray / Ceramic casting mold as applicable. Qualified power, heat and atmosphere required.</x:v>
      </x:c>
      <x:c r="I100" s="4" t="str">
        <x:v>Candidate path traced</x:v>
      </x:c>
      <x:c r="J100" s="4" t="str">
        <x:v>Dimensions, grade, process qualification, quantity and yield remain open.</x:v>
      </x:c>
    </x:row>
    <x:row r="101" ht="115" customHeight="1">
      <x:c r="A101" s="4" t="str">
        <x:v>proposal.container.shell_cage</x:v>
      </x:c>
      <x:c r="B101" s="4" t="str">
        <x:f>IFERROR(INDEX(Items!$B$6:$B$1005,MATCH(A101,Items!$A$6:$A$1005,0)),"MISSING ID")</x:f>
        <x:v>Shell-caged glass flask</x:v>
      </x:c>
      <x:c r="C101" s="4" t="str">
        <x:f>IFERROR(INDEX(Items!$X$6:$X$1005,MATCH(A101,Items!$A$6:$A$1005,0)),"MISSING ID")</x:f>
        <x:v>Container</x:v>
      </x:c>
      <x:c r="D101" s="4" t="str">
        <x:f>IFERROR(INDEX(Items!$C$6:$C$1005,MATCH(A101,Items!$A$6:$A$1005,0)),"MISSING ID")</x:f>
        <x:v>Not applicable</x:v>
      </x:c>
      <x:c r="E101" s="4" t="str">
        <x:v>Finished endpoint</x:v>
      </x:c>
      <x:c r="F101" s="14" t="n">
        <x:f>IFERROR(INDEX(Items!$AJ$6:$AJ$1005,MATCH(A101,Items!$A$6:$A$1005,0)),"MISSING ID")</x:f>
        <x:v>1</x:v>
      </x:c>
      <x:c r="G101" s="4" t="str">
        <x:v>Traced to cataloged T0 and/or recovered feeds</x:v>
      </x:c>
      <x:c r="H101" s="4" t="str">
        <x:v>Controlled-heating firing kiln or specialist glass hot-work station; Ceramic firing tray / Ceramic casting mold as applicable. Qualified power, heat and atmosphere required.</x:v>
      </x:c>
      <x:c r="I101" s="4" t="str">
        <x:v>Candidate path traced</x:v>
      </x:c>
      <x:c r="J101" s="4" t="str">
        <x:v>Dimensions, grade, process qualification, quantity and yield remain open.</x:v>
      </x:c>
    </x:row>
    <x:row r="102" ht="115" customHeight="1">
      <x:c r="A102" s="4" t="str">
        <x:v>proposal.container.lined_canister</x:v>
      </x:c>
      <x:c r="B102" s="4" t="str">
        <x:f>IFERROR(INDEX(Items!$B$6:$B$1005,MATCH(A102,Items!$A$6:$A$1005,0)),"MISSING ID")</x:f>
        <x:v>Glass-lined haul canister</x:v>
      </x:c>
      <x:c r="C102" s="4" t="str">
        <x:f>IFERROR(INDEX(Items!$X$6:$X$1005,MATCH(A102,Items!$A$6:$A$1005,0)),"MISSING ID")</x:f>
        <x:v>Container</x:v>
      </x:c>
      <x:c r="D102" s="4" t="str">
        <x:f>IFERROR(INDEX(Items!$C$6:$C$1005,MATCH(A102,Items!$A$6:$A$1005,0)),"MISSING ID")</x:f>
        <x:v>Not applicable</x:v>
      </x:c>
      <x:c r="E102" s="4" t="str">
        <x:v>Finished endpoint</x:v>
      </x:c>
      <x:c r="F102" s="14" t="n">
        <x:f>IFERROR(INDEX(Items!$AJ$6:$AJ$1005,MATCH(A102,Items!$A$6:$A$1005,0)),"MISSING ID")</x:f>
        <x:v>1</x:v>
      </x:c>
      <x:c r="G102" s="4" t="str">
        <x:v>Traced to cataloged T0 and/or recovered feeds</x:v>
      </x:c>
      <x:c r="H102" s="4" t="str">
        <x:v>Controlled-heating firing kiln or specialist glass hot-work station; Ceramic firing tray / Ceramic casting mold as applicable. Qualified power, heat and atmosphere required.</x:v>
      </x:c>
      <x:c r="I102" s="4" t="str">
        <x:v>Candidate path traced</x:v>
      </x:c>
      <x:c r="J102" s="4" t="str">
        <x:v>Dimensions, grade, process qualification, quantity and yield remain open.</x:v>
      </x:c>
    </x:row>
    <x:row r="103" ht="115" customHeight="1">
      <x:c r="A103" s="4" t="str">
        <x:v>proposal.container.ceramic_jar</x:v>
      </x:c>
      <x:c r="B103" s="4" t="str">
        <x:f>IFERROR(INDEX(Items!$B$6:$B$1005,MATCH(A103,Items!$A$6:$A$1005,0)),"MISSING ID")</x:f>
        <x:v>Glazed ceramic reagent jar</x:v>
      </x:c>
      <x:c r="C103" s="4" t="str">
        <x:f>IFERROR(INDEX(Items!$X$6:$X$1005,MATCH(A103,Items!$A$6:$A$1005,0)),"MISSING ID")</x:f>
        <x:v>Container</x:v>
      </x:c>
      <x:c r="D103" s="4" t="str">
        <x:f>IFERROR(INDEX(Items!$C$6:$C$1005,MATCH(A103,Items!$A$6:$A$1005,0)),"MISSING ID")</x:f>
        <x:v>Not applicable</x:v>
      </x:c>
      <x:c r="E103" s="4" t="str">
        <x:v>Finished endpoint</x:v>
      </x:c>
      <x:c r="F103" s="14" t="n">
        <x:f>IFERROR(INDEX(Items!$AJ$6:$AJ$1005,MATCH(A103,Items!$A$6:$A$1005,0)),"MISSING ID")</x:f>
        <x:v>1</x:v>
      </x:c>
      <x:c r="G103" s="4" t="str">
        <x:v>Traced to cataloged T0 and/or recovered feeds</x:v>
      </x:c>
      <x:c r="H103" s="4" t="str">
        <x:v>Controlled-heating firing kiln or specialist glass hot-work station; Ceramic firing tray / Ceramic casting mold as applicable. Qualified power, heat and atmosphere required.</x:v>
      </x:c>
      <x:c r="I103" s="4" t="str">
        <x:v>Candidate path traced</x:v>
      </x:c>
      <x:c r="J103" s="4" t="str">
        <x:v>Dimensions, grade, process qualification, quantity and yield remain open.</x:v>
      </x:c>
    </x:row>
    <x:row r="104" ht="115" customHeight="1">
      <x:c r="A104" s="4" t="str">
        <x:v>proposal.container.bulk_ichor</x:v>
      </x:c>
      <x:c r="B104" s="4" t="str">
        <x:f>IFERROR(INDEX(Items!$B$6:$B$1005,MATCH(A104,Items!$A$6:$A$1005,0)),"MISSING ID")</x:f>
        <x:v>Bulk ichor vessel</x:v>
      </x:c>
      <x:c r="C104" s="4" t="str">
        <x:f>IFERROR(INDEX(Items!$X$6:$X$1005,MATCH(A104,Items!$A$6:$A$1005,0)),"MISSING ID")</x:f>
        <x:v>Container</x:v>
      </x:c>
      <x:c r="D104" s="4" t="str">
        <x:f>IFERROR(INDEX(Items!$C$6:$C$1005,MATCH(A104,Items!$A$6:$A$1005,0)),"MISSING ID")</x:f>
        <x:v>Not applicable</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str">
        <x:f>IFERROR(INDEX(Items!$X$6:$X$1005,MATCH(A106,Items!$A$6:$A$1005,0)),"MISSING ID")</x:f>
        <x:v>Carrier</x:v>
      </x:c>
      <x:c r="D106" s="4" t="str">
        <x:f>IFERROR(INDEX(Items!$C$6:$C$1005,MATCH(A106,Items!$A$6:$A$1005,0)),"MISSING ID")</x:f>
        <x:v>Not applicable</x:v>
      </x:c>
      <x:c r="E106" s="4" t="str">
        <x:v>Finished endpoint</x:v>
      </x:c>
      <x:c r="F106" s="14" t="n">
        <x:f>IFERROR(INDEX(Items!$AJ$6:$AJ$1005,MATCH(A106,Items!$A$6:$A$1005,0)),"MISSING ID")</x:f>
        <x:v>1</x:v>
      </x:c>
      <x:c r="G106" s="4" t="str">
        <x:v>Traced to cataloged T0 and/or recovered feeds</x:v>
      </x:c>
      <x:c r="H106" s="4" t="str">
        <x:v>Forge hearth, Anvil, Forging hammer, Smithing tongs, Metalworking file and Hand-cranked metal drill as applicable. Existing workshop bootstrap and controlled heating/cooling required; no free-water quench assumed.</x:v>
      </x:c>
      <x:c r="I106" s="4" t="str">
        <x:v>Candidate path traced</x:v>
      </x:c>
      <x:c r="J106" s="4" t="str">
        <x:v>Dimensions, grade, process qualification, quantity and yield remain open.</x:v>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Not applicable</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str">
        <x:f>IFERROR(INDEX(Items!$X$6:$X$1005,MATCH(A109,Items!$A$6:$A$1005,0)),"MISSING ID")</x:f>
        <x:v>Tool</x:v>
      </x:c>
      <x:c r="D109" s="4" t="str">
        <x:f>IFERROR(INDEX(Items!$C$6:$C$1005,MATCH(A109,Items!$A$6:$A$1005,0)),"MISSING ID")</x:f>
        <x:v>Not applicable</x:v>
      </x:c>
      <x:c r="E109" s="4" t="str">
        <x:v>Finished endpoint</x:v>
      </x:c>
      <x:c r="F109" s="14" t="n">
        <x:f>IFERROR(INDEX(Items!$AJ$6:$AJ$1005,MATCH(A109,Items!$A$6:$A$1005,0)),"MISSING ID")</x:f>
        <x:v>1</x:v>
      </x:c>
      <x:c r="G109" s="4" t="str">
        <x:v>Traced to cataloged T0 and/or recovered feeds</x:v>
      </x:c>
      <x:c r="H109" s="4" t="str">
        <x:v>Controlled-heating firing kiln or specialist glass hot-work station; Ceramic firing tray / Ceramic casting mold as applicable. Qualified power, heat and atmosphere required.</x:v>
      </x:c>
      <x:c r="I109" s="4" t="str">
        <x:v>Candidate path traced</x:v>
      </x:c>
      <x:c r="J109" s="4" t="str">
        <x:v>Dimensions, grade, process qualification, quantity and yield remain open.</x:v>
      </x:c>
    </x:row>
    <x:row r="110" ht="115" customHeight="1">
      <x:c r="A110" s="4" t="str">
        <x:v>proposal.container.glass_stopper</x:v>
      </x:c>
      <x:c r="B110" s="4" t="str">
        <x:f>IFERROR(INDEX(Items!$B$6:$B$1005,MATCH(A110,Items!$A$6:$A$1005,0)),"MISSING ID")</x:f>
        <x:v>Matched glass stopper</x:v>
      </x:c>
      <x:c r="C110" s="4" t="str">
        <x:f>IFERROR(INDEX(Items!$X$6:$X$1005,MATCH(A110,Items!$A$6:$A$1005,0)),"MISSING ID")</x:f>
        <x:v>Container part</x:v>
      </x:c>
      <x:c r="D110" s="4" t="str">
        <x:f>IFERROR(INDEX(Items!$C$6:$C$1005,MATCH(A110,Items!$A$6:$A$1005,0)),"MISSING ID")</x:f>
        <x:v>T2</x:v>
      </x:c>
      <x:c r="E110" s="4" t="str">
        <x:v>Manufactured stock / part</x:v>
      </x:c>
      <x:c r="F110" s="14" t="n">
        <x:f>IFERROR(INDEX(Items!$AJ$6:$AJ$1005,MATCH(A110,Items!$A$6:$A$1005,0)),"MISSING ID")</x:f>
        <x:v>1</x:v>
      </x:c>
      <x:c r="G110" s="4" t="str">
        <x:v>Traced to cataloged T0 and/or recovered feeds</x:v>
      </x:c>
      <x:c r="H110" s="4" t="str">
        <x:v>Controlled-heating firing kiln or specialist glass hot-work station; Ceramic firing tray / Ceramic casting mold as applicable. Qualified power, heat and atmosphere required.</x:v>
      </x:c>
      <x:c r="I110" s="4" t="str">
        <x:v>Candidate path traced</x:v>
      </x:c>
      <x:c r="J110" s="4" t="str">
        <x:v>Dimensions, grade, process qualification, quantity and yield remain open.</x:v>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T2</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t="str">
        <x:v>proposal.gear.boots</x:v>
      </x:c>
      <x:c r="B117" s="4" t="str">
        <x:f>IFERROR(INDEX(Items!$B$6:$B$1005,MATCH(A117,Items!$A$6:$A$1005,0)),"MISSING ID")</x:f>
        <x:v>Boots</x:v>
      </x:c>
      <x:c r="C117" s="4" t="str">
        <x:f>IFERROR(INDEX(Items!$X$6:$X$1005,MATCH(A117,Items!$A$6:$A$1005,0)),"MISSING ID")</x:f>
        <x:v>Wearable</x:v>
      </x:c>
      <x:c r="D117" s="4" t="str">
        <x:f>IFERROR(INDEX(Items!$C$6:$C$1005,MATCH(A117,Items!$A$6:$A$1005,0)),"MISSING ID")</x:f>
        <x:v>Not applicable</x:v>
      </x:c>
      <x:c r="E117" s="4" t="str">
        <x:v>Finished endpoint</x:v>
      </x:c>
      <x:c r="F117" s="14" t="n">
        <x:f>IFERROR(INDEX(Items!$AJ$6:$AJ$1005,MATCH(A117,Items!$A$6:$A$1005,0)),"MISSING ID")</x:f>
        <x:v>1</x:v>
      </x:c>
      <x:c r="G117" s="4" t="str">
        <x:v>Traced to cataloged T0 and/or recovered feeds</x:v>
      </x:c>
      <x:c r="H117" s="4" t="str">
        <x:v>Forge hearth, Anvil, Forging hammer, Smithing tongs, Metalworking file and Hand-cranked metal drill as applicable. Existing workshop bootstrap and controlled heating/cooling required; no free-water quench assumed.</x:v>
      </x:c>
      <x:c r="I117" s="4" t="str">
        <x:v>Candidate path traced</x:v>
      </x:c>
      <x:c r="J117" s="4" t="str">
        <x:v>Fit, joints, insulation/protection and biological material yield require qualification.</x:v>
      </x:c>
    </x:row>
    <x:row r="118" ht="115" customHeight="1">
      <x:c r="A118" s="4" t="str">
        <x:v>proposal.gear.gloves</x:v>
      </x:c>
      <x:c r="B118" s="4" t="str">
        <x:f>IFERROR(INDEX(Items!$B$6:$B$1005,MATCH(A118,Items!$A$6:$A$1005,0)),"MISSING ID")</x:f>
        <x:v>Gloves</x:v>
      </x:c>
      <x:c r="C118" s="4" t="str">
        <x:f>IFERROR(INDEX(Items!$X$6:$X$1005,MATCH(A118,Items!$A$6:$A$1005,0)),"MISSING ID")</x:f>
        <x:v>Wearable</x:v>
      </x:c>
      <x:c r="D118" s="4" t="str">
        <x:f>IFERROR(INDEX(Items!$C$6:$C$1005,MATCH(A118,Items!$A$6:$A$1005,0)),"MISSING ID")</x:f>
        <x:v>Not applicable</x:v>
      </x:c>
      <x:c r="E118" s="4" t="str">
        <x:v>Finished endpoint</x:v>
      </x:c>
      <x:c r="F118" s="14" t="n">
        <x:f>IFERROR(INDEX(Items!$AJ$6:$AJ$1005,MATCH(A118,Items!$A$6:$A$1005,0)),"MISSING ID")</x:f>
        <x:v>1</x:v>
      </x:c>
      <x:c r="G118" s="4" t="str">
        <x:v>Traced to cataloged T0 and/or recovered feeds</x:v>
      </x:c>
      <x:c r="H118" s="4" t="str">
        <x:v>Forge hearth, Anvil, Forging hammer, Smithing tongs, Metalworking file and Hand-cranked metal drill as applicable. Existing workshop bootstrap and controlled heating/cooling required; no free-water quench assumed.</x:v>
      </x:c>
      <x:c r="I118" s="4" t="str">
        <x:v>Candidate path traced</x:v>
      </x:c>
      <x:c r="J118" s="4" t="str">
        <x:v>Fit, joints, insulation/protection and biological material yield require qualification.</x:v>
      </x:c>
    </x:row>
    <x:row r="119" ht="115" customHeight="1">
      <x:c r="A119" s="4" t="str">
        <x:v>proposal.gear.backpack</x:v>
      </x:c>
      <x:c r="B119" s="4" t="str">
        <x:f>IFERROR(INDEX(Items!$B$6:$B$1005,MATCH(A119,Items!$A$6:$A$1005,0)),"MISSING ID")</x:f>
        <x:v>Backpack</x:v>
      </x:c>
      <x:c r="C119" s="4" t="str">
        <x:f>IFERROR(INDEX(Items!$X$6:$X$1005,MATCH(A119,Items!$A$6:$A$1005,0)),"MISSING ID")</x:f>
        <x:v>Carrier</x:v>
      </x:c>
      <x:c r="D119" s="4" t="str">
        <x:f>IFERROR(INDEX(Items!$C$6:$C$1005,MATCH(A119,Items!$A$6:$A$1005,0)),"MISSING ID")</x:f>
        <x:v>Not applicable</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Specialized armor plates</x:v>
      </x:c>
      <x:c r="C120" s="4" t="str">
        <x:f>IFERROR(INDEX(Items!$X$6:$X$1005,MATCH(A120,Items!$A$6:$A$1005,0)),"MISSING ID")</x:f>
        <x:v>Armor</x:v>
      </x:c>
      <x:c r="D120" s="4" t="str">
        <x:f>IFERROR(INDEX(Items!$C$6:$C$1005,MATCH(A120,Items!$A$6:$A$1005,0)),"MISSING ID")</x:f>
        <x:v>Not applicable</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Not applicable</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Not applicable</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Not applicable</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Not applicable</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Not applicable</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Not applicable</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ht="115" customHeight="1">
      <x:c r="A128" s="4" t="str">
        <x:v>proposal.fashion.hat</x:v>
      </x:c>
      <x:c r="B128" s="4" t="str">
        <x:f>IFERROR(INDEX(Items!$B$6:$B$1005,MATCH(A128,Items!$A$6:$A$1005,0)),"MISSING ID")</x:f>
        <x:v>Hat</x:v>
      </x:c>
      <x:c r="C128" s="4" t="str">
        <x:f>IFERROR(INDEX(Items!$X$6:$X$1005,MATCH(A128,Items!$A$6:$A$1005,0)),"MISSING ID")</x:f>
        <x:v>Wearable</x:v>
      </x:c>
      <x:c r="D128" s="4" t="str">
        <x:f>IFERROR(INDEX(Items!$C$6:$C$1005,MATCH(A128,Items!$A$6:$A$1005,0)),"MISSING ID")</x:f>
        <x:v>Not applicable</x:v>
      </x:c>
      <x:c r="E128" s="4" t="str">
        <x:v>Finished endpoint</x:v>
      </x:c>
      <x:c r="F128" s="14" t="n">
        <x:f>IFERROR(INDEX(Items!$AJ$6:$AJ$1005,MATCH(A128,Items!$A$6:$A$1005,0)),"MISSING ID")</x:f>
        <x:v>1</x:v>
      </x:c>
      <x:c r="G128" s="4" t="str">
        <x:v>Traced to cataloged T0 and/or recovered feeds</x:v>
      </x:c>
      <x:c r="H128" s="4" t="str">
        <x:v>Forge hearth, Anvil, Forging hammer, Smithing tongs, Metalworking file and Hand-cranked metal drill as applicable. Existing workshop bootstrap and controlled heating/cooling required; no free-water quench assumed.</x:v>
      </x:c>
      <x:c r="I128" s="4" t="str">
        <x:v>Candidate path traced</x:v>
      </x:c>
      <x:c r="J128" s="4" t="str">
        <x:v>Fit, joints, insulation/protection and biological material yield require qualification.</x:v>
      </x:c>
    </x:row>
    <x:row r="129" ht="115" customHeight="1">
      <x:c r="A129" s="4" t="str">
        <x:v>proposal.fashion.husk_garment</x:v>
      </x:c>
      <x:c r="B129" s="4" t="str">
        <x:f>IFERROR(INDEX(Items!$B$6:$B$1005,MATCH(A129,Items!$A$6:$A$1005,0)),"MISSING ID")</x:f>
        <x:v>Elaborate husk-fiber wear</x:v>
      </x:c>
      <x:c r="C129" s="4" t="str">
        <x:f>IFERROR(INDEX(Items!$X$6:$X$1005,MATCH(A129,Items!$A$6:$A$1005,0)),"MISSING ID")</x:f>
        <x:v>Wearable</x:v>
      </x:c>
      <x:c r="D129" s="4" t="str">
        <x:f>IFERROR(INDEX(Items!$C$6:$C$1005,MATCH(A129,Items!$A$6:$A$1005,0)),"MISSING ID")</x:f>
        <x:v>Not applicable</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Elaborate fur wear</x:v>
      </x:c>
      <x:c r="C130" s="4" t="str">
        <x:f>IFERROR(INDEX(Items!$X$6:$X$1005,MATCH(A130,Items!$A$6:$A$1005,0)),"MISSING ID")</x:f>
        <x:v>Wearable</x:v>
      </x:c>
      <x:c r="D130" s="4" t="str">
        <x:f>IFERROR(INDEX(Items!$C$6:$C$1005,MATCH(A130,Items!$A$6:$A$1005,0)),"MISSING ID")</x:f>
        <x:v>Not applicable</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Elaborate hide wear</x:v>
      </x:c>
      <x:c r="C131" s="4" t="str">
        <x:f>IFERROR(INDEX(Items!$X$6:$X$1005,MATCH(A131,Items!$A$6:$A$1005,0)),"MISSING ID")</x:f>
        <x:v>Wearable</x:v>
      </x:c>
      <x:c r="D131" s="4" t="str">
        <x:f>IFERROR(INDEX(Items!$C$6:$C$1005,MATCH(A131,Items!$A$6:$A$1005,0)),"MISSING ID")</x:f>
        <x:v>Not applicable</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T0</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T0</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T0</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T0</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T0</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ht="115" customHeight="1">
      <x:c r="A137" s="4" t="str">
        <x:v>proposal.gem.corundum</x:v>
      </x:c>
      <x:c r="B137" s="4" t="str">
        <x:f>IFERROR(INDEX(Items!$B$6:$B$1005,MATCH(A137,Items!$A$6:$A$1005,0)),"MISSING ID")</x:f>
        <x:v>Ruby / sapphire corundum</x:v>
      </x:c>
      <x:c r="C137" s="4" t="str">
        <x:f>IFERROR(INDEX(Items!$X$6:$X$1005,MATCH(A137,Items!$A$6:$A$1005,0)),"MISSING ID")</x:f>
        <x:v>Gem material</x:v>
      </x:c>
      <x:c r="D137" s="4" t="str">
        <x:f>IFERROR(INDEX(Items!$C$6:$C$1005,MATCH(A137,Items!$A$6:$A$1005,0)),"MISSING ID")</x:f>
        <x:v>T0</x:v>
      </x:c>
      <x:c r="E137" s="4" t="str">
        <x:v>Raw source</x:v>
      </x:c>
      <x:c r="F137" s="14" t="n">
        <x:f>IFERROR(INDEX(Items!$AJ$6:$AJ$1005,MATCH(A137,Items!$A$6:$A$1005,0)),"MISSING ID")</x:f>
        <x:v>0</x:v>
      </x:c>
      <x:c r="G137" s="4" t="str">
        <x:v>Source, recovery or issue route applies</x:v>
      </x:c>
      <x:c r="H137" s="4" t="str">
        <x:v>Not a selected manufacturing route</x:v>
      </x:c>
      <x:c r="I137" s="4" t="str">
        <x:v>Raw entry feed</x:v>
      </x:c>
      <x:c r="J137" s="4" t="str">
        <x:v>Source grade, collection, contamination and yield remain open.</x:v>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T0</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T0</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Simple everyday wraps</x:v>
      </x:c>
      <x:c r="C140" s="4" t="str">
        <x:f>IFERROR(INDEX(Items!$X$6:$X$1005,MATCH(A140,Items!$A$6:$A$1005,0)),"MISSING ID")</x:f>
        <x:v>Wearable</x:v>
      </x:c>
      <x:c r="D140" s="4" t="str">
        <x:f>IFERROR(INDEX(Items!$C$6:$C$1005,MATCH(A140,Items!$A$6:$A$1005,0)),"MISSING ID")</x:f>
        <x:v>Not applicable</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T0</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T1</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T3</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T3</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T3</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T4</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T4</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T3</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T3</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Not applicable</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Not applicable</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Not applicable</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T2</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T3</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T3</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Not applicable</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Not applicable</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Not applicable</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Not applicable</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ht="115" customHeight="1">
      <x:c r="A162" s="4" t="str">
        <x:v>proposal.culture.prayer_leaf</x:v>
      </x:c>
      <x:c r="B162" s="4" t="str">
        <x:f>IFERROR(INDEX(Items!$B$6:$B$1005,MATCH(A162,Items!$A$6:$A$1005,0)),"MISSING ID")</x:f>
        <x:v>Husk-paper prayer leaf</x:v>
      </x:c>
      <x:c r="C162" s="4" t="str">
        <x:f>IFERROR(INDEX(Items!$X$6:$X$1005,MATCH(A162,Items!$A$6:$A$1005,0)),"MISSING ID")</x:f>
        <x:v>Document</x:v>
      </x:c>
      <x:c r="D162" s="4" t="str">
        <x:f>IFERROR(INDEX(Items!$C$6:$C$1005,MATCH(A162,Items!$A$6:$A$1005,0)),"MISSING ID")</x:f>
        <x:v>Not applicable</x:v>
      </x:c>
      <x:c r="E162" s="4" t="str">
        <x:v>Finished endpoint</x:v>
      </x:c>
      <x:c r="F162" s="14" t="n">
        <x:f>IFERROR(INDEX(Items!$AJ$6:$AJ$1005,MATCH(A162,Items!$A$6:$A$1005,0)),"MISSING ID")</x:f>
        <x:v>1</x:v>
      </x:c>
      <x:c r="G162" s="4" t="str">
        <x:v>Traced to cataloged T0 and/or recovered feeds</x:v>
      </x:c>
      <x:c r="H162" s="4" t="str">
        <x:v>Marking stylus and food-excluded pigment applicator. Husk-paper preparation where applicable.</x:v>
      </x:c>
      <x:c r="I162" s="4" t="str">
        <x:v>Candidate path traced</x:v>
      </x:c>
      <x:c r="J162" s="4" t="str">
        <x:v>Dimensions, grade, process qualification, quantity and yield remain open.</x:v>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Not applicable</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Not applicable</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Not applicable</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ht="115" customHeight="1">
      <x:c r="A166" s="4" t="str">
        <x:v>proposal.culture.register</x:v>
      </x:c>
      <x:c r="B166" s="4" t="str">
        <x:f>IFERROR(INDEX(Items!$B$6:$B$1005,MATCH(A166,Items!$A$6:$A$1005,0)),"MISSING ID")</x:f>
        <x:v>Civic register folio</x:v>
      </x:c>
      <x:c r="C166" s="4" t="str">
        <x:f>IFERROR(INDEX(Items!$X$6:$X$1005,MATCH(A166,Items!$A$6:$A$1005,0)),"MISSING ID")</x:f>
        <x:v>Document</x:v>
      </x:c>
      <x:c r="D166" s="4" t="str">
        <x:f>IFERROR(INDEX(Items!$C$6:$C$1005,MATCH(A166,Items!$A$6:$A$1005,0)),"MISSING ID")</x:f>
        <x:v>Not applicable</x:v>
      </x:c>
      <x:c r="E166" s="4" t="str">
        <x:v>Finished endpoint</x:v>
      </x:c>
      <x:c r="F166" s="14" t="n">
        <x:f>IFERROR(INDEX(Items!$AJ$6:$AJ$1005,MATCH(A166,Items!$A$6:$A$1005,0)),"MISSING ID")</x:f>
        <x:v>1</x:v>
      </x:c>
      <x:c r="G166" s="4" t="str">
        <x:v>Traced to cataloged T0 and/or recovered feeds</x:v>
      </x:c>
      <x:c r="H166" s="4" t="str">
        <x:v>Marking stylus and food-excluded pigment applicator. Husk-paper preparation where applicable.</x:v>
      </x:c>
      <x:c r="I166" s="4" t="str">
        <x:v>Candidate path traced</x:v>
      </x:c>
      <x:c r="J166" s="4" t="str">
        <x:v>Dimensions, grade, process qualification, quantity and yield remain open.</x:v>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Not applicable</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ht="115" customHeight="1">
      <x:c r="A168" s="4" t="str">
        <x:v>proposal.culture.petition</x:v>
      </x:c>
      <x:c r="B168" s="4" t="str">
        <x:f>IFERROR(INDEX(Items!$B$6:$B$1005,MATCH(A168,Items!$A$6:$A$1005,0)),"MISSING ID")</x:f>
        <x:v>Petition leaf</x:v>
      </x:c>
      <x:c r="C168" s="4" t="str">
        <x:f>IFERROR(INDEX(Items!$X$6:$X$1005,MATCH(A168,Items!$A$6:$A$1005,0)),"MISSING ID")</x:f>
        <x:v>Document</x:v>
      </x:c>
      <x:c r="D168" s="4" t="str">
        <x:f>IFERROR(INDEX(Items!$C$6:$C$1005,MATCH(A168,Items!$A$6:$A$1005,0)),"MISSING ID")</x:f>
        <x:v>Not applicable</x:v>
      </x:c>
      <x:c r="E168" s="4" t="str">
        <x:v>Finished endpoint</x:v>
      </x:c>
      <x:c r="F168" s="14" t="n">
        <x:f>IFERROR(INDEX(Items!$AJ$6:$AJ$1005,MATCH(A168,Items!$A$6:$A$1005,0)),"MISSING ID")</x:f>
        <x:v>1</x:v>
      </x:c>
      <x:c r="G168" s="4" t="str">
        <x:v>Traced to cataloged T0 and/or recovered feeds</x:v>
      </x:c>
      <x:c r="H168" s="4" t="str">
        <x:v>Marking stylus and food-excluded pigment applicator. Husk-paper preparation where applicable.</x:v>
      </x:c>
      <x:c r="I168" s="4" t="str">
        <x:v>Candidate path traced</x:v>
      </x:c>
      <x:c r="J168" s="4" t="str">
        <x:v>Dimensions, grade, process qualification, quantity and yield remain open.</x:v>
      </x:c>
    </x:row>
    <x:row r="169" ht="115" customHeight="1">
      <x:c r="A169" s="4" t="str">
        <x:v>proposal.culture.commendation</x:v>
      </x:c>
      <x:c r="B169" s="4" t="str">
        <x:f>IFERROR(INDEX(Items!$B$6:$B$1005,MATCH(A169,Items!$A$6:$A$1005,0)),"MISSING ID")</x:f>
        <x:v>Community service medallion</x:v>
      </x:c>
      <x:c r="C169" s="4" t="str">
        <x:f>IFERROR(INDEX(Items!$X$6:$X$1005,MATCH(A169,Items!$A$6:$A$1005,0)),"MISSING ID")</x:f>
        <x:v>Cultural object</x:v>
      </x:c>
      <x:c r="D169" s="4" t="str">
        <x:f>IFERROR(INDEX(Items!$C$6:$C$1005,MATCH(A169,Items!$A$6:$A$1005,0)),"MISSING ID")</x:f>
        <x:v>Not applicable</x:v>
      </x:c>
      <x:c r="E169" s="4" t="str">
        <x:v>Finished endpoint</x:v>
      </x:c>
      <x:c r="F169" s="14" t="n">
        <x:f>IFERROR(INDEX(Items!$AJ$6:$AJ$1005,MATCH(A169,Items!$A$6:$A$1005,0)),"MISSING ID")</x:f>
        <x:v>1</x:v>
      </x:c>
      <x:c r="G169" s="4" t="str">
        <x:v>Traced to cataloged T0 and/or recovered feeds</x:v>
      </x:c>
      <x:c r="H169" s="4" t="str">
        <x:v>Forge hearth, Anvil, Forging hammer, Smithing tongs, Metalworking file and Hand-cranked metal drill as applicable. Existing workshop bootstrap and controlled heating/cooling required; no free-water quench assumed.</x:v>
      </x:c>
      <x:c r="I169" s="4" t="str">
        <x:v>Candidate path traced</x:v>
      </x:c>
      <x:c r="J169" s="4" t="str">
        <x:v>Dimensions, grade, process qualification, quantity and yield remain open.</x:v>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Not applicable</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Not applicable</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Not applicable</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Not applicable</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Not applicable</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Not applicable</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Not applicable</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Not applicable</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Not applicable</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Not applicable</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Not applicable</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Not applicable</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Crushed fired ceramic grit</x:v>
      </x:c>
      <x:c r="C182" s="4" t="str">
        <x:f>IFERROR(INDEX(Items!$X$6:$X$1005,MATCH(A182,Items!$A$6:$A$1005,0)),"MISSING ID")</x:f>
        <x:v>Processed material</x:v>
      </x:c>
      <x:c r="D182" s="4" t="str">
        <x:f>IFERROR(INDEX(Items!$C$6:$C$1005,MATCH(A182,Items!$A$6:$A$1005,0)),"MISSING ID")</x:f>
        <x:v>T1</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Prepared ceramic body feed</x:v>
      </x:c>
      <x:c r="C183" s="4" t="str">
        <x:f>IFERROR(INDEX(Items!$X$6:$X$1005,MATCH(A183,Items!$A$6:$A$1005,0)),"MISSING ID")</x:f>
        <x:v>Processed material</x:v>
      </x:c>
      <x:c r="D183" s="4" t="str">
        <x:f>IFERROR(INDEX(Items!$C$6:$C$1005,MATCH(A183,Items!$A$6:$A$1005,0)),"MISSING ID")</x:f>
        <x:v>T1</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glaze feed</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T2</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Not applicable</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Not applicable</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Not applicable</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Not applicable</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Not applicable</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Not applicable</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Not applicable</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Not applicable</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Not applicable</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T3</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T3</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T3</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T3</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T4</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T3</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T3</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T3</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T3</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Not applicable</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Not applicable</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Not applicable</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Not applicable</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T3</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Not applicable</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Not applicable</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T0</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T0</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T0</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Not applicable</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Chitin-char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Not applicable</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ht="115" customHeight="1">
      <x:c r="A217" s="4"/>
      <x:c r="B217" s="4"/>
      <x:c r="C217" s="4"/>
      <x:c r="D217" s="4"/>
      <x:c r="E217" s="4"/>
      <x:c r="F217" s="14"/>
      <x:c r="G217" s="4"/>
      <x:c r="H217" s="4"/>
      <x:c r="I217" s="4"/>
      <x:c r="J217" s="4"/>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Not applicable</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Not applicable</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Not applicable</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Not applicable</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Not applicable</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ht="115" customHeight="1">
      <x:c r="A223" s="4"/>
      <x:c r="B223" s="4"/>
      <x:c r="C223" s="4"/>
      <x:c r="D223" s="4"/>
      <x:c r="E223" s="4"/>
      <x:c r="F223" s="14"/>
      <x:c r="G223" s="4"/>
      <x:c r="H223" s="4"/>
      <x:c r="I223" s="4"/>
      <x:c r="J223" s="4"/>
    </x:row>
    <x:row r="224" ht="115" customHeight="1">
      <x:c r="A224" s="4"/>
      <x:c r="B224" s="4"/>
      <x:c r="C224" s="4"/>
      <x:c r="D224" s="4"/>
      <x:c r="E224" s="4"/>
      <x:c r="F224" s="14"/>
      <x:c r="G224" s="4"/>
      <x:c r="H224" s="4"/>
      <x:c r="I224" s="4"/>
      <x:c r="J224" s="4"/>
    </x:row>
    <x:row r="225" ht="115" customHeight="1">
      <x:c r="A225" s="4"/>
      <x:c r="B225" s="4"/>
      <x:c r="C225" s="4"/>
      <x:c r="D225" s="4"/>
      <x:c r="E225" s="4"/>
      <x:c r="F225" s="14"/>
      <x:c r="G225" s="4"/>
      <x:c r="H225" s="4"/>
      <x:c r="I225" s="4"/>
      <x:c r="J225" s="4"/>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Not applicable</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T2</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T2</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T2</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Not applicable</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T1</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Not applicable</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Not applicable</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Not applicable</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Not applicable</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Not applicable</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Not applicable</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T3</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T3</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T3</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T3</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Not applicable</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T3</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T3</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T4</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T3</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T3</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T3</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T3</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T4</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Not applicable</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Not applicable</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Not applicable</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ht="115" customHeight="1">
      <x:c r="A263" s="4"/>
      <x:c r="B263" s="4"/>
      <x:c r="C263" s="4"/>
      <x:c r="D263" s="4"/>
      <x:c r="E263" s="4"/>
      <x:c r="F263" s="14"/>
      <x:c r="G263" s="4"/>
      <x:c r="H263" s="4"/>
      <x:c r="I263" s="4"/>
      <x:c r="J263" s="4"/>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Not applicable</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Not applicable</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Not applicable</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Not applicable</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Not applicable</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Not applicable</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Not applicable</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Not applicable</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T3</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ht="115" customHeight="1">
      <x:c r="A273" s="4"/>
      <x:c r="B273" s="4"/>
      <x:c r="C273" s="4"/>
      <x:c r="D273" s="4"/>
      <x:c r="E273" s="4"/>
      <x:c r="F273" s="14"/>
      <x:c r="G273" s="4"/>
      <x:c r="H273" s="4"/>
      <x:c r="I273" s="4"/>
      <x:c r="J273" s="4"/>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Not applicable</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T3</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T3</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T3</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T3</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T3</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T3</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T3</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T3</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T4</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T3</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T4</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T3</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Not applicable</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T4</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Not applicable</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Not applicable</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Not applicable</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Not applicable</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Not applicable</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Not applicable</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Not applicable</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Not applicable</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Not applicable</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T4</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Not applicable</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Not applicable</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Not applicable</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Not applicable</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Not applicable</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Not applicable</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ht="115" customHeight="1">
      <x:c r="A305" s="4"/>
      <x:c r="B305" s="4"/>
      <x:c r="C305" s="4"/>
      <x:c r="D305" s="4"/>
      <x:c r="E305" s="4"/>
      <x:c r="F305" s="14"/>
      <x:c r="G305" s="4"/>
      <x:c r="H305" s="4"/>
      <x:c r="I305" s="4"/>
      <x:c r="J305" s="4"/>
    </x:row>
    <x:row r="306" ht="115" customHeight="1">
      <x:c r="A306" s="4" t="str">
        <x:v>proposal.food.dense_drink</x:v>
      </x:c>
      <x:c r="B306" s="4" t="str">
        <x:f>IFERROR(INDEX(Items!$B$6:$B$1005,MATCH(A306,Items!$A$6:$A$1005,0)),"MISSING ID")</x:f>
        <x:v>Dense Phagia nutrient drink</x:v>
      </x:c>
      <x:c r="C306" s="4" t="str">
        <x:f>IFERROR(INDEX(Items!$X$6:$X$1005,MATCH(A306,Items!$A$6:$A$1005,0)),"MISSING ID")</x:f>
        <x:v>Drink consumable</x:v>
      </x:c>
      <x:c r="D306" s="4" t="str">
        <x:f>IFERROR(INDEX(Items!$C$6:$C$1005,MATCH(A306,Items!$A$6:$A$1005,0)),"MISSING ID")</x:f>
        <x:v>Not applicable</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Not applicable</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Not applicable</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Not applicable</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Not applicable</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Not applicable</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Not applicable</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Not applicable</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Not applicable</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Not applicable</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ht="115" customHeight="1">
      <x:c r="A318" s="4"/>
      <x:c r="B318" s="4"/>
      <x:c r="C318" s="4"/>
      <x:c r="D318" s="4"/>
      <x:c r="E318" s="4"/>
      <x:c r="F318" s="14"/>
      <x:c r="G318" s="4"/>
      <x:c r="H318" s="4"/>
      <x:c r="I318" s="4"/>
      <x:c r="J318" s="4"/>
    </x:row>
    <x:row r="319" ht="115" customHeight="1">
      <x:c r="A319" s="4" t="str">
        <x:v>proposal.raw.basalt</x:v>
      </x:c>
      <x:c r="B319" s="4" t="str">
        <x:f>IFERROR(INDEX(Items!$B$6:$B$1005,MATCH(A319,Items!$A$6:$A$1005,0)),"MISSING ID")</x:f>
        <x:v>Basalt blocks</x:v>
      </x:c>
      <x:c r="C319" s="4" t="str">
        <x:f>IFERROR(INDEX(Items!$X$6:$X$1005,MATCH(A319,Items!$A$6:$A$1005,0)),"MISSING ID")</x:f>
        <x:v>Raw material</x:v>
      </x:c>
      <x:c r="D319" s="4" t="str">
        <x:f>IFERROR(INDEX(Items!$C$6:$C$1005,MATCH(A319,Items!$A$6:$A$1005,0)),"MISSING ID")</x:f>
        <x:v>T0</x:v>
      </x:c>
      <x:c r="E319" s="4" t="str">
        <x:v>Raw source</x:v>
      </x:c>
      <x:c r="F319" s="14" t="n">
        <x:f>IFERROR(INDEX(Items!$AJ$6:$AJ$1005,MATCH(A319,Items!$A$6:$A$1005,0)),"MISSING ID")</x:f>
        <x:v>0</x:v>
      </x:c>
      <x:c r="G319" s="4" t="str">
        <x:v>Source, recovery or issue route applies</x:v>
      </x:c>
      <x:c r="H319" s="4" t="str">
        <x:v>Not a selected manufacturing route</x:v>
      </x:c>
      <x:c r="I319" s="4" t="str">
        <x:v>Raw entry feed</x:v>
      </x:c>
      <x:c r="J319" s="4" t="str">
        <x:v>Source grade, collection, contamination and yield remain open.</x:v>
      </x:c>
    </x:row>
    <x:row r="320" ht="115" customHeight="1">
      <x:c r="A320" s="4" t="str">
        <x:v>proposal.raw.slate</x:v>
      </x:c>
      <x:c r="B320" s="4" t="str">
        <x:f>IFERROR(INDEX(Items!$B$6:$B$1005,MATCH(A320,Items!$A$6:$A$1005,0)),"MISSING ID")</x:f>
        <x:v>Slate plates</x:v>
      </x:c>
      <x:c r="C320" s="4" t="str">
        <x:f>IFERROR(INDEX(Items!$X$6:$X$1005,MATCH(A320,Items!$A$6:$A$1005,0)),"MISSING ID")</x:f>
        <x:v>Raw material</x:v>
      </x:c>
      <x:c r="D320" s="4" t="str">
        <x:f>IFERROR(INDEX(Items!$C$6:$C$1005,MATCH(A320,Items!$A$6:$A$1005,0)),"MISSING ID")</x:f>
        <x:v>T0</x:v>
      </x:c>
      <x:c r="E320" s="4" t="str">
        <x:v>Raw source</x:v>
      </x:c>
      <x:c r="F320" s="14" t="n">
        <x:f>IFERROR(INDEX(Items!$AJ$6:$AJ$1005,MATCH(A320,Items!$A$6:$A$1005,0)),"MISSING ID")</x:f>
        <x:v>0</x:v>
      </x:c>
      <x:c r="G320" s="4" t="str">
        <x:v>Source, recovery or issue route applies</x:v>
      </x:c>
      <x:c r="H320" s="4" t="str">
        <x:v>Not a selected manufacturing route</x:v>
      </x:c>
      <x:c r="I320" s="4" t="str">
        <x:v>Raw entry feed</x:v>
      </x:c>
      <x:c r="J320" s="4" t="str">
        <x:v>Source grade, collection, contamination and yield remain open.</x:v>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T0</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T0</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T0</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T0</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ht="115" customHeight="1">
      <x:c r="A333" s="4" t="str">
        <x:v>proposal.raw.clinker</x:v>
      </x:c>
      <x:c r="B333" s="4" t="str">
        <x:f>IFERROR(INDEX(Items!$B$6:$B$1005,MATCH(A333,Items!$A$6:$A$1005,0)),"MISSING ID")</x:f>
        <x:v>Furnace clinker chunks</x:v>
      </x:c>
      <x:c r="C333" s="4" t="str">
        <x:f>IFERROR(INDEX(Items!$X$6:$X$1005,MATCH(A333,Items!$A$6:$A$1005,0)),"MISSING ID")</x:f>
        <x:v>Raw material</x:v>
      </x:c>
      <x:c r="D333" s="4" t="str">
        <x:f>IFERROR(INDEX(Items!$C$6:$C$1005,MATCH(A333,Items!$A$6:$A$1005,0)),"MISSING ID")</x:f>
        <x:v>T0</x:v>
      </x:c>
      <x:c r="E333" s="4" t="str">
        <x:v>Raw source</x:v>
      </x:c>
      <x:c r="F333" s="14" t="n">
        <x:f>IFERROR(INDEX(Items!$AJ$6:$AJ$1005,MATCH(A333,Items!$A$6:$A$1005,0)),"MISSING ID")</x:f>
        <x:v>0</x:v>
      </x:c>
      <x:c r="G333" s="4" t="str">
        <x:v>Source, recovery or issue route applies</x:v>
      </x:c>
      <x:c r="H333" s="4" t="str">
        <x:v>Not a selected manufacturing route</x:v>
      </x:c>
      <x:c r="I333" s="4" t="str">
        <x:v>Raw entry feed</x:v>
      </x:c>
      <x:c r="J333" s="4" t="str">
        <x:v>Source grade, collection, contamination and yield remain open.</x:v>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ht="115" customHeight="1">
      <x:c r="A335" s="4" t="str">
        <x:v>proposal.raw.sandstone</x:v>
      </x:c>
      <x:c r="B335" s="4" t="str">
        <x:f>IFERROR(INDEX(Items!$B$6:$B$1005,MATCH(A335,Items!$A$6:$A$1005,0)),"MISSING ID")</x:f>
        <x:v>Sandstone blocks</x:v>
      </x:c>
      <x:c r="C335" s="4" t="str">
        <x:f>IFERROR(INDEX(Items!$X$6:$X$1005,MATCH(A335,Items!$A$6:$A$1005,0)),"MISSING ID")</x:f>
        <x:v>Raw material</x:v>
      </x:c>
      <x:c r="D335" s="4" t="str">
        <x:f>IFERROR(INDEX(Items!$C$6:$C$1005,MATCH(A335,Items!$A$6:$A$1005,0)),"MISSING ID")</x:f>
        <x:v>T0</x:v>
      </x:c>
      <x:c r="E335" s="4" t="str">
        <x:v>Raw source</x:v>
      </x:c>
      <x:c r="F335" s="14" t="n">
        <x:f>IFERROR(INDEX(Items!$AJ$6:$AJ$1005,MATCH(A335,Items!$A$6:$A$1005,0)),"MISSING ID")</x:f>
        <x:v>0</x:v>
      </x:c>
      <x:c r="G335" s="4" t="str">
        <x:v>Source, recovery or issue route applies</x:v>
      </x:c>
      <x:c r="H335" s="4" t="str">
        <x:v>Not a selected manufacturing route</x:v>
      </x:c>
      <x:c r="I335" s="4" t="str">
        <x:v>Raw entry feed</x:v>
      </x:c>
      <x:c r="J335" s="4" t="str">
        <x:v>Source grade, collection, contamination and yield remain open.</x:v>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T0</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T0</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T0</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ht="115" customHeight="1">
      <x:c r="A340" s="4" t="str">
        <x:v>proposal.raw.ochre</x:v>
      </x:c>
      <x:c r="B340" s="4" t="str">
        <x:f>IFERROR(INDEX(Items!$B$6:$B$1005,MATCH(A340,Items!$A$6:$A$1005,0)),"MISSING ID")</x:f>
        <x:v>Yellow ochre clods</x:v>
      </x:c>
      <x:c r="C340" s="4" t="str">
        <x:f>IFERROR(INDEX(Items!$X$6:$X$1005,MATCH(A340,Items!$A$6:$A$1005,0)),"MISSING ID")</x:f>
        <x:v>Raw material</x:v>
      </x:c>
      <x:c r="D340" s="4" t="str">
        <x:f>IFERROR(INDEX(Items!$C$6:$C$1005,MATCH(A340,Items!$A$6:$A$1005,0)),"MISSING ID")</x:f>
        <x:v>T0</x:v>
      </x:c>
      <x:c r="E340" s="4" t="str">
        <x:v>Raw source</x:v>
      </x:c>
      <x:c r="F340" s="14" t="n">
        <x:f>IFERROR(INDEX(Items!$AJ$6:$AJ$1005,MATCH(A340,Items!$A$6:$A$1005,0)),"MISSING ID")</x:f>
        <x:v>0</x:v>
      </x:c>
      <x:c r="G340" s="4" t="str">
        <x:v>Source, recovery or issue route applies</x:v>
      </x:c>
      <x:c r="H340" s="4" t="str">
        <x:v>Not a selected manufacturing route</x:v>
      </x:c>
      <x:c r="I340" s="4" t="str">
        <x:v>Raw entry feed</x:v>
      </x:c>
      <x:c r="J340" s="4" t="str">
        <x:v>Source grade, collection, contamination and yield remain open.</x:v>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T0</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T0</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T0</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T0</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T0</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T0</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T0</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Smelted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T1</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T1</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T1</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Opaque mineral-glass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clear-glass blank</x:v>
      </x:c>
      <x:c r="C364" s="4" t="str">
        <x:f>IFERROR(INDEX(Items!$X$6:$X$1005,MATCH(A364,Items!$A$6:$A$1005,0)),"MISSING ID")</x:f>
        <x:v>Processed material</x:v>
      </x:c>
      <x:c r="D364" s="4" t="str">
        <x:f>IFERROR(INDEX(Items!$C$6:$C$1005,MATCH(A364,Items!$A$6:$A$1005,0)),"MISSING ID")</x:f>
        <x:v>T1</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building-stone stock</x:v>
      </x:c>
      <x:c r="C365" s="4" t="str">
        <x:f>IFERROR(INDEX(Items!$X$6:$X$1005,MATCH(A365,Items!$A$6:$A$1005,0)),"MISSING ID")</x:f>
        <x:v>Processed material</x:v>
      </x:c>
      <x:c r="D365" s="4" t="str">
        <x:f>IFERROR(INDEX(Items!$C$6:$C$1005,MATCH(A365,Items!$A$6:$A$1005,0)),"MISSING ID")</x:f>
        <x:v>T1</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resonant-stone blank</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Prepared mineral pigment powder</x:v>
      </x:c>
      <x:c r="C367" s="4" t="str">
        <x:f>IFERROR(INDEX(Items!$X$6:$X$1005,MATCH(A367,Items!$A$6:$A$1005,0)),"MISSING ID")</x:f>
        <x:v>Processed material</x:v>
      </x:c>
      <x:c r="D367" s="4" t="str">
        <x:f>IFERROR(INDEX(Items!$C$6:$C$1005,MATCH(A367,Items!$A$6:$A$1005,0)),"MISSING ID")</x:f>
        <x:v>T1</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x:v>
      </x:c>
      <x:c r="C368" s="4" t="str">
        <x:f>IFERROR(INDEX(Items!$X$6:$X$1005,MATCH(A368,Items!$A$6:$A$1005,0)),"MISSING ID")</x:f>
        <x:v>Processed material</x:v>
      </x:c>
      <x:c r="D368" s="4" t="str">
        <x:f>IFERROR(INDEX(Items!$C$6:$C$1005,MATCH(A368,Items!$A$6:$A$1005,0)),"MISSING ID")</x:f>
        <x:v>T1</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remelt feed</x:v>
      </x:c>
      <x:c r="C369" s="4" t="str">
        <x:f>IFERROR(INDEX(Items!$X$6:$X$1005,MATCH(A369,Items!$A$6:$A$1005,0)),"MISSING ID")</x:f>
        <x:v>Processed material</x:v>
      </x:c>
      <x:c r="D369" s="4" t="str">
        <x:f>IFERROR(INDEX(Items!$C$6:$C$1005,MATCH(A369,Items!$A$6:$A$1005,0)),"MISSING ID")</x:f>
        <x:v>T1</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grade</x:v>
      </x:c>
      <x:c r="C370" s="4" t="str">
        <x:f>IFERROR(INDEX(Items!$X$6:$X$1005,MATCH(A370,Items!$A$6:$A$1005,0)),"MISSING ID")</x:f>
        <x:v>Processed material</x:v>
      </x:c>
      <x:c r="D370" s="4" t="str">
        <x:f>IFERROR(INDEX(Items!$C$6:$C$1005,MATCH(A370,Items!$A$6:$A$1005,0)),"MISSING ID")</x:f>
        <x:v>T1</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pulp</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 graded bristle bundles</x:v>
      </x:c>
      <x:c r="C372" s="4" t="str">
        <x:f>IFERROR(INDEX(Items!$X$6:$X$1005,MATCH(A372,Items!$A$6:$A$1005,0)),"MISSING ID")</x:f>
        <x:v>Processed material</x:v>
      </x:c>
      <x:c r="D372" s="4" t="str">
        <x:f>IFERROR(INDEX(Items!$C$6:$C$1005,MATCH(A372,Items!$A$6:$A$1005,0)),"MISSING ID")</x:f>
        <x:v>T1</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stock</x:v>
      </x:c>
      <x:c r="C373" s="4" t="str">
        <x:f>IFERROR(INDEX(Items!$X$6:$X$1005,MATCH(A373,Items!$A$6:$A$1005,0)),"MISSING ID")</x:f>
        <x:v>Processed material</x:v>
      </x:c>
      <x:c r="D373" s="4" t="str">
        <x:f>IFERROR(INDEX(Items!$C$6:$C$1005,MATCH(A373,Items!$A$6:$A$1005,0)),"MISSING ID")</x:f>
        <x:v>T1</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 hard-part blanks</x:v>
      </x:c>
      <x:c r="C374" s="4" t="str">
        <x:f>IFERROR(INDEX(Items!$X$6:$X$1005,MATCH(A374,Items!$A$6:$A$1005,0)),"MISSING ID")</x:f>
        <x:v>Processed material</x:v>
      </x:c>
      <x:c r="D374" s="4" t="str">
        <x:f>IFERROR(INDEX(Items!$C$6:$C$1005,MATCH(A374,Items!$A$6:$A$1005,0)),"MISSING ID")</x:f>
        <x:v>T1</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process salts</x:v>
      </x:c>
      <x:c r="C375" s="4" t="str">
        <x:f>IFERROR(INDEX(Items!$X$6:$X$1005,MATCH(A375,Items!$A$6:$A$1005,0)),"MISSING ID")</x:f>
        <x:v>Processed material</x:v>
      </x:c>
      <x:c r="D375" s="4" t="str">
        <x:f>IFERROR(INDEX(Items!$C$6:$C$1005,MATCH(A375,Items!$A$6:$A$1005,0)),"MISSING ID")</x:f>
        <x:v>T1</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fraction</x:v>
      </x:c>
      <x:c r="C376" s="4" t="str">
        <x:f>IFERROR(INDEX(Items!$X$6:$X$1005,MATCH(A376,Items!$A$6:$A$1005,0)),"MISSING ID")</x:f>
        <x:v>Chemical material</x:v>
      </x:c>
      <x:c r="D376" s="4" t="str">
        <x:f>IFERROR(INDEX(Items!$C$6:$C$1005,MATCH(A376,Items!$A$6:$A$1005,0)),"MISSING ID")</x:f>
        <x:v>T1</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Chemical material</x:v>
      </x:c>
      <x:c r="D377" s="4" t="str">
        <x:f>IFERROR(INDEX(Items!$C$6:$C$1005,MATCH(A377,Items!$A$6:$A$1005,0)),"MISSING ID")</x:f>
        <x:v>T1</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Chemical material</x:v>
      </x:c>
      <x:c r="D378" s="4" t="str">
        <x:f>IFERROR(INDEX(Items!$C$6:$C$1005,MATCH(A378,Items!$A$6:$A$1005,0)),"MISSING ID")</x:f>
        <x:v>T1</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Cut gemstone preform</x:v>
      </x:c>
      <x:c r="C379" s="4" t="str">
        <x:f>IFERROR(INDEX(Items!$X$6:$X$1005,MATCH(A379,Items!$A$6:$A$1005,0)),"MISSING ID")</x:f>
        <x:v>Processed material</x:v>
      </x:c>
      <x:c r="D379" s="4" t="str">
        <x:f>IFERROR(INDEX(Items!$C$6:$C$1005,MATCH(A379,Items!$A$6:$A$1005,0)),"MISSING ID")</x:f>
        <x:v>T1</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scales</x:v>
      </x:c>
      <x:c r="C381" s="4" t="str">
        <x:f>IFERROR(INDEX(Items!$X$6:$X$1005,MATCH(A381,Items!$A$6:$A$1005,0)),"MISSING ID")</x:f>
        <x:v>Processed material</x:v>
      </x:c>
      <x:c r="D381" s="4" t="str">
        <x:f>IFERROR(INDEX(Items!$C$6:$C$1005,MATCH(A381,Items!$A$6:$A$1005,0)),"MISSING ID")</x:f>
        <x:v>T1</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x:v>
      </x:c>
      <x:c r="C382" s="4" t="str">
        <x:f>IFERROR(INDEX(Items!$X$6:$X$1005,MATCH(A382,Items!$A$6:$A$1005,0)),"MISSING ID")</x:f>
        <x:v>Processed material</x:v>
      </x:c>
      <x:c r="D382" s="4" t="str">
        <x:f>IFERROR(INDEX(Items!$C$6:$C$1005,MATCH(A382,Items!$A$6:$A$1005,0)),"MISSING ID")</x:f>
        <x:v>T1</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Not applicable</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Not applicable</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Not applicable</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Rocket</x:v>
      </x:c>
      <x:c r="C386" s="4" t="str">
        <x:f>IFERROR(INDEX(Items!$X$6:$X$1005,MATCH(A386,Items!$A$6:$A$1005,0)),"MISSING ID")</x:f>
        <x:v>Ammunition</x:v>
      </x:c>
      <x:c r="D386" s="4" t="str">
        <x:f>IFERROR(INDEX(Items!$C$6:$C$1005,MATCH(A386,Items!$A$6:$A$1005,0)),"MISSING ID")</x:f>
        <x:v>Not applicable</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Not applicable</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ht="115" customHeight="1">
      <x:c r="A388" s="4" t="str">
        <x:v>author.electrical.magnetic_disruptor</x:v>
      </x:c>
      <x:c r="B388" s="4" t="str">
        <x:f>IFERROR(INDEX(Items!$B$6:$B$1005,MATCH(A388,Items!$A$6:$A$1005,0)),"MISSING ID")</x:f>
        <x:v>Magnetic field disruptor</x:v>
      </x:c>
      <x:c r="C388" s="4" t="str">
        <x:f>IFERROR(INDEX(Items!$X$6:$X$1005,MATCH(A388,Items!$A$6:$A$1005,0)),"MISSING ID")</x:f>
        <x:v>Tool</x:v>
      </x:c>
      <x:c r="D388" s="4" t="str">
        <x:f>IFERROR(INDEX(Items!$C$6:$C$1005,MATCH(A388,Items!$A$6:$A$1005,0)),"MISSING ID")</x:f>
        <x:v>Not applicable</x:v>
      </x:c>
      <x:c r="E388" s="4" t="str">
        <x:v>Finished endpoint</x:v>
      </x:c>
      <x:c r="F388" s="14" t="n">
        <x:f>IFERROR(INDEX(Items!$AJ$6:$AJ$1005,MATCH(A388,Items!$A$6:$A$1005,0)),"MISSING ID")</x:f>
        <x:v>1</x:v>
      </x:c>
      <x:c r="G388" s="4" t="str">
        <x:v>Traced to cataloged T0 and/or recovered feeds</x:v>
      </x:c>
      <x:c r="H388" s="4" t="str">
        <x:v>Specialist engineering workshop; insulation, pressure or control qualification as applicable. Power/working medium and operating theory unresolved.</x:v>
      </x:c>
      <x:c r="I388" s="4" t="str">
        <x:v>Research / source gated</x:v>
      </x:c>
      <x:c r="J388" s="4" t="str">
        <x:v>Magnetic field disruptor. Operating principle, working medium, controls and service qualification remain unresolved.</x:v>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Not applicable</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Not applicable</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Not applicable</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Not applicable</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Not applicable</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Prepared electrical insulation stock</x:v>
      </x:c>
      <x:c r="C394" s="4" t="str">
        <x:f>IFERROR(INDEX(Items!$X$6:$X$1005,MATCH(A394,Items!$A$6:$A$1005,0)),"MISSING ID")</x:f>
        <x:v>Processed material</x:v>
      </x:c>
      <x:c r="D394" s="4" t="str">
        <x:f>IFERROR(INDEX(Items!$C$6:$C$1005,MATCH(A394,Items!$A$6:$A$1005,0)),"MISSING ID")</x:f>
        <x:v>T3</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suit</x:v>
      </x:c>
      <x:c r="C395" s="4" t="str">
        <x:f>IFERROR(INDEX(Items!$X$6:$X$1005,MATCH(A395,Items!$A$6:$A$1005,0)),"MISSING ID")</x:f>
        <x:v>Wearable</x:v>
      </x:c>
      <x:c r="D395" s="4" t="str">
        <x:f>IFERROR(INDEX(Items!$C$6:$C$1005,MATCH(A395,Items!$A$6:$A$1005,0)),"MISSING ID")</x:f>
        <x:v>Not applicable</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Not applicable</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Not applicable</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Not applicable</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ht="115" customHeight="1">
      <x:c r="A399" s="4"/>
      <x:c r="B399" s="4"/>
      <x:c r="C399" s="4"/>
      <x:c r="D399" s="4"/>
      <x:c r="E399" s="4"/>
      <x:c r="F399" s="14"/>
      <x:c r="G399" s="4"/>
      <x:c r="H399" s="4"/>
      <x:c r="I399" s="4"/>
      <x:c r="J399" s="4"/>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Not applicable</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Not applicable</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Not applicable</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Not applicable</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Not applicable</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Not applicable</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Not applicable</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Not applicable</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ht="115" customHeight="1">
      <x:c r="A409" s="4"/>
      <x:c r="B409" s="4"/>
      <x:c r="C409" s="4"/>
      <x:c r="D409" s="4"/>
      <x:c r="E409" s="4"/>
      <x:c r="F409" s="14"/>
      <x:c r="G409" s="4"/>
      <x:c r="H409" s="4"/>
      <x:c r="I409" s="4"/>
      <x:c r="J409" s="4"/>
    </x:row>
    <x:row r="410" ht="115" customHeight="1">
      <x:c r="A410" s="4"/>
      <x:c r="B410" s="4"/>
      <x:c r="C410" s="4"/>
      <x:c r="D410" s="4"/>
      <x:c r="E410" s="4"/>
      <x:c r="F410" s="14"/>
      <x:c r="G410" s="4"/>
      <x:c r="H410" s="4"/>
      <x:c r="I410" s="4"/>
      <x:c r="J410" s="4"/>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T2</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T0</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T1</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feed</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Manganese-bearing alloy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Chemical material</x:v>
      </x:c>
      <x:c r="D418" s="4" t="str">
        <x:f>IFERROR(INDEX(Items!$C$6:$C$1005,MATCH(A418,Items!$A$6:$A$1005,0)),"MISSING ID")</x:f>
        <x:v>T1</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Chemical material</x:v>
      </x:c>
      <x:c r="D419" s="4" t="str">
        <x:f>IFERROR(INDEX(Items!$C$6:$C$1005,MATCH(A419,Items!$A$6:$A$1005,0)),"MISSING ID")</x:f>
        <x:v>T1</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stock</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Prepared bronze bearing stock</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Refractory ceramic stock</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stock</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 sheet</x:v>
      </x:c>
      <x:c r="C426" s="4" t="str">
        <x:f>IFERROR(INDEX(Items!$X$6:$X$1005,MATCH(A426,Items!$A$6:$A$1005,0)),"MISSING ID")</x:f>
        <x:v>Processed material</x:v>
      </x:c>
      <x:c r="D426" s="4" t="str">
        <x:f>IFERROR(INDEX(Items!$C$6:$C$1005,MATCH(A426,Items!$A$6:$A$1005,0)),"MISSING ID")</x:f>
        <x:v>T2</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 membrane</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Chemical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Chemical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Mineral pigment coating</x:v>
      </x:c>
      <x:c r="C430" s="4" t="str">
        <x:f>IFERROR(INDEX(Items!$X$6:$X$1005,MATCH(A430,Items!$A$6:$A$1005,0)),"MISSING ID")</x:f>
        <x:v>Processed material</x:v>
      </x:c>
      <x:c r="D430" s="4" t="str">
        <x:f>IFERROR(INDEX(Items!$C$6:$C$1005,MATCH(A430,Items!$A$6:$A$1005,0)),"MISSING ID")</x:f>
        <x:v>T2</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Chemical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Mica composite sheet</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Tuned stone stock</x:v>
      </x:c>
      <x:c r="C433" s="4" t="str">
        <x:f>IFERROR(INDEX(Items!$X$6:$X$1005,MATCH(A433,Items!$A$6:$A$1005,0)),"MISSING ID")</x:f>
        <x:v>Processed material</x:v>
      </x:c>
      <x:c r="D433" s="4" t="str">
        <x:f>IFERROR(INDEX(Items!$C$6:$C$1005,MATCH(A433,Items!$A$6:$A$1005,0)),"MISSING ID")</x:f>
        <x:v>T2</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blanks</x:v>
      </x:c>
      <x:c r="C434" s="4" t="str">
        <x:f>IFERROR(INDEX(Items!$X$6:$X$1005,MATCH(A434,Items!$A$6:$A$1005,0)),"MISSING ID")</x:f>
        <x:v>Processed material</x:v>
      </x:c>
      <x:c r="D434" s="4" t="str">
        <x:f>IFERROR(INDEX(Items!$C$6:$C$1005,MATCH(A434,Items!$A$6:$A$1005,0)),"MISSING ID")</x:f>
        <x:v>T2</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composite</x:v>
      </x:c>
      <x:c r="C435" s="4" t="str">
        <x:f>IFERROR(INDEX(Items!$X$6:$X$1005,MATCH(A435,Items!$A$6:$A$1005,0)),"MISSING ID")</x:f>
        <x:v>Processed material</x:v>
      </x:c>
      <x:c r="D435" s="4" t="str">
        <x:f>IFERROR(INDEX(Items!$C$6:$C$1005,MATCH(A435,Items!$A$6:$A$1005,0)),"MISSING ID")</x:f>
        <x:v>T3</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stock</x:v>
      </x:c>
      <x:c r="C436" s="4" t="str">
        <x:f>IFERROR(INDEX(Items!$X$6:$X$1005,MATCH(A436,Items!$A$6:$A$1005,0)),"MISSING ID")</x:f>
        <x:v>Processed material</x:v>
      </x:c>
      <x:c r="D436" s="4" t="str">
        <x:f>IFERROR(INDEX(Items!$C$6:$C$1005,MATCH(A436,Items!$A$6:$A$1005,0)),"MISSING ID")</x:f>
        <x:v>T3</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Insulated conductor stock</x:v>
      </x:c>
      <x:c r="C437" s="4" t="str">
        <x:f>IFERROR(INDEX(Items!$X$6:$X$1005,MATCH(A437,Items!$A$6:$A$1005,0)),"MISSING ID")</x:f>
        <x:v>Processed material</x:v>
      </x:c>
      <x:c r="D437" s="4" t="str">
        <x:f>IFERROR(INDEX(Items!$C$6:$C$1005,MATCH(A437,Items!$A$6:$A$1005,0)),"MISSING ID")</x:f>
        <x:v>T3</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Bonded ceramic-shell composite</x:v>
      </x:c>
      <x:c r="C438" s="4" t="str">
        <x:f>IFERROR(INDEX(Items!$X$6:$X$1005,MATCH(A438,Items!$A$6:$A$1005,0)),"MISSING ID")</x:f>
        <x:v>Processed material</x:v>
      </x:c>
      <x:c r="D438" s="4" t="str">
        <x:f>IFERROR(INDEX(Items!$C$6:$C$1005,MATCH(A438,Items!$A$6:$A$1005,0)),"MISSING ID")</x:f>
        <x:v>T3</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stock</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 composite stock</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sealing sheet</x:v>
      </x:c>
      <x:c r="C441" s="4" t="str">
        <x:f>IFERROR(INDEX(Items!$X$6:$X$1005,MATCH(A441,Items!$A$6:$A$1005,0)),"MISSING ID")</x:f>
        <x:v>Processed material</x:v>
      </x:c>
      <x:c r="D441" s="4" t="str">
        <x:f>IFERROR(INDEX(Items!$C$6:$C$1005,MATCH(A441,Items!$A$6:$A$1005,0)),"MISSING ID")</x:f>
        <x:v>T3</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Finished decorative husk stock</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composite stock</x:v>
      </x:c>
      <x:c r="C443" s="4" t="str">
        <x:f>IFERROR(INDEX(Items!$X$6:$X$1005,MATCH(A443,Items!$A$6:$A$1005,0)),"MISSING ID")</x:f>
        <x:v>Processed material</x:v>
      </x:c>
      <x:c r="D443" s="4" t="str">
        <x:f>IFERROR(INDEX(Items!$C$6:$C$1005,MATCH(A443,Items!$A$6:$A$1005,0)),"MISSING ID")</x:f>
        <x:v>T4</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Encapsulated conductor stock</x:v>
      </x:c>
      <x:c r="C444" s="4" t="str">
        <x:f>IFERROR(INDEX(Items!$X$6:$X$1005,MATCH(A444,Items!$A$6:$A$1005,0)),"MISSING ID")</x:f>
        <x:v>Processed material</x:v>
      </x:c>
      <x:c r="D444" s="4" t="str">
        <x:f>IFERROR(INDEX(Items!$C$6:$C$1005,MATCH(A444,Items!$A$6:$A$1005,0)),"MISSING ID")</x:f>
        <x:v>T4</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T4</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Sealed composite casing stock</x:v>
      </x:c>
      <x:c r="C446" s="4" t="str">
        <x:f>IFERROR(INDEX(Items!$X$6:$X$1005,MATCH(A446,Items!$A$6:$A$1005,0)),"MISSING ID")</x:f>
        <x:v>Processed material</x:v>
      </x:c>
      <x:c r="D446" s="4" t="str">
        <x:f>IFERROR(INDEX(Items!$C$6:$C$1005,MATCH(A446,Items!$A$6:$A$1005,0)),"MISSING ID")</x:f>
        <x:v>T4</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Preloaded spring subassembly</x:v>
      </x:c>
      <x:c r="C447" s="4" t="str">
        <x:f>IFERROR(INDEX(Items!$X$6:$X$1005,MATCH(A447,Items!$A$6:$A$1005,0)),"MISSING ID")</x:f>
        <x:v>Crafting component</x:v>
      </x:c>
      <x:c r="D447" s="4" t="str">
        <x:f>IFERROR(INDEX(Items!$C$6:$C$1005,MATCH(A447,Items!$A$6:$A$1005,0)),"MISSING ID")</x:f>
        <x:v>T4</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T3</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T3</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stock</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grounding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T3</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stock</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T3</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T3</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T3</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stock</x:v>
      </x:c>
      <x:c r="C458" s="4" t="str">
        <x:f>IFERROR(INDEX(Items!$X$6:$X$1005,MATCH(A458,Items!$A$6:$A$1005,0)),"MISSING ID")</x:f>
        <x:v>Processed material</x:v>
      </x:c>
      <x:c r="D458" s="4" t="str">
        <x:f>IFERROR(INDEX(Items!$C$6:$C$1005,MATCH(A458,Items!$A$6:$A$1005,0)),"MISSING ID")</x:f>
        <x:v>T3</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T3</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reinforcement strips</x:v>
      </x:c>
      <x:c r="C460" s="4" t="str">
        <x:f>IFERROR(INDEX(Items!$X$6:$X$1005,MATCH(A460,Items!$A$6:$A$1005,0)),"MISSING ID")</x:f>
        <x:v>Processed material</x:v>
      </x:c>
      <x:c r="D460" s="4" t="str">
        <x:f>IFERROR(INDEX(Items!$C$6:$C$1005,MATCH(A460,Items!$A$6:$A$1005,0)),"MISSING ID")</x:f>
        <x:v>T3</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 joint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Bonded abrasive-faced stock</x:v>
      </x:c>
      <x:c r="C463" s="4" t="str">
        <x:f>IFERROR(INDEX(Items!$X$6:$X$1005,MATCH(A463,Items!$A$6:$A$1005,0)),"MISSING ID")</x:f>
        <x:v>Processed material</x:v>
      </x:c>
      <x:c r="D463" s="4" t="str">
        <x:f>IFERROR(INDEX(Items!$C$6:$C$1005,MATCH(A463,Items!$A$6:$A$1005,0)),"MISSING ID")</x:f>
        <x:v>T3</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T3</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T3</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stock</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T4</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T4</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T4</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T4</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T4</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T4</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T4</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T4</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T4</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T4</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T4</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T4</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T4</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T4</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T4</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insulating board</x:v>
      </x:c>
      <x:c r="C485" s="4" t="str">
        <x:f>IFERROR(INDEX(Items!$X$6:$X$1005,MATCH(A485,Items!$A$6:$A$1005,0)),"MISSING ID")</x:f>
        <x:v>Processed material</x:v>
      </x:c>
      <x:c r="D485" s="4" t="str">
        <x:f>IFERROR(INDEX(Items!$C$6:$C$1005,MATCH(A485,Items!$A$6:$A$1005,0)),"MISSING ID")</x:f>
        <x:v>T4</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ceremonial inlay stock</x:v>
      </x:c>
      <x:c r="C486" s="4" t="str">
        <x:f>IFERROR(INDEX(Items!$X$6:$X$1005,MATCH(A486,Items!$A$6:$A$1005,0)),"MISSING ID")</x:f>
        <x:v>Processed material</x:v>
      </x:c>
      <x:c r="D486" s="4" t="str">
        <x:f>IFERROR(INDEX(Items!$C$6:$C$1005,MATCH(A486,Items!$A$6:$A$1005,0)),"MISSING ID")</x:f>
        <x:v>T4</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T4</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T1</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T0</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Old formation Iron Growth cores</x:v>
      </x:c>
      <x:c r="C491" s="4" t="str">
        <x:f>IFERROR(INDEX(Items!$X$6:$X$1005,MATCH(A491,Items!$A$6:$A$1005,0)),"MISSING ID")</x:f>
        <x:v>Raw material</x:v>
      </x:c>
      <x:c r="D491" s="4" t="str">
        <x:f>IFERROR(INDEX(Items!$C$6:$C$1005,MATCH(A491,Items!$A$6:$A$1005,0)),"MISSING ID")</x:f>
        <x:v>T0</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T0</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Assayed Iron Growth feedstock</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Canister-grade Growth alloy stock</x:v>
      </x:c>
      <x:c r="C494" s="4" t="str">
        <x:f>IFERROR(INDEX(Items!$X$6:$X$1005,MATCH(A494,Items!$A$6:$A$1005,0)),"MISSING ID")</x:f>
        <x:v>Processed material</x:v>
      </x:c>
      <x:c r="D494" s="4" t="str">
        <x:f>IFERROR(INDEX(Items!$C$6:$C$1005,MATCH(A494,Items!$A$6:$A$1005,0)),"MISSING ID")</x:f>
        <x:v>T2</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T3</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T4</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T0</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T1</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T1</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T1</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T1</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T1</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T2</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T2</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T1</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T1</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T0</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Dried electroactive-fiber reinforcement stock</x:v>
      </x:c>
      <x:c r="C509" s="4" t="str">
        <x:f>IFERROR(INDEX(Items!$X$6:$X$1005,MATCH(A509,Items!$A$6:$A$1005,0)),"MISSING ID")</x:f>
        <x:v>Processed material</x:v>
      </x:c>
      <x:c r="D509" s="4" t="str">
        <x:f>IFERROR(INDEX(Items!$C$6:$C$1005,MATCH(A509,Items!$A$6:$A$1005,0)),"MISSING ID")</x:f>
        <x:v>T1</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T2</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ht="115" customHeight="1">
      <x:c r="A511" s="4"/>
      <x:c r="B511" s="4"/>
      <x:c r="C511" s="4"/>
      <x:c r="D511" s="4"/>
      <x:c r="E511" s="4"/>
      <x:c r="F511" s="14"/>
      <x:c r="G511" s="4"/>
      <x:c r="H511" s="4"/>
      <x:c r="I511" s="4"/>
      <x:c r="J511" s="4"/>
    </x:row>
    <x:row r="512" ht="115" customHeight="1">
      <x:c r="A512" s="4" t="str">
        <x:v>proposal.lore.beetle_liner</x:v>
      </x:c>
      <x:c r="B512" s="4" t="str">
        <x:f>IFERROR(INDEX(Items!$B$6:$B$1005,MATCH(A512,Items!$A$6:$A$1005,0)),"MISSING ID")</x:f>
        <x:v>Insulating beetle-harness liner</x:v>
      </x:c>
      <x:c r="C512" s="4" t="str">
        <x:f>IFERROR(INDEX(Items!$X$6:$X$1005,MATCH(A512,Items!$A$6:$A$1005,0)),"MISSING ID")</x:f>
        <x:v>Crafting component</x:v>
      </x:c>
      <x:c r="D512" s="4" t="str">
        <x:f>IFERROR(INDEX(Items!$C$6:$C$1005,MATCH(A512,Items!$A$6:$A$1005,0)),"MISSING ID")</x:f>
        <x:v>T3</x:v>
      </x:c>
      <x:c r="E512" s="4" t="str">
        <x:v>Manufactured stock / part</x:v>
      </x:c>
      <x:c r="F512" s="14" t="n">
        <x:f>IFERROR(INDEX(Items!$AJ$6:$AJ$1005,MATCH(A512,Items!$A$6:$A$1005,0)),"MISSING ID")</x:f>
        <x:v>1</x:v>
      </x:c>
      <x:c r="G512" s="4" t="str">
        <x:v>Traced to cataloged T0 and/or recovered feeds</x:v>
      </x:c>
      <x:c r="H512" s="4" t="str">
        <x:v>Specialist engineering workshop; insulation, pressure or control qualification as applicable. Power/working medium and operating theory unresolved.</x:v>
      </x:c>
      <x:c r="I512" s="4" t="str">
        <x:v>Research / source gated</x:v>
      </x:c>
      <x:c r="J512" s="4" t="str">
        <x:v>Insulating beetle-harness liner. Species diet, feed composition, shell-harvest limits and harness fit require design; not human nutrition.</x:v>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Not applicable</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conductor stock</x:v>
      </x:c>
      <x:c r="C514" s="4" t="str">
        <x:f>IFERROR(INDEX(Items!$X$6:$X$1005,MATCH(A514,Items!$A$6:$A$1005,0)),"MISSING ID")</x:f>
        <x:v>Processed material</x:v>
      </x:c>
      <x:c r="D514" s="4" t="str">
        <x:f>IFERROR(INDEX(Items!$C$6:$C$1005,MATCH(A514,Items!$A$6:$A$1005,0)),"MISSING ID")</x:f>
        <x:v>T2</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T2</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T3</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Rough iron rivet stock</x:v>
      </x:c>
      <x:c r="C517" s="4" t="str">
        <x:f>IFERROR(INDEX(Items!$X$6:$X$1005,MATCH(A517,Items!$A$6:$A$1005,0)),"MISSING ID")</x:f>
        <x:v>Processed material</x:v>
      </x:c>
      <x:c r="D517" s="4" t="str">
        <x:f>IFERROR(INDEX(Items!$C$6:$C$1005,MATCH(A517,Items!$A$6:$A$1005,0)),"MISSING ID")</x:f>
        <x:v>T2</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T3</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T3</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Not applicable</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Not applicable</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Not applicable</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T0</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T0</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T0</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T0</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ht="115" customHeight="1">
      <x:c r="A527" s="4" t="str">
        <x:v>proposal.collection.kaolin_pocket_clay</x:v>
      </x:c>
      <x:c r="B527" s="4" t="str">
        <x:f>IFERROR(INDEX(Items!$B$6:$B$1005,MATCH(A527,Items!$A$6:$A$1005,0)),"MISSING ID")</x:f>
        <x:v>Kaolin pocket clay</x:v>
      </x:c>
      <x:c r="C527" s="4" t="str">
        <x:f>IFERROR(INDEX(Items!$X$6:$X$1005,MATCH(A527,Items!$A$6:$A$1005,0)),"MISSING ID")</x:f>
        <x:v>Raw material</x:v>
      </x:c>
      <x:c r="D527" s="4" t="str">
        <x:f>IFERROR(INDEX(Items!$C$6:$C$1005,MATCH(A527,Items!$A$6:$A$1005,0)),"MISSING ID")</x:f>
        <x:v>T0</x:v>
      </x:c>
      <x:c r="E527" s="4" t="str">
        <x:v>Raw source</x:v>
      </x:c>
      <x:c r="F527" s="14" t="n">
        <x:f>IFERROR(INDEX(Items!$AJ$6:$AJ$1005,MATCH(A527,Items!$A$6:$A$1005,0)),"MISSING ID")</x:f>
        <x:v>0</x:v>
      </x:c>
      <x:c r="G527" s="4" t="str">
        <x:v>Source, recovery or issue route applies</x:v>
      </x:c>
      <x:c r="H527" s="4" t="str">
        <x:v>Not a selected manufacturing route</x:v>
      </x:c>
      <x:c r="I527" s="4" t="str">
        <x:v>Raw entry feed</x:v>
      </x:c>
      <x:c r="J527" s="4" t="str">
        <x:v>Source grade, collection, contamination and yield remain open.</x:v>
      </x:c>
    </x:row>
    <x:row r="528" ht="115" customHeight="1">
      <x:c r="A528" s="4" t="str">
        <x:v>proposal.collection.bentonitic_clay_lumps</x:v>
      </x:c>
      <x:c r="B528" s="4" t="str">
        <x:f>IFERROR(INDEX(Items!$B$6:$B$1005,MATCH(A528,Items!$A$6:$A$1005,0)),"MISSING ID")</x:f>
        <x:v>Bentonitic clay lumps</x:v>
      </x:c>
      <x:c r="C528" s="4" t="str">
        <x:f>IFERROR(INDEX(Items!$X$6:$X$1005,MATCH(A528,Items!$A$6:$A$1005,0)),"MISSING ID")</x:f>
        <x:v>Raw material</x:v>
      </x:c>
      <x:c r="D528" s="4" t="str">
        <x:f>IFERROR(INDEX(Items!$C$6:$C$1005,MATCH(A528,Items!$A$6:$A$1005,0)),"MISSING ID")</x:f>
        <x:v>T0</x:v>
      </x:c>
      <x:c r="E528" s="4" t="str">
        <x:v>Raw source</x:v>
      </x:c>
      <x:c r="F528" s="14" t="n">
        <x:f>IFERROR(INDEX(Items!$AJ$6:$AJ$1005,MATCH(A528,Items!$A$6:$A$1005,0)),"MISSING ID")</x:f>
        <x:v>0</x:v>
      </x:c>
      <x:c r="G528" s="4" t="str">
        <x:v>Source, recovery or issue route applies</x:v>
      </x:c>
      <x:c r="H528" s="4" t="str">
        <x:v>Not a selected manufacturing route</x:v>
      </x:c>
      <x:c r="I528" s="4" t="str">
        <x:v>Raw entry feed</x:v>
      </x:c>
      <x:c r="J528" s="4" t="str">
        <x:v>Source grade, collection, contamination and yield remain open.</x:v>
      </x:c>
    </x:row>
    <x:row r="529" ht="115" customHeight="1">
      <x:c r="A529" s="4" t="str">
        <x:v>proposal.collection.magnesite_nodules</x:v>
      </x:c>
      <x:c r="B529" s="4" t="str">
        <x:f>IFERROR(INDEX(Items!$B$6:$B$1005,MATCH(A529,Items!$A$6:$A$1005,0)),"MISSING ID")</x:f>
        <x:v>Magnesite nodules</x:v>
      </x:c>
      <x:c r="C529" s="4" t="str">
        <x:f>IFERROR(INDEX(Items!$X$6:$X$1005,MATCH(A529,Items!$A$6:$A$1005,0)),"MISSING ID")</x:f>
        <x:v>Raw material</x:v>
      </x:c>
      <x:c r="D529" s="4" t="str">
        <x:f>IFERROR(INDEX(Items!$C$6:$C$1005,MATCH(A529,Items!$A$6:$A$1005,0)),"MISSING ID")</x:f>
        <x:v>T0</x:v>
      </x:c>
      <x:c r="E529" s="4" t="str">
        <x:v>Raw source</x:v>
      </x:c>
      <x:c r="F529" s="14" t="n">
        <x:f>IFERROR(INDEX(Items!$AJ$6:$AJ$1005,MATCH(A529,Items!$A$6:$A$1005,0)),"MISSING ID")</x:f>
        <x:v>0</x:v>
      </x:c>
      <x:c r="G529" s="4" t="str">
        <x:v>Source, recovery or issue route applies</x:v>
      </x:c>
      <x:c r="H529" s="4" t="str">
        <x:v>Not a selected manufacturing route</x:v>
      </x:c>
      <x:c r="I529" s="4" t="str">
        <x:v>Raw entry feed</x:v>
      </x:c>
      <x:c r="J529" s="4" t="str">
        <x:v>Source grade, collection, contamination and yield remain open.</x:v>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T0</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T0</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ht="115" customHeight="1">
      <x:c r="A532" s="4" t="str">
        <x:v>proposal.collection.potash_mineral_crust</x:v>
      </x:c>
      <x:c r="B532" s="4" t="str">
        <x:f>IFERROR(INDEX(Items!$B$6:$B$1005,MATCH(A532,Items!$A$6:$A$1005,0)),"MISSING ID")</x:f>
        <x:v>Potash mineral crust</x:v>
      </x:c>
      <x:c r="C532" s="4" t="str">
        <x:f>IFERROR(INDEX(Items!$X$6:$X$1005,MATCH(A532,Items!$A$6:$A$1005,0)),"MISSING ID")</x:f>
        <x:v>Raw material</x:v>
      </x:c>
      <x:c r="D532" s="4" t="str">
        <x:f>IFERROR(INDEX(Items!$C$6:$C$1005,MATCH(A532,Items!$A$6:$A$1005,0)),"MISSING ID")</x:f>
        <x:v>T0</x:v>
      </x:c>
      <x:c r="E532" s="4" t="str">
        <x:v>Raw source</x:v>
      </x:c>
      <x:c r="F532" s="14" t="n">
        <x:f>IFERROR(INDEX(Items!$AJ$6:$AJ$1005,MATCH(A532,Items!$A$6:$A$1005,0)),"MISSING ID")</x:f>
        <x:v>0</x:v>
      </x:c>
      <x:c r="G532" s="4" t="str">
        <x:v>Source, recovery or issue route applies</x:v>
      </x:c>
      <x:c r="H532" s="4" t="str">
        <x:v>Not a selected manufacturing route</x:v>
      </x:c>
      <x:c r="I532" s="4" t="str">
        <x:v>Raw entry feed</x:v>
      </x:c>
      <x:c r="J532" s="4" t="str">
        <x:v>Source grade, collection, contamination and yield remain open.</x:v>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ht="115" customHeight="1">
      <x:c r="A534" s="4" t="str">
        <x:v>proposal.collection.contained_culinary_phagia_culture</x:v>
      </x:c>
      <x:c r="B534" s="4" t="str">
        <x:f>IFERROR(INDEX(Items!$B$6:$B$1005,MATCH(A534,Items!$A$6:$A$1005,0)),"MISSING ID")</x:f>
        <x:v>Contained culinary Phagia culture</x:v>
      </x:c>
      <x:c r="C534" s="4" t="str">
        <x:f>IFERROR(INDEX(Items!$X$6:$X$1005,MATCH(A534,Items!$A$6:$A$1005,0)),"MISSING ID")</x:f>
        <x:v>Raw material</x:v>
      </x:c>
      <x:c r="D534" s="4" t="str">
        <x:f>IFERROR(INDEX(Items!$C$6:$C$1005,MATCH(A534,Items!$A$6:$A$1005,0)),"MISSING ID")</x:f>
        <x:v>T0</x:v>
      </x:c>
      <x:c r="E534" s="4" t="str">
        <x:v>Raw source</x:v>
      </x:c>
      <x:c r="F534" s="14" t="n">
        <x:f>IFERROR(INDEX(Items!$AJ$6:$AJ$1005,MATCH(A534,Items!$A$6:$A$1005,0)),"MISSING ID")</x:f>
        <x:v>0</x:v>
      </x:c>
      <x:c r="G534" s="4" t="str">
        <x:v>Source, recovery or issue route applies</x:v>
      </x:c>
      <x:c r="H534" s="4" t="str">
        <x:v>Not a selected manufacturing route</x:v>
      </x:c>
      <x:c r="I534" s="4" t="str">
        <x:v>Raw entry feed</x:v>
      </x:c>
      <x:c r="J534" s="4" t="str">
        <x:v>Contained culinary Phagia culture. Species/culture/mineral selection and edibility require design. No toxic industrial fraction is assumed edible.</x:v>
      </x:c>
    </x:row>
    <x:row r="535" ht="115" customHeight="1">
      <x:c r="A535" s="4" t="str">
        <x:v>proposal.collection.selected_edible_fauna_gland_tissue</x:v>
      </x:c>
      <x:c r="B535" s="4" t="str">
        <x:f>IFERROR(INDEX(Items!$B$6:$B$1005,MATCH(A535,Items!$A$6:$A$1005,0)),"MISSING ID")</x:f>
        <x:v>Selected edible-fauna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Sorted nickel alloying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Sorted tin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Prepared kaolin body stock</x:v>
      </x:c>
      <x:c r="C538" s="4" t="str">
        <x:f>IFERROR(INDEX(Items!$X$6:$X$1005,MATCH(A538,Items!$A$6:$A$1005,0)),"MISSING ID")</x:f>
        <x:v>Processed material</x:v>
      </x:c>
      <x:c r="D538" s="4" t="str">
        <x:f>IFERROR(INDEX(Items!$C$6:$C$1005,MATCH(A538,Items!$A$6:$A$1005,0)),"MISSING ID")</x:f>
        <x:v>T2</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meal</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Drawn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T3</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chitin friction stock</x:v>
      </x:c>
      <x:c r="C542" s="4" t="str">
        <x:f>IFERROR(INDEX(Items!$X$6:$X$1005,MATCH(A542,Items!$A$6:$A$1005,0)),"MISSING ID")</x:f>
        <x:v>Processed material</x:v>
      </x:c>
      <x:c r="D542" s="4" t="str">
        <x:f>IFERROR(INDEX(Items!$C$6:$C$1005,MATCH(A542,Items!$A$6:$A$1005,0)),"MISSING ID")</x:f>
        <x:v>T2</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Calibrated ceramic mounting saddle</x:v>
      </x:c>
      <x:c r="C543" s="4" t="str">
        <x:f>IFERROR(INDEX(Items!$X$6:$X$1005,MATCH(A543,Items!$A$6:$A$1005,0)),"MISSING ID")</x:f>
        <x:v>Crafting component</x:v>
      </x:c>
      <x:c r="D543" s="4" t="str">
        <x:f>IFERROR(INDEX(Items!$C$6:$C$1005,MATCH(A543,Items!$A$6:$A$1005,0)),"MISSING ID")</x:f>
        <x:v>T4</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T2</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ht="115" customHeight="1">
      <x:c r="A545" s="4" t="str">
        <x:v>proposal.collection.husk_paper_surface_sizing</x:v>
      </x:c>
      <x:c r="B545" s="4" t="str">
        <x:f>IFERROR(INDEX(Items!$B$6:$B$1005,MATCH(A545,Items!$A$6:$A$1005,0)),"MISSING ID")</x:f>
        <x:v>Husk-paper surface sizing</x:v>
      </x:c>
      <x:c r="C545" s="4" t="str">
        <x:f>IFERROR(INDEX(Items!$X$6:$X$1005,MATCH(A545,Items!$A$6:$A$1005,0)),"MISSING ID")</x:f>
        <x:v>Chemical material</x:v>
      </x:c>
      <x:c r="D545" s="4" t="str">
        <x:f>IFERROR(INDEX(Items!$C$6:$C$1005,MATCH(A545,Items!$A$6:$A$1005,0)),"MISSING ID")</x:f>
        <x:v>T2</x:v>
      </x:c>
      <x:c r="E545" s="4" t="str">
        <x:v>Manufactured stock / part</x:v>
      </x:c>
      <x:c r="F545" s="14" t="n">
        <x:f>IFERROR(INDEX(Items!$AJ$6:$AJ$1005,MATCH(A545,Items!$A$6:$A$1005,0)),"MISSING ID")</x:f>
        <x:v>1</x:v>
      </x:c>
      <x:c r="G545" s="4" t="str">
        <x:v>Traced to cataloged T0 and/or recovered feeds</x:v>
      </x:c>
      <x:c r="H545" s="4" t="str">
        <x:v>Contained segregated vessels, Ceramic grinding mortar, Ceramic pestle and Glass transfer funnel. Process/carrier compatibility unresolved.</x:v>
      </x:c>
      <x:c r="I545" s="4" t="str">
        <x:v>Candidate path traced</x:v>
      </x:c>
      <x:c r="J545" s="4" t="str">
        <x:v>Reagent identity, contained carrier, reaction/selectivity, compatibility and process yield require qualification.</x:v>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T2</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T2</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Not applicable</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ht="115" customHeight="1">
      <x:c r="A549" s="4"/>
      <x:c r="B549" s="4"/>
      <x:c r="C549" s="4"/>
      <x:c r="D549" s="4"/>
      <x:c r="E549" s="4"/>
      <x:c r="F549" s="14"/>
      <x:c r="G549" s="4"/>
      <x:c r="H549" s="4"/>
      <x:c r="I549" s="4"/>
      <x:c r="J549" s="4"/>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Not applicable</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str">
        <x:f>IFERROR(INDEX(Items!$X$6:$X$1005,MATCH(A551,Items!$A$6:$A$1005,0)),"MISSING ID")</x:f>
        <x:v>Container</x:v>
      </x:c>
      <x:c r="D551" s="4" t="str">
        <x:f>IFERROR(INDEX(Items!$C$6:$C$1005,MATCH(A551,Items!$A$6:$A$1005,0)),"MISSING ID")</x:f>
        <x:v>Not applicable</x:v>
      </x:c>
      <x:c r="E551" s="4" t="str">
        <x:v>Finished endpoint</x:v>
      </x:c>
      <x:c r="F551" s="14" t="n">
        <x:f>IFERROR(INDEX(Items!$AJ$6:$AJ$1005,MATCH(A551,Items!$A$6:$A$1005,0)),"MISSING ID")</x:f>
        <x:v>1</x:v>
      </x:c>
      <x:c r="G551" s="4" t="str">
        <x:v>Traced to cataloged T0 and/or recovered feeds</x:v>
      </x:c>
      <x:c r="H551" s="4" t="str">
        <x:v>Controlled-heating firing kiln or specialist glass hot-work station; Ceramic firing tray / Ceramic casting mold as applicable. Qualified power, heat and atmosphere required.</x:v>
      </x:c>
      <x:c r="I551" s="4" t="str">
        <x:v>Candidate path traced</x:v>
      </x:c>
      <x:c r="J551" s="4" t="str">
        <x:v>Dimensions, grade, process qualification, quantity and yield remain open.</x:v>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T4</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T4</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T3</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T4</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Not applicable</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Not applicable</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ht="115" customHeight="1">
      <x:c r="A558" s="4" t="str">
        <x:v>proposal.collection.shell_rib_gaiters</x:v>
      </x:c>
      <x:c r="B558" s="4" t="str">
        <x:f>IFERROR(INDEX(Items!$B$6:$B$1005,MATCH(A558,Items!$A$6:$A$1005,0)),"MISSING ID")</x:f>
        <x:v>Shell-rib gaiters</x:v>
      </x:c>
      <x:c r="C558" s="4" t="str">
        <x:f>IFERROR(INDEX(Items!$X$6:$X$1005,MATCH(A558,Items!$A$6:$A$1005,0)),"MISSING ID")</x:f>
        <x:v>Wearable</x:v>
      </x:c>
      <x:c r="D558" s="4" t="str">
        <x:f>IFERROR(INDEX(Items!$C$6:$C$1005,MATCH(A558,Items!$A$6:$A$1005,0)),"MISSING ID")</x:f>
        <x:v>Not applicable</x:v>
      </x:c>
      <x:c r="E558" s="4" t="str">
        <x:v>Finished endpoint</x:v>
      </x:c>
      <x:c r="F558" s="14" t="n">
        <x:f>IFERROR(INDEX(Items!$AJ$6:$AJ$1005,MATCH(A558,Items!$A$6:$A$1005,0)),"MISSING ID")</x:f>
        <x:v>1</x:v>
      </x:c>
      <x:c r="G558" s="4" t="str">
        <x:v>Traced to cataloged T0 and/or recovered feeds</x:v>
      </x:c>
      <x:c r="H558" s="4" t="str">
        <x:v>Husk-sheet cutting shears, Hand-cranked metal drill and Ceramic abrasive disc as applicable; compatible contained biological preparation and low-yield material handling required.</x:v>
      </x:c>
      <x:c r="I558" s="4" t="str">
        <x:v>Candidate path traced</x:v>
      </x:c>
      <x:c r="J558" s="4" t="str">
        <x:v>Fit, joints, insulation/protection and biological material yield require qualification.</x:v>
      </x:c>
    </x:row>
    <x:row r="559" ht="115" customHeight="1">
      <x:c r="A559" s="4" t="str">
        <x:v>proposal.collection.minimal_hide_tool_belt</x:v>
      </x:c>
      <x:c r="B559" s="4" t="str">
        <x:f>IFERROR(INDEX(Items!$B$6:$B$1005,MATCH(A559,Items!$A$6:$A$1005,0)),"MISSING ID")</x:f>
        <x:v>Minimal-hide tool belt</x:v>
      </x:c>
      <x:c r="C559" s="4" t="str">
        <x:f>IFERROR(INDEX(Items!$X$6:$X$1005,MATCH(A559,Items!$A$6:$A$1005,0)),"MISSING ID")</x:f>
        <x:v>Wearable</x:v>
      </x:c>
      <x:c r="D559" s="4" t="str">
        <x:f>IFERROR(INDEX(Items!$C$6:$C$1005,MATCH(A559,Items!$A$6:$A$1005,0)),"MISSING ID")</x:f>
        <x:v>Not applicable</x:v>
      </x:c>
      <x:c r="E559" s="4" t="str">
        <x:v>Finished endpoint</x:v>
      </x:c>
      <x:c r="F559" s="14" t="n">
        <x:f>IFERROR(INDEX(Items!$AJ$6:$AJ$1005,MATCH(A559,Items!$A$6:$A$1005,0)),"MISSING ID")</x:f>
        <x:v>1</x:v>
      </x:c>
      <x:c r="G559" s="4" t="str">
        <x:v>Traced to cataloged T0 and/or recovered feeds</x:v>
      </x:c>
      <x:c r="H559" s="4" t="str">
        <x:v>Husk-sheet cutting shears, pressure fixtures and dedicated preparation surfaces. Very low hide/fur yield; no ordinary cloth or plant inputs.</x:v>
      </x:c>
      <x:c r="I559" s="4" t="str">
        <x:v>Candidate path traced</x:v>
      </x:c>
      <x:c r="J559" s="4" t="str">
        <x:v>Fit, joints, insulation/protection and biological material yield require qualification.</x:v>
      </x:c>
    </x:row>
    <x:row r="560" ht="115" customHeight="1">
      <x:c r="A560" s="4"/>
      <x:c r="B560" s="4"/>
      <x:c r="C560" s="4"/>
      <x:c r="D560" s="4"/>
      <x:c r="E560" s="4"/>
      <x:c r="F560" s="14"/>
      <x:c r="G560" s="4"/>
      <x:c r="H560" s="4"/>
      <x:c r="I560" s="4"/>
      <x:c r="J560" s="4"/>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Not applicable</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Not applicable</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Not applicable</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Not applicable</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ht="115" customHeight="1">
      <x:c r="A565" s="4" t="str">
        <x:v>proposal.collection.canister_coming_of_age_pendant</x:v>
      </x:c>
      <x:c r="B565" s="4" t="str">
        <x:f>IFERROR(INDEX(Items!$B$6:$B$1005,MATCH(A565,Items!$A$6:$A$1005,0)),"MISSING ID")</x:f>
        <x:v>Canister coming-of-age pendant</x:v>
      </x:c>
      <x:c r="C565" s="4" t="str">
        <x:f>IFERROR(INDEX(Items!$X$6:$X$1005,MATCH(A565,Items!$A$6:$A$1005,0)),"MISSING ID")</x:f>
        <x:v>Cultural object</x:v>
      </x:c>
      <x:c r="D565" s="4" t="str">
        <x:f>IFERROR(INDEX(Items!$C$6:$C$1005,MATCH(A565,Items!$A$6:$A$1005,0)),"MISSING ID")</x:f>
        <x:v>Not applicable</x:v>
      </x:c>
      <x:c r="E565" s="4" t="str">
        <x:v>Finished endpoint</x:v>
      </x:c>
      <x:c r="F565" s="14" t="n">
        <x:f>IFERROR(INDEX(Items!$AJ$6:$AJ$1005,MATCH(A565,Items!$A$6:$A$1005,0)),"MISSING ID")</x:f>
        <x:v>1</x:v>
      </x:c>
      <x:c r="G565" s="4" t="str">
        <x:v>Traced to cataloged T0 and/or recovered feeds</x:v>
      </x:c>
      <x:c r="H565" s="4" t="str">
        <x:v>Forge hearth, Anvil, Forging hammer, Smithing tongs, Metalworking file and Hand-cranked metal drill as applicable. Existing workshop bootstrap and controlled heating/cooling required; no free-water quench assumed.</x:v>
      </x:c>
      <x:c r="I565" s="4" t="str">
        <x:v>Candidate path traced</x:v>
      </x:c>
      <x:c r="J565" s="4" t="str">
        <x:v>Dimensions, grade, process qualification, quantity and yield remain open.</x:v>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Not applicable</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Not applicable</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Not applicable</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Not applicable</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Not applicable</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T0</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T0</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Not applicable</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Not applicable</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Not applicable</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Not applicable</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Not applicable</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ht="115" customHeight="1">
      <x:c r="A578" s="4" t="str">
        <x:v>proposal.collection.workshop_repair_folio</x:v>
      </x:c>
      <x:c r="B578" s="4" t="str">
        <x:f>IFERROR(INDEX(Items!$B$6:$B$1005,MATCH(A578,Items!$A$6:$A$1005,0)),"MISSING ID")</x:f>
        <x:v>Workshop repair folio</x:v>
      </x:c>
      <x:c r="C578" s="4" t="str">
        <x:f>IFERROR(INDEX(Items!$X$6:$X$1005,MATCH(A578,Items!$A$6:$A$1005,0)),"MISSING ID")</x:f>
        <x:v>Document</x:v>
      </x:c>
      <x:c r="D578" s="4" t="str">
        <x:f>IFERROR(INDEX(Items!$C$6:$C$1005,MATCH(A578,Items!$A$6:$A$1005,0)),"MISSING ID")</x:f>
        <x:v>Not applicable</x:v>
      </x:c>
      <x:c r="E578" s="4" t="str">
        <x:v>Finished endpoint</x:v>
      </x:c>
      <x:c r="F578" s="14" t="n">
        <x:f>IFERROR(INDEX(Items!$AJ$6:$AJ$1005,MATCH(A578,Items!$A$6:$A$1005,0)),"MISSING ID")</x:f>
        <x:v>1</x:v>
      </x:c>
      <x:c r="G578" s="4" t="str">
        <x:v>Traced to cataloged T0 and/or recovered feeds</x:v>
      </x:c>
      <x:c r="H578" s="4" t="str">
        <x:v>Marking stylus and food-excluded pigment applicator. Husk-paper preparation where applicable.</x:v>
      </x:c>
      <x:c r="I578" s="4" t="str">
        <x:v>Candidate path traced</x:v>
      </x:c>
      <x:c r="J578" s="4" t="str">
        <x:v>Dimensions, grade, process qualification, quantity and yield remain open.</x:v>
      </x:c>
    </x:row>
    <x:row r="579" ht="115" customHeight="1">
      <x:c r="A579" s="4" t="str">
        <x:v>proposal.collection.caravan_cargo_manifest</x:v>
      </x:c>
      <x:c r="B579" s="4" t="str">
        <x:f>IFERROR(INDEX(Items!$B$6:$B$1005,MATCH(A579,Items!$A$6:$A$1005,0)),"MISSING ID")</x:f>
        <x:v>Caravan cargo manifest</x:v>
      </x:c>
      <x:c r="C579" s="4" t="str">
        <x:f>IFERROR(INDEX(Items!$X$6:$X$1005,MATCH(A579,Items!$A$6:$A$1005,0)),"MISSING ID")</x:f>
        <x:v>Document</x:v>
      </x:c>
      <x:c r="D579" s="4" t="str">
        <x:f>IFERROR(INDEX(Items!$C$6:$C$1005,MATCH(A579,Items!$A$6:$A$1005,0)),"MISSING ID")</x:f>
        <x:v>Not applicable</x:v>
      </x:c>
      <x:c r="E579" s="4" t="str">
        <x:v>Finished endpoint</x:v>
      </x:c>
      <x:c r="F579" s="14" t="n">
        <x:f>IFERROR(INDEX(Items!$AJ$6:$AJ$1005,MATCH(A579,Items!$A$6:$A$1005,0)),"MISSING ID")</x:f>
        <x:v>1</x:v>
      </x:c>
      <x:c r="G579" s="4" t="str">
        <x:v>Traced to cataloged T0 and/or recovered feeds</x:v>
      </x:c>
      <x:c r="H579" s="4" t="str">
        <x:v>Marking stylus and food-excluded pigment applicator. Husk-paper preparation where applicable.</x:v>
      </x:c>
      <x:c r="I579" s="4" t="str">
        <x:v>Candidate path traced</x:v>
      </x:c>
      <x:c r="J579" s="4" t="str">
        <x:v>Dimensions, grade, process qualification, quantity and yield remain open.</x:v>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Not applicable</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ht="115" customHeight="1">
      <x:c r="A581" s="4" t="str">
        <x:v>proposal.collection.instrument_tuning_chart</x:v>
      </x:c>
      <x:c r="B581" s="4" t="str">
        <x:f>IFERROR(INDEX(Items!$B$6:$B$1005,MATCH(A581,Items!$A$6:$A$1005,0)),"MISSING ID")</x:f>
        <x:v>Instrument tuning chart</x:v>
      </x:c>
      <x:c r="C581" s="4" t="str">
        <x:f>IFERROR(INDEX(Items!$X$6:$X$1005,MATCH(A581,Items!$A$6:$A$1005,0)),"MISSING ID")</x:f>
        <x:v>Document</x:v>
      </x:c>
      <x:c r="D581" s="4" t="str">
        <x:f>IFERROR(INDEX(Items!$C$6:$C$1005,MATCH(A581,Items!$A$6:$A$1005,0)),"MISSING ID")</x:f>
        <x:v>Not applicable</x:v>
      </x:c>
      <x:c r="E581" s="4" t="str">
        <x:v>Finished endpoint</x:v>
      </x:c>
      <x:c r="F581" s="14" t="n">
        <x:f>IFERROR(INDEX(Items!$AJ$6:$AJ$1005,MATCH(A581,Items!$A$6:$A$1005,0)),"MISSING ID")</x:f>
        <x:v>1</x:v>
      </x:c>
      <x:c r="G581" s="4" t="str">
        <x:v>Traced to cataloged T0 and/or recovered feeds</x:v>
      </x:c>
      <x:c r="H581" s="4" t="str">
        <x:v>Marking stylus and food-excluded pigment applicator. Husk-paper preparation where applicable.</x:v>
      </x:c>
      <x:c r="I581" s="4" t="str">
        <x:v>Candidate path traced</x:v>
      </x:c>
      <x:c r="J581" s="4" t="str">
        <x:v>Dimensions, grade, process qualification, quantity and yield remain open.</x:v>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T3</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T3</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ht="115" customHeight="1">
      <x:c r="A586" s="4" t="str">
        <x:v>proposal.collection.toothed_linear_rack</x:v>
      </x:c>
      <x:c r="B586" s="4" t="str">
        <x:f>IFERROR(INDEX(Items!$B$6:$B$1005,MATCH(A586,Items!$A$6:$A$1005,0)),"MISSING ID")</x:f>
        <x:v>Toothed linear rack</x:v>
      </x:c>
      <x:c r="C586" s="4" t="str">
        <x:f>IFERROR(INDEX(Items!$X$6:$X$1005,MATCH(A586,Items!$A$6:$A$1005,0)),"MISSING ID")</x:f>
        <x:v>Machine part</x:v>
      </x:c>
      <x:c r="D586" s="4" t="str">
        <x:f>IFERROR(INDEX(Items!$C$6:$C$1005,MATCH(A586,Items!$A$6:$A$1005,0)),"MISSING ID")</x:f>
        <x:v>T3</x:v>
      </x:c>
      <x:c r="E586" s="4" t="str">
        <x:v>Manufactured stock / part</x:v>
      </x:c>
      <x:c r="F586" s="14" t="n">
        <x:f>IFERROR(INDEX(Items!$AJ$6:$AJ$1005,MATCH(A586,Items!$A$6:$A$1005,0)),"MISSING ID")</x:f>
        <x:v>1</x:v>
      </x:c>
      <x:c r="G586" s="4" t="str">
        <x:v>Traced to cataloged T0 and/or recovered feeds</x:v>
      </x:c>
      <x:c r="H586" s="4" t="str">
        <x:v>Forge hearth, Anvil, Forging hammer, Smithing tongs, Metalworking file and Hand-cranked metal drill as applicable. Existing workshop bootstrap and controlled heating/cooling required; no free-water quench assumed.</x:v>
      </x:c>
      <x:c r="I586" s="4" t="str">
        <x:v>Candidate path traced</x:v>
      </x:c>
      <x:c r="J586" s="4" t="str">
        <x:v>Dimensions, grade, process qualification, quantity and yield remain open.</x:v>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T3</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T4</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T3</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T3</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T4</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T3</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T4</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T4</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T4</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T4</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T3</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T4</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T3</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T4</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T3</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T3</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T3</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T3</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T4</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T3</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T3</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T4</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T2</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T4</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T4</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T4</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T3</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T3</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T4</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Not applicable</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Not applicable</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Not applicable</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Not applicable</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Not applicable</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Not applicable</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Not applicable</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Not applicable</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Not applicable</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Not applicable</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Not applicable</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Not applicable</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Not applicable</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Not applicable</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Not applicable</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Not applicable</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Not applicable</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ht="115" customHeight="1">
      <x:c r="A634" s="4" t="str">
        <x:v>proposal.collection.iron_spike_mace</x:v>
      </x:c>
      <x:c r="B634" s="4" t="str">
        <x:f>IFERROR(INDEX(Items!$B$6:$B$1005,MATCH(A634,Items!$A$6:$A$1005,0)),"MISSING ID")</x:f>
        <x:v>Iron spike mace</x:v>
      </x:c>
      <x:c r="C634" s="4" t="str">
        <x:f>IFERROR(INDEX(Items!$X$6:$X$1005,MATCH(A634,Items!$A$6:$A$1005,0)),"MISSING ID")</x:f>
        <x:v>Weapon</x:v>
      </x:c>
      <x:c r="D634" s="4" t="str">
        <x:f>IFERROR(INDEX(Items!$C$6:$C$1005,MATCH(A634,Items!$A$6:$A$1005,0)),"MISSING ID")</x:f>
        <x:v>Not applicable</x:v>
      </x:c>
      <x:c r="E634" s="4" t="str">
        <x:v>Finished endpoint</x:v>
      </x:c>
      <x:c r="F634" s="14" t="n">
        <x:f>IFERROR(INDEX(Items!$AJ$6:$AJ$1005,MATCH(A634,Items!$A$6:$A$1005,0)),"MISSING ID")</x:f>
        <x:v>1</x:v>
      </x:c>
      <x:c r="G634" s="4" t="str">
        <x:v>Traced to cataloged T0 and/or recovered feeds</x:v>
      </x:c>
      <x:c r="H634" s="4" t="str">
        <x:v>Forge hearth, Anvil, Forging hammer, Smithing tongs, Metalworking file and Hand-cranked metal drill as applicable. Existing workshop bootstrap and controlled heating/cooling required; no free-water quench assumed.</x:v>
      </x:c>
      <x:c r="I634" s="4" t="str">
        <x:v>Candidate path traced</x:v>
      </x:c>
      <x:c r="J634" s="4" t="str">
        <x:v>Dimensions, grade, process qualification, quantity and yield remain open.</x:v>
      </x:c>
    </x:row>
    <x:row r="635" ht="115" customHeight="1">
      <x:c r="A635" s="4" t="str">
        <x:v>proposal.collection.steel_salvage_cleaver</x:v>
      </x:c>
      <x:c r="B635" s="4" t="str">
        <x:f>IFERROR(INDEX(Items!$B$6:$B$1005,MATCH(A635,Items!$A$6:$A$1005,0)),"MISSING ID")</x:f>
        <x:v>Steel salvage cleaver</x:v>
      </x:c>
      <x:c r="C635" s="4" t="str">
        <x:f>IFERROR(INDEX(Items!$X$6:$X$1005,MATCH(A635,Items!$A$6:$A$1005,0)),"MISSING ID")</x:f>
        <x:v>Weapon</x:v>
      </x:c>
      <x:c r="D635" s="4" t="str">
        <x:f>IFERROR(INDEX(Items!$C$6:$C$1005,MATCH(A635,Items!$A$6:$A$1005,0)),"MISSING ID")</x:f>
        <x:v>Not applicable</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Not applicable</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Not applicable</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Not applicable</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Not applicable</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ht="115" customHeight="1">
      <x:c r="A640" s="4" t="str">
        <x:v>proposal.collection.spring_dart_projector</x:v>
      </x:c>
      <x:c r="B640" s="4" t="str">
        <x:f>IFERROR(INDEX(Items!$B$6:$B$1005,MATCH(A640,Items!$A$6:$A$1005,0)),"MISSING ID")</x:f>
        <x:v>Spring dart projector</x:v>
      </x:c>
      <x:c r="C640" s="4" t="str">
        <x:f>IFERROR(INDEX(Items!$X$6:$X$1005,MATCH(A640,Items!$A$6:$A$1005,0)),"MISSING ID")</x:f>
        <x:v>Weapon</x:v>
      </x:c>
      <x:c r="D640" s="4" t="str">
        <x:f>IFERROR(INDEX(Items!$C$6:$C$1005,MATCH(A640,Items!$A$6:$A$1005,0)),"MISSING ID")</x:f>
        <x:v>Not applicable</x:v>
      </x:c>
      <x:c r="E640" s="4" t="str">
        <x:v>Finished endpoint</x:v>
      </x:c>
      <x:c r="F640" s="14" t="n">
        <x:f>IFERROR(INDEX(Items!$AJ$6:$AJ$1005,MATCH(A640,Items!$A$6:$A$1005,0)),"MISSING ID")</x:f>
        <x:v>1</x:v>
      </x:c>
      <x:c r="G640" s="4" t="str">
        <x:v>Traced to cataloged T0 and/or recovered feeds</x:v>
      </x:c>
      <x:c r="H640" s="4" t="str">
        <x:v>Forge hearth, Anvil, Forging hammer, Smithing tongs, Metalworking file and Hand-cranked metal drill as applicable. Existing workshop bootstrap and controlled heating/cooling required; no free-water quench assumed.</x:v>
      </x:c>
      <x:c r="I640" s="4" t="str">
        <x:v>Candidate path traced</x:v>
      </x:c>
      <x:c r="J640" s="4" t="str">
        <x:v>Dimensions, grade, process qualification, quantity and yield remain open.</x:v>
      </x:c>
    </x:row>
    <x:row r="641" ht="115" customHeight="1">
      <x:c r="A641" s="4" t="str">
        <x:v>proposal.collection.pressure_rivet_launcher</x:v>
      </x:c>
      <x:c r="B641" s="4" t="str">
        <x:f>IFERROR(INDEX(Items!$B$6:$B$1005,MATCH(A641,Items!$A$6:$A$1005,0)),"MISSING ID")</x:f>
        <x:v>Pressure rivet launcher</x:v>
      </x:c>
      <x:c r="C641" s="4" t="str">
        <x:f>IFERROR(INDEX(Items!$X$6:$X$1005,MATCH(A641,Items!$A$6:$A$1005,0)),"MISSING ID")</x:f>
        <x:v>Weapon</x:v>
      </x:c>
      <x:c r="D641" s="4" t="str">
        <x:f>IFERROR(INDEX(Items!$C$6:$C$1005,MATCH(A641,Items!$A$6:$A$1005,0)),"MISSING ID")</x:f>
        <x:v>Not applicable</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Not applicable</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Not applicable</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Not applicable</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Not applicable</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Not applicable</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Not applicable</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T1</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T1</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T1</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T1</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ht="115" customHeight="1">
      <x:c r="A652" s="4"/>
      <x:c r="B652" s="4"/>
      <x:c r="C652" s="4"/>
      <x:c r="D652" s="4"/>
      <x:c r="E652" s="4"/>
      <x:c r="F652" s="14"/>
      <x:c r="G652" s="4"/>
      <x:c r="H652" s="4"/>
      <x:c r="I652" s="4"/>
      <x:c r="J652" s="4"/>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T1</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ht="115" customHeight="1">
      <x:c r="A654" s="4" t="str">
        <x:v>proposal.collection.controlled_sour_phagia_base</x:v>
      </x:c>
      <x:c r="B654" s="4" t="str">
        <x:f>IFERROR(INDEX(Items!$B$6:$B$1005,MATCH(A654,Items!$A$6:$A$1005,0)),"MISSING ID")</x:f>
        <x:v>Controlled-sour Phagia base</x:v>
      </x:c>
      <x:c r="C654" s="4" t="str">
        <x:f>IFERROR(INDEX(Items!$X$6:$X$1005,MATCH(A654,Items!$A$6:$A$1005,0)),"MISSING ID")</x:f>
        <x:v>Food material</x:v>
      </x:c>
      <x:c r="D654" s="4" t="str">
        <x:f>IFERROR(INDEX(Items!$C$6:$C$1005,MATCH(A654,Items!$A$6:$A$1005,0)),"MISSING ID")</x:f>
        <x:v>T1</x:v>
      </x:c>
      <x:c r="E654" s="4" t="str">
        <x:v>Manufactured stock / part</x:v>
      </x:c>
      <x:c r="F654" s="14" t="n">
        <x:f>IFERROR(INDEX(Items!$AJ$6:$AJ$1005,MATCH(A654,Items!$A$6:$A$1005,0)),"MISSING ID")</x:f>
        <x:v>1</x:v>
      </x:c>
      <x:c r="G654" s="4" t="str">
        <x:v>Traced to cataloged T0 and/or recovered feeds</x:v>
      </x:c>
      <x:c r="H654" s="4" t="str">
        <x:v>Contained food-only vessels, Food preparation screen and dedicated food tools. Species/culture/mineral edibility and storage qualification unresolved.</x:v>
      </x:c>
      <x:c r="I654" s="4" t="str">
        <x:v>Research / source gated</x:v>
      </x:c>
      <x:c r="J654" s="4" t="str">
        <x:v>Contained culinary Phagia culture; Controlled-sour Phagia base. Species/culture/mineral selection and edibility require design. No toxic industrial fraction is assumed edible.</x:v>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T2</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T2</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Food-grade mineral seasoning</x:v>
      </x:c>
      <x:c r="C657" s="4" t="str">
        <x:f>IFERROR(INDEX(Items!$X$6:$X$1005,MATCH(A657,Items!$A$6:$A$1005,0)),"MISSING ID")</x:f>
        <x:v>Food material</x:v>
      </x:c>
      <x:c r="D657" s="4" t="str">
        <x:f>IFERROR(INDEX(Items!$C$6:$C$1005,MATCH(A657,Items!$A$6:$A$1005,0)),"MISSING ID")</x:f>
        <x:v>T1</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ht="115" customHeight="1">
      <x:c r="A661" s="4" t="str">
        <x:v>proposal.collection.selected_edible_fauna_roe</x:v>
      </x:c>
      <x:c r="B661" s="4" t="str">
        <x:f>IFERROR(INDEX(Items!$B$6:$B$1005,MATCH(A661,Items!$A$6:$A$1005,0)),"MISSING ID")</x:f>
        <x:v>Selected edible-fauna roe</x:v>
      </x:c>
      <x:c r="C661" s="4" t="str">
        <x:f>IFERROR(INDEX(Items!$X$6:$X$1005,MATCH(A661,Items!$A$6:$A$1005,0)),"MISSING ID")</x:f>
        <x:v>Food material</x:v>
      </x:c>
      <x:c r="D661" s="4" t="str">
        <x:f>IFERROR(INDEX(Items!$C$6:$C$1005,MATCH(A661,Items!$A$6:$A$1005,0)),"MISSING ID")</x:f>
        <x:v>T1</x:v>
      </x:c>
      <x:c r="E661" s="4" t="str">
        <x:v>Manufactured stock / part</x:v>
      </x:c>
      <x:c r="F661" s="14" t="n">
        <x:f>IFERROR(INDEX(Items!$AJ$6:$AJ$1005,MATCH(A661,Items!$A$6:$A$1005,0)),"MISSING ID")</x:f>
        <x:v>1</x:v>
      </x:c>
      <x:c r="G661" s="4" t="str">
        <x:v>Traced to cataloged T0 and/or recovered feeds</x:v>
      </x:c>
      <x:c r="H661" s="4" t="str">
        <x:v>Contained food-only vessels, Food preparation screen and dedicated food tools. Species/culture/mineral edibility and storage qualification unresolved.</x:v>
      </x:c>
      <x:c r="I661" s="4" t="str">
        <x:v>Research / source gated</x:v>
      </x:c>
      <x:c r="J661" s="4" t="str">
        <x:v>Selected edible-fauna reproductive mass; Selected edible-fauna roe. Species/culture/mineral selection and edibility require design. No toxic industrial fraction is assumed edible.</x:v>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T1</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Not applicable</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ht="115" customHeight="1">
      <x:c r="A666" s="4"/>
      <x:c r="B666" s="4"/>
      <x:c r="C666" s="4"/>
      <x:c r="D666" s="4"/>
      <x:c r="E666" s="4"/>
      <x:c r="F666" s="14"/>
      <x:c r="G666" s="4"/>
      <x:c r="H666" s="4"/>
      <x:c r="I666" s="4"/>
      <x:c r="J666" s="4"/>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Not applicable</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ht="115" customHeight="1">
      <x:c r="A668" s="4"/>
      <x:c r="B668" s="4"/>
      <x:c r="C668" s="4"/>
      <x:c r="D668" s="4"/>
      <x:c r="E668" s="4"/>
      <x:c r="F668" s="14"/>
      <x:c r="G668" s="4"/>
      <x:c r="H668" s="4"/>
      <x:c r="I668" s="4"/>
      <x:c r="J668" s="4"/>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Not applicable</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ht="115" customHeight="1">
      <x:c r="A670" s="4"/>
      <x:c r="B670" s="4"/>
      <x:c r="C670" s="4"/>
      <x:c r="D670" s="4"/>
      <x:c r="E670" s="4"/>
      <x:c r="F670" s="14"/>
      <x:c r="G670" s="4"/>
      <x:c r="H670" s="4"/>
      <x:c r="I670" s="4"/>
      <x:c r="J670" s="4"/>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Not applicable</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ht="115" customHeight="1">
      <x:c r="A672" s="4"/>
      <x:c r="B672" s="4"/>
      <x:c r="C672" s="4"/>
      <x:c r="D672" s="4"/>
      <x:c r="E672" s="4"/>
      <x:c r="F672" s="14"/>
      <x:c r="G672" s="4"/>
      <x:c r="H672" s="4"/>
      <x:c r="I672" s="4"/>
      <x:c r="J672" s="4"/>
    </x:row>
    <x:row r="673" ht="115" customHeight="1">
      <x:c r="A673" s="4"/>
      <x:c r="B673" s="4"/>
      <x:c r="C673" s="4"/>
      <x:c r="D673" s="4"/>
      <x:c r="E673" s="4"/>
      <x:c r="F673" s="14"/>
      <x:c r="G673" s="4"/>
      <x:c r="H673" s="4"/>
      <x:c r="I673" s="4"/>
      <x:c r="J673" s="4"/>
    </x:row>
    <x:row r="674" ht="115" customHeight="1">
      <x:c r="A674" s="4"/>
      <x:c r="B674" s="4"/>
      <x:c r="C674" s="4"/>
      <x:c r="D674" s="4"/>
      <x:c r="E674" s="4"/>
      <x:c r="F674" s="14"/>
      <x:c r="G674" s="4"/>
      <x:c r="H674" s="4"/>
      <x:c r="I674" s="4"/>
      <x:c r="J674" s="4"/>
    </x:row>
    <x:row r="675" ht="115" customHeight="1">
      <x:c r="A675" s="4"/>
      <x:c r="B675" s="4"/>
      <x:c r="C675" s="4"/>
      <x:c r="D675" s="4"/>
      <x:c r="E675" s="4"/>
      <x:c r="F675" s="14"/>
      <x:c r="G675" s="4"/>
      <x:c r="H675" s="4"/>
      <x:c r="I675" s="4"/>
      <x:c r="J675" s="4"/>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Not applicable</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Not applicable</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Not applicable</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ht="115" customHeight="1">
      <x:c r="A679" s="4"/>
      <x:c r="B679" s="4"/>
      <x:c r="C679" s="4"/>
      <x:c r="D679" s="4"/>
      <x:c r="E679" s="4"/>
      <x:c r="F679" s="14"/>
      <x:c r="G679" s="4"/>
      <x:c r="H679" s="4"/>
      <x:c r="I679" s="4"/>
      <x:c r="J679" s="4"/>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Not applicable</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Not applicable</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Not applicable</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ht="115" customHeight="1">
      <x:c r="A683" s="4"/>
      <x:c r="B683" s="4"/>
      <x:c r="C683" s="4"/>
      <x:c r="D683" s="4"/>
      <x:c r="E683" s="4"/>
      <x:c r="F683" s="14"/>
      <x:c r="G683" s="4"/>
      <x:c r="H683" s="4"/>
      <x:c r="I683" s="4"/>
      <x:c r="J683" s="4"/>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Not applicable</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Not applicable</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Not applicable</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Wound clock-spring pack</x:v>
      </x:c>
      <x:c r="C687" s="4" t="str">
        <x:f>IFERROR(INDEX(Items!$X$6:$X$1005,MATCH(A687,Items!$A$6:$A$1005,0)),"MISSING ID")</x:f>
        <x:v>Energy storage</x:v>
      </x:c>
      <x:c r="D687" s="4" t="str">
        <x:f>IFERROR(INDEX(Items!$C$6:$C$1005,MATCH(A687,Items!$A$6:$A$1005,0)),"MISSING ID")</x:f>
        <x:v>Not applicable</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Not applicable</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Lifted counterweight module</x:v>
      </x:c>
      <x:c r="C689" s="4" t="str">
        <x:f>IFERROR(INDEX(Items!$X$6:$X$1005,MATCH(A689,Items!$A$6:$A$1005,0)),"MISSING ID")</x:f>
        <x:v>Energy storage</x:v>
      </x:c>
      <x:c r="D689" s="4" t="str">
        <x:f>IFERROR(INDEX(Items!$C$6:$C$1005,MATCH(A689,Items!$A$6:$A$1005,0)),"MISSING ID")</x:f>
        <x:v>Not applicable</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Not applicable</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Not applicable</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Not applicable</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Not applicable</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Not applicable</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Not applicable</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Not applicable</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Not applicable</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Not applicable</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Not applicable</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Not applicable</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Not applicable</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Not applicable</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Not applicable</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Not applicable</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Not applicable</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ht="115" customHeight="1">
      <x:c r="A706" s="4" t="str">
        <x:v>proposal.collection.sail_seam_repair_kit</x:v>
      </x:c>
      <x:c r="B706" s="4" t="str">
        <x:f>IFERROR(INDEX(Items!$B$6:$B$1005,MATCH(A706,Items!$A$6:$A$1005,0)),"MISSING ID")</x:f>
        <x:v>Sail seam repair kit</x:v>
      </x:c>
      <x:c r="C706" s="4" t="str">
        <x:f>IFERROR(INDEX(Items!$X$6:$X$1005,MATCH(A706,Items!$A$6:$A$1005,0)),"MISSING ID")</x:f>
        <x:v>Service kit</x:v>
      </x:c>
      <x:c r="D706" s="4" t="str">
        <x:f>IFERROR(INDEX(Items!$C$6:$C$1005,MATCH(A706,Items!$A$6:$A$1005,0)),"MISSING ID")</x:f>
        <x:v>Not applicable</x:v>
      </x:c>
      <x:c r="E706" s="4" t="str">
        <x:v>Finished endpoint</x:v>
      </x:c>
      <x:c r="F706" s="14" t="n">
        <x:f>IFERROR(INDEX(Items!$AJ$6:$AJ$1005,MATCH(A706,Items!$A$6:$A$1005,0)),"MISSING ID")</x:f>
        <x:v>1</x:v>
      </x:c>
      <x:c r="G706" s="4" t="str">
        <x:v>Traced to cataloged T0 and/or recovered feeds</x:v>
      </x:c>
      <x:c r="H706" s="4" t="str">
        <x:v>Forge hearth, Anvil, Forging hammer, Smithing tongs, Metalworking file and Hand-cranked metal drill as applicable. Existing workshop bootstrap and controlled heating/cooling required; no free-water quench assumed.</x:v>
      </x:c>
      <x:c r="I706" s="4" t="str">
        <x:v>Candidate path traced</x:v>
      </x:c>
      <x:c r="J706" s="4" t="str">
        <x:v>Dimensions, grade, process qualification, quantity and yield remain open.</x:v>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Not applicable</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ht="115" customHeight="1">
      <x:c r="A708" s="4"/>
      <x:c r="B708" s="4"/>
      <x:c r="C708" s="4"/>
      <x:c r="D708" s="4"/>
      <x:c r="E708" s="4"/>
      <x:c r="F708" s="14"/>
      <x:c r="G708" s="4"/>
      <x:c r="H708" s="4"/>
      <x:c r="I708" s="4"/>
      <x:c r="J708" s="4"/>
    </x:row>
    <x:row r="709" ht="115" customHeight="1">
      <x:c r="A709" s="4"/>
      <x:c r="B709" s="4"/>
      <x:c r="C709" s="4"/>
      <x:c r="D709" s="4"/>
      <x:c r="E709" s="4"/>
      <x:c r="F709" s="14"/>
      <x:c r="G709" s="4"/>
      <x:c r="H709" s="4"/>
      <x:c r="I709" s="4"/>
      <x:c r="J709" s="4"/>
    </x:row>
    <x:row r="710" ht="115" customHeight="1">
      <x:c r="A710" s="4" t="str">
        <x:v>proposal.collection.shell_runner_cargo_sled</x:v>
      </x:c>
      <x:c r="B710" s="4" t="str">
        <x:f>IFERROR(INDEX(Items!$B$6:$B$1005,MATCH(A710,Items!$A$6:$A$1005,0)),"MISSING ID")</x:f>
        <x:v>Shell-runner cargo sled</x:v>
      </x:c>
      <x:c r="C710" s="4" t="str">
        <x:f>IFERROR(INDEX(Items!$X$6:$X$1005,MATCH(A710,Items!$A$6:$A$1005,0)),"MISSING ID")</x:f>
        <x:v>Traversal device</x:v>
      </x:c>
      <x:c r="D710" s="4" t="str">
        <x:f>IFERROR(INDEX(Items!$C$6:$C$1005,MATCH(A710,Items!$A$6:$A$1005,0)),"MISSING ID")</x:f>
        <x:v>Not applicable</x:v>
      </x:c>
      <x:c r="E710" s="4" t="str">
        <x:v>Finished endpoint</x:v>
      </x:c>
      <x:c r="F710" s="14" t="n">
        <x:f>IFERROR(INDEX(Items!$AJ$6:$AJ$1005,MATCH(A710,Items!$A$6:$A$1005,0)),"MISSING ID")</x:f>
        <x:v>1</x:v>
      </x:c>
      <x:c r="G710" s="4" t="str">
        <x:v>Traced to cataloged T0 and/or recovered feeds</x:v>
      </x:c>
      <x:c r="H710" s="4" t="str">
        <x:v>Forge hearth, Anvil, Forging hammer, Smithing tongs, Metalworking file and Hand-cranked metal drill as applicable. Existing workshop bootstrap and controlled heating/cooling required; no free-water quench assumed.</x:v>
      </x:c>
      <x:c r="I710" s="4" t="str">
        <x:v>Candidate path traced</x:v>
      </x:c>
      <x:c r="J710" s="4" t="str">
        <x:v>Dimensions, grade, process qualification, quantity and yield remain open.</x:v>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Not applicable</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Not applicable</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Not applicable</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Not applicable</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Not applicable</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Not applicable</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Not applicable</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Not applicable</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Not applicable</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Not applicable</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Not applicable</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Not applicable</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Not applicable</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Not applicable</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Not applicable</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Not applicable</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Not applicable</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Not applicable</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Not applicable</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Not applicable</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Not applicable</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Not applicable</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Not applicable</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Not applicable</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Not applicable</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Not applicable</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Not applicable</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Not applicable</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Not applicable</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Not applicable</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Not applicable</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Not applicable</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Not applicable</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Not applicable</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Not applicable</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Not applicable</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ht="115" customHeight="1">
      <x:c r="A747" s="4"/>
      <x:c r="B747" s="4"/>
      <x:c r="C747" s="4"/>
      <x:c r="D747" s="4"/>
      <x:c r="E747" s="4"/>
      <x:c r="F747" s="14"/>
      <x:c r="G747" s="4"/>
      <x:c r="H747" s="4"/>
      <x:c r="I747" s="4"/>
      <x:c r="J747" s="4"/>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Not applicable</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Not applicable</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ht="115" customHeight="1">
      <x:c r="A750" s="4" t="str">
        <x:v>proposal.collection.ceramic_faced_shield</x:v>
      </x:c>
      <x:c r="B750" s="4" t="str">
        <x:f>IFERROR(INDEX(Items!$B$6:$B$1005,MATCH(A750,Items!$A$6:$A$1005,0)),"MISSING ID")</x:f>
        <x:v>Ceramic-faced shield</x:v>
      </x:c>
      <x:c r="C750" s="4" t="str">
        <x:f>IFERROR(INDEX(Items!$X$6:$X$1005,MATCH(A750,Items!$A$6:$A$1005,0)),"MISSING ID")</x:f>
        <x:v>Shield</x:v>
      </x:c>
      <x:c r="D750" s="4" t="str">
        <x:f>IFERROR(INDEX(Items!$C$6:$C$1005,MATCH(A750,Items!$A$6:$A$1005,0)),"MISSING ID")</x:f>
        <x:v>Not applicable</x:v>
      </x:c>
      <x:c r="E750" s="4" t="str">
        <x:v>Finished endpoint</x:v>
      </x:c>
      <x:c r="F750" s="14" t="n">
        <x:f>IFERROR(INDEX(Items!$AJ$6:$AJ$1005,MATCH(A750,Items!$A$6:$A$1005,0)),"MISSING ID")</x:f>
        <x:v>1</x:v>
      </x:c>
      <x:c r="G750" s="4" t="str">
        <x:v>Traced to cataloged T0 and/or recovered feeds</x:v>
      </x:c>
      <x:c r="H750" s="4" t="str">
        <x:v>Controlled-heating firing kiln or specialist glass hot-work station; Ceramic firing tray / Ceramic casting mold as applicable. Qualified power, heat and atmosphere required.</x:v>
      </x:c>
      <x:c r="I750" s="4" t="str">
        <x:v>Candidate path traced</x:v>
      </x:c>
      <x:c r="J750" s="4" t="str">
        <x:v>Fit, joints, insulation/protection and biological material yield require qualification.</x:v>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Not applicable</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Not applicable</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ht="115" customHeight="1">
      <x:c r="A753" s="4"/>
      <x:c r="B753" s="4"/>
      <x:c r="C753" s="4"/>
      <x:c r="D753" s="4"/>
      <x:c r="E753" s="4"/>
      <x:c r="F753" s="14"/>
      <x:c r="G753" s="4"/>
      <x:c r="H753" s="4"/>
      <x:c r="I753" s="4"/>
      <x:c r="J753" s="4"/>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Not applicable</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Not applicable</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Not applicable</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ht="115" customHeight="1">
      <x:c r="A757" s="4" t="str">
        <x:v>proposal.collection.mica_slit_observation_shield</x:v>
      </x:c>
      <x:c r="B757" s="4" t="str">
        <x:f>IFERROR(INDEX(Items!$B$6:$B$1005,MATCH(A757,Items!$A$6:$A$1005,0)),"MISSING ID")</x:f>
        <x:v>Mica-slit observation shield</x:v>
      </x:c>
      <x:c r="C757" s="4" t="str">
        <x:f>IFERROR(INDEX(Items!$X$6:$X$1005,MATCH(A757,Items!$A$6:$A$1005,0)),"MISSING ID")</x:f>
        <x:v>Shield</x:v>
      </x:c>
      <x:c r="D757" s="4" t="str">
        <x:f>IFERROR(INDEX(Items!$C$6:$C$1005,MATCH(A757,Items!$A$6:$A$1005,0)),"MISSING ID")</x:f>
        <x:v>Not applicable</x:v>
      </x:c>
      <x:c r="E757" s="4" t="str">
        <x:v>Finished endpoint</x:v>
      </x:c>
      <x:c r="F757" s="14" t="n">
        <x:f>IFERROR(INDEX(Items!$AJ$6:$AJ$1005,MATCH(A757,Items!$A$6:$A$1005,0)),"MISSING ID")</x:f>
        <x:v>1</x:v>
      </x:c>
      <x:c r="G757" s="4" t="str">
        <x:v>Traced to cataloged T0 and/or recovered feeds</x:v>
      </x:c>
      <x:c r="H757" s="4" t="str">
        <x:v>Forge hearth, Anvil, Forging hammer, Smithing tongs, Metalworking file and Hand-cranked metal drill as applicable. Existing workshop bootstrap and controlled heating/cooling required; no free-water quench assumed.</x:v>
      </x:c>
      <x:c r="I757" s="4" t="str">
        <x:v>Candidate path traced</x:v>
      </x:c>
      <x:c r="J757" s="4" t="str">
        <x:v>Fit, joints, insulation/protection and biological material yield require qualification.</x:v>
      </x:c>
    </x:row>
    <x:row r="758" ht="115" customHeight="1">
      <x:c r="A758" s="4" t="str">
        <x:v>proposal.collection.grit_shedding_curved_shield</x:v>
      </x:c>
      <x:c r="B758" s="4" t="str">
        <x:f>IFERROR(INDEX(Items!$B$6:$B$1005,MATCH(A758,Items!$A$6:$A$1005,0)),"MISSING ID")</x:f>
        <x:v>Grit-shedding curved shield</x:v>
      </x:c>
      <x:c r="C758" s="4" t="str">
        <x:f>IFERROR(INDEX(Items!$X$6:$X$1005,MATCH(A758,Items!$A$6:$A$1005,0)),"MISSING ID")</x:f>
        <x:v>Shield</x:v>
      </x:c>
      <x:c r="D758" s="4" t="str">
        <x:f>IFERROR(INDEX(Items!$C$6:$C$1005,MATCH(A758,Items!$A$6:$A$1005,0)),"MISSING ID")</x:f>
        <x:v>Not applicable</x:v>
      </x:c>
      <x:c r="E758" s="4" t="str">
        <x:v>Finished endpoint</x:v>
      </x:c>
      <x:c r="F758" s="14" t="n">
        <x:f>IFERROR(INDEX(Items!$AJ$6:$AJ$1005,MATCH(A758,Items!$A$6:$A$1005,0)),"MISSING ID")</x:f>
        <x:v>1</x:v>
      </x:c>
      <x:c r="G758" s="4" t="str">
        <x:v>Traced to cataloged T0 and/or recovered feeds</x:v>
      </x:c>
      <x:c r="H758" s="4" t="str">
        <x:v>Husk-sheet cutting shears, Hand-cranked metal drill and Ceramic abrasive disc as applicable; compatible contained biological preparation and low-yield material handling required.</x:v>
      </x:c>
      <x:c r="I758" s="4" t="str">
        <x:v>Candidate path traced</x:v>
      </x:c>
      <x:c r="J758" s="4" t="str">
        <x:v>Fit, joints, insulation/protection and biological material yield require qualification.</x:v>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Not applicable</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ht="115" customHeight="1">
      <x:c r="A760" s="4"/>
      <x:c r="B760" s="4"/>
      <x:c r="C760" s="4"/>
      <x:c r="D760" s="4"/>
      <x:c r="E760" s="4"/>
      <x:c r="F760" s="14"/>
      <x:c r="G760" s="4"/>
      <x:c r="H760" s="4"/>
      <x:c r="I760" s="4"/>
      <x:c r="J760" s="4"/>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Not applicable</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Not applicable</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Not applicable</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Not applicable</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Not applicable</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Not applicable</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Not applicable</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ht="115" customHeight="1">
      <x:c r="A768" s="4" t="str">
        <x:v>proposal.collection.loose_plate_skid_patch</x:v>
      </x:c>
      <x:c r="B768" s="4" t="str">
        <x:f>IFERROR(INDEX(Items!$B$6:$B$1005,MATCH(A768,Items!$A$6:$A$1005,0)),"MISSING ID")</x:f>
        <x:v>Loose-plate skid patch</x:v>
      </x:c>
      <x:c r="C768" s="4" t="str">
        <x:f>IFERROR(INDEX(Items!$X$6:$X$1005,MATCH(A768,Items!$A$6:$A$1005,0)),"MISSING ID")</x:f>
        <x:v>Trap</x:v>
      </x:c>
      <x:c r="D768" s="4" t="str">
        <x:f>IFERROR(INDEX(Items!$C$6:$C$1005,MATCH(A768,Items!$A$6:$A$1005,0)),"MISSING ID")</x:f>
        <x:v>Not applicable</x:v>
      </x:c>
      <x:c r="E768" s="4" t="str">
        <x:v>Finished endpoint</x:v>
      </x:c>
      <x:c r="F768" s="14" t="n">
        <x:f>IFERROR(INDEX(Items!$AJ$6:$AJ$1005,MATCH(A768,Items!$A$6:$A$1005,0)),"MISSING ID")</x:f>
        <x:v>1</x:v>
      </x:c>
      <x:c r="G768" s="4" t="str">
        <x:v>Traced to cataloged T0 and/or recovered feeds</x:v>
      </x:c>
      <x:c r="H768" s="4" t="str">
        <x:v>Forge hearth, Anvil, Forging hammer, Smithing tongs, Metalworking file and Hand-cranked metal drill as applicable. Existing workshop bootstrap and controlled heating/cooling required; no free-water quench assumed.</x:v>
      </x:c>
      <x:c r="I768" s="4" t="str">
        <x:v>Candidate path traced</x:v>
      </x:c>
      <x:c r="J768" s="4" t="str">
        <x:v>Dimensions, grade, process qualification, quantity and yield remain open.</x:v>
      </x:c>
    </x:row>
    <x:row r="769" ht="115" customHeight="1">
      <x:c r="A769" s="4" t="str">
        <x:v>proposal.collection.rolling_stone_scatter_pouch</x:v>
      </x:c>
      <x:c r="B769" s="4" t="str">
        <x:f>IFERROR(INDEX(Items!$B$6:$B$1005,MATCH(A769,Items!$A$6:$A$1005,0)),"MISSING ID")</x:f>
        <x:v>Rolling-stone scatter pouch</x:v>
      </x:c>
      <x:c r="C769" s="4" t="str">
        <x:f>IFERROR(INDEX(Items!$X$6:$X$1005,MATCH(A769,Items!$A$6:$A$1005,0)),"MISSING ID")</x:f>
        <x:v>Trap</x:v>
      </x:c>
      <x:c r="D769" s="4" t="str">
        <x:f>IFERROR(INDEX(Items!$C$6:$C$1005,MATCH(A769,Items!$A$6:$A$1005,0)),"MISSING ID")</x:f>
        <x:v>Not applicable</x:v>
      </x:c>
      <x:c r="E769" s="4" t="str">
        <x:v>Finished endpoint</x:v>
      </x:c>
      <x:c r="F769" s="14" t="n">
        <x:f>IFERROR(INDEX(Items!$AJ$6:$AJ$1005,MATCH(A769,Items!$A$6:$A$1005,0)),"MISSING ID")</x:f>
        <x:v>1</x:v>
      </x:c>
      <x:c r="G769" s="4" t="str">
        <x:v>Traced to cataloged T0 and/or recovered feeds</x:v>
      </x:c>
      <x:c r="H769" s="4" t="str">
        <x:v>Forge hearth, Anvil, Forging hammer, Smithing tongs, Metalworking file and Hand-cranked metal drill as applicable. Existing workshop bootstrap and controlled heating/cooling required; no free-water quench assumed.</x:v>
      </x:c>
      <x:c r="I769" s="4" t="str">
        <x:v>Candidate path traced</x:v>
      </x:c>
      <x:c r="J769" s="4" t="str">
        <x:v>Dimensions, grade, process qualification, quantity and yield remain open.</x:v>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Not applicable</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Not applicable</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Not applicable</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ht="115" customHeight="1">
      <x:c r="A773" s="4" t="str">
        <x:v>proposal.collection.weighted_tendon_snare</x:v>
      </x:c>
      <x:c r="B773" s="4" t="str">
        <x:f>IFERROR(INDEX(Items!$B$6:$B$1005,MATCH(A773,Items!$A$6:$A$1005,0)),"MISSING ID")</x:f>
        <x:v>Weighted tendon snare</x:v>
      </x:c>
      <x:c r="C773" s="4" t="str">
        <x:f>IFERROR(INDEX(Items!$X$6:$X$1005,MATCH(A773,Items!$A$6:$A$1005,0)),"MISSING ID")</x:f>
        <x:v>Trap</x:v>
      </x:c>
      <x:c r="D773" s="4" t="str">
        <x:f>IFERROR(INDEX(Items!$C$6:$C$1005,MATCH(A773,Items!$A$6:$A$1005,0)),"MISSING ID")</x:f>
        <x:v>Not applicable</x:v>
      </x:c>
      <x:c r="E773" s="4" t="str">
        <x:v>Finished endpoint</x:v>
      </x:c>
      <x:c r="F773" s="14" t="n">
        <x:f>IFERROR(INDEX(Items!$AJ$6:$AJ$1005,MATCH(A773,Items!$A$6:$A$1005,0)),"MISSING ID")</x:f>
        <x:v>1</x:v>
      </x:c>
      <x:c r="G773" s="4" t="str">
        <x:v>Traced to cataloged T0 and/or recovered feeds</x:v>
      </x:c>
      <x:c r="H773" s="4" t="str">
        <x:v>Forge hearth, Anvil, Forging hammer, Smithing tongs, Metalworking file and Hand-cranked metal drill as applicable. Existing workshop bootstrap and controlled heating/cooling required; no free-water quench assumed.</x:v>
      </x:c>
      <x:c r="I773" s="4" t="str">
        <x:v>Candidate path traced</x:v>
      </x:c>
      <x:c r="J773" s="4" t="str">
        <x:v>Dimensions, grade, process qualification, quantity and yield remain open.</x:v>
      </x:c>
    </x:row>
    <x:row r="774" ht="115" customHeight="1">
      <x:c r="A774" s="4" t="str">
        <x:v>proposal.collection.hinged_shell_drop_cage</x:v>
      </x:c>
      <x:c r="B774" s="4" t="str">
        <x:f>IFERROR(INDEX(Items!$B$6:$B$1005,MATCH(A774,Items!$A$6:$A$1005,0)),"MISSING ID")</x:f>
        <x:v>Hinged shell-drop cage</x:v>
      </x:c>
      <x:c r="C774" s="4" t="str">
        <x:f>IFERROR(INDEX(Items!$X$6:$X$1005,MATCH(A774,Items!$A$6:$A$1005,0)),"MISSING ID")</x:f>
        <x:v>Trap</x:v>
      </x:c>
      <x:c r="D774" s="4" t="str">
        <x:f>IFERROR(INDEX(Items!$C$6:$C$1005,MATCH(A774,Items!$A$6:$A$1005,0)),"MISSING ID")</x:f>
        <x:v>Not applicable</x:v>
      </x:c>
      <x:c r="E774" s="4" t="str">
        <x:v>Finished endpoint</x:v>
      </x:c>
      <x:c r="F774" s="14" t="n">
        <x:f>IFERROR(INDEX(Items!$AJ$6:$AJ$1005,MATCH(A774,Items!$A$6:$A$1005,0)),"MISSING ID")</x:f>
        <x:v>1</x:v>
      </x:c>
      <x:c r="G774" s="4" t="str">
        <x:v>Traced to cataloged T0 and/or recovered feeds</x:v>
      </x:c>
      <x:c r="H774" s="4" t="str">
        <x:v>Forge hearth, Anvil, Forging hammer, Smithing tongs, Metalworking file and Hand-cranked metal drill as applicable. Existing workshop bootstrap and controlled heating/cooling required; no free-water quench assumed.</x:v>
      </x:c>
      <x:c r="I774" s="4" t="str">
        <x:v>Candidate path traced</x:v>
      </x:c>
      <x:c r="J774" s="4" t="str">
        <x:v>Dimensions, grade, process qualification, quantity and yield remain open.</x:v>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Not applicable</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Not applicable</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ht="115" customHeight="1">
      <x:c r="A777" s="4" t="str">
        <x:v>proposal.collection.spring_latched_jaw_restraint</x:v>
      </x:c>
      <x:c r="B777" s="4" t="str">
        <x:f>IFERROR(INDEX(Items!$B$6:$B$1005,MATCH(A777,Items!$A$6:$A$1005,0)),"MISSING ID")</x:f>
        <x:v>Spring-latched jaw restraint</x:v>
      </x:c>
      <x:c r="C777" s="4" t="str">
        <x:f>IFERROR(INDEX(Items!$X$6:$X$1005,MATCH(A777,Items!$A$6:$A$1005,0)),"MISSING ID")</x:f>
        <x:v>Trap</x:v>
      </x:c>
      <x:c r="D777" s="4" t="str">
        <x:f>IFERROR(INDEX(Items!$C$6:$C$1005,MATCH(A777,Items!$A$6:$A$1005,0)),"MISSING ID")</x:f>
        <x:v>Not applicable</x:v>
      </x:c>
      <x:c r="E777" s="4" t="str">
        <x:v>Finished endpoint</x:v>
      </x:c>
      <x:c r="F777" s="14" t="n">
        <x:f>IFERROR(INDEX(Items!$AJ$6:$AJ$1005,MATCH(A777,Items!$A$6:$A$1005,0)),"MISSING ID")</x:f>
        <x:v>1</x:v>
      </x:c>
      <x:c r="G777" s="4" t="str">
        <x:v>Traced to cataloged T0 and/or recovered feeds</x:v>
      </x:c>
      <x:c r="H777" s="4" t="str">
        <x:v>Forge hearth, Anvil, Forging hammer, Smithing tongs, Metalworking file and Hand-cranked metal drill as applicable. Existing workshop bootstrap and controlled heating/cooling required; no free-water quench assumed.</x:v>
      </x:c>
      <x:c r="I777" s="4" t="str">
        <x:v>Candidate path traced</x:v>
      </x:c>
      <x:c r="J777" s="4" t="str">
        <x:v>Dimensions, grade, process qualification, quantity and yield remain open.</x:v>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Not applicable</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Not applicable</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Not applicable</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ht="115" customHeight="1">
      <x:c r="A781" s="4" t="str">
        <x:v>proposal.collection.false_footing_shell_panel</x:v>
      </x:c>
      <x:c r="B781" s="4" t="str">
        <x:f>IFERROR(INDEX(Items!$B$6:$B$1005,MATCH(A781,Items!$A$6:$A$1005,0)),"MISSING ID")</x:f>
        <x:v>False-footing shell panel</x:v>
      </x:c>
      <x:c r="C781" s="4" t="str">
        <x:f>IFERROR(INDEX(Items!$X$6:$X$1005,MATCH(A781,Items!$A$6:$A$1005,0)),"MISSING ID")</x:f>
        <x:v>Trap</x:v>
      </x:c>
      <x:c r="D781" s="4" t="str">
        <x:f>IFERROR(INDEX(Items!$C$6:$C$1005,MATCH(A781,Items!$A$6:$A$1005,0)),"MISSING ID")</x:f>
        <x:v>Not applicable</x:v>
      </x:c>
      <x:c r="E781" s="4" t="str">
        <x:v>Finished endpoint</x:v>
      </x:c>
      <x:c r="F781" s="14" t="n">
        <x:f>IFERROR(INDEX(Items!$AJ$6:$AJ$1005,MATCH(A781,Items!$A$6:$A$1005,0)),"MISSING ID")</x:f>
        <x:v>1</x:v>
      </x:c>
      <x:c r="G781" s="4" t="str">
        <x:v>Traced to cataloged T0 and/or recovered feeds</x:v>
      </x:c>
      <x:c r="H781" s="4" t="str">
        <x:v>Husk-sheet cutting shears, Hand-cranked metal drill and Ceramic abrasive disc as applicable; compatible contained biological preparation and low-yield material handling required.</x:v>
      </x:c>
      <x:c r="I781" s="4" t="str">
        <x:v>Candidate path traced</x:v>
      </x:c>
      <x:c r="J781" s="4" t="str">
        <x:v>Dimensions, grade, process qualification, quantity and yield remain open.</x:v>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Not applicable</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Not applicable</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Not applicable</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Not applicable</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ht="115" customHeight="1">
      <x:c r="A786" s="4" t="str">
        <x:v>proposal.collection.spring_projector_dart</x:v>
      </x:c>
      <x:c r="B786" s="4" t="str">
        <x:f>IFERROR(INDEX(Items!$B$6:$B$1005,MATCH(A786,Items!$A$6:$A$1005,0)),"MISSING ID")</x:f>
        <x:v>Spring-projector dart</x:v>
      </x:c>
      <x:c r="C786" s="4" t="str">
        <x:f>IFERROR(INDEX(Items!$X$6:$X$1005,MATCH(A786,Items!$A$6:$A$1005,0)),"MISSING ID")</x:f>
        <x:v>Ammunition</x:v>
      </x:c>
      <x:c r="D786" s="4" t="str">
        <x:f>IFERROR(INDEX(Items!$C$6:$C$1005,MATCH(A786,Items!$A$6:$A$1005,0)),"MISSING ID")</x:f>
        <x:v>Not applicable</x:v>
      </x:c>
      <x:c r="E786" s="4" t="str">
        <x:v>Finished endpoint</x:v>
      </x:c>
      <x:c r="F786" s="14" t="n">
        <x:f>IFERROR(INDEX(Items!$AJ$6:$AJ$1005,MATCH(A786,Items!$A$6:$A$1005,0)),"MISSING ID")</x:f>
        <x:v>1</x:v>
      </x:c>
      <x:c r="G786" s="4" t="str">
        <x:v>Traced to cataloged T0 and/or recovered feeds</x:v>
      </x:c>
      <x:c r="H786" s="4" t="str">
        <x:v>Forge hearth, Anvil, Forging hammer, Smithing tongs, Metalworking file and Hand-cranked metal drill as applicable. Existing workshop bootstrap and controlled heating/cooling required; no free-water quench assumed.</x:v>
      </x:c>
      <x:c r="I786" s="4" t="str">
        <x:v>Candidate path traced</x:v>
      </x:c>
      <x:c r="J786" s="4" t="str">
        <x:v>Dimensions, grade, process qualification, quantity and yield remain open.</x:v>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Not applicable</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Not applicable</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Not applicable</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Not applicable</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Not applicable</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Not applicable</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Not applicable</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Not applicable</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Not applicable</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Not applicable</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Selected culinary salt crystals</x:v>
      </x:c>
      <x:c r="C797" s="4" t="str">
        <x:f>IFERROR(INDEX(Items!$X$6:$X$1005,MATCH(A797,Items!$A$6:$A$1005,0)),"MISSING ID")</x:f>
        <x:v>Raw material</x:v>
      </x:c>
      <x:c r="D797" s="4" t="str">
        <x:f>IFERROR(INDEX(Items!$C$6:$C$1005,MATCH(A797,Items!$A$6:$A$1005,0)),"MISSING ID")</x:f>
        <x:v>T0</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ht="115" customHeight="1">
      <x:c r="A798" s="4" t="str">
        <x:v>proposal.audit.selected_edible_fauna_reproductive_mass</x:v>
      </x:c>
      <x:c r="B798" s="4" t="str">
        <x:f>IFERROR(INDEX(Items!$B$6:$B$1005,MATCH(A798,Items!$A$6:$A$1005,0)),"MISSING ID")</x:f>
        <x:v>Selected edible-fauna reproductive mass</x:v>
      </x:c>
      <x:c r="C798" s="4" t="str">
        <x:f>IFERROR(INDEX(Items!$X$6:$X$1005,MATCH(A798,Items!$A$6:$A$1005,0)),"MISSING ID")</x:f>
        <x:v>Raw material</x:v>
      </x:c>
      <x:c r="D798" s="4" t="str">
        <x:f>IFERROR(INDEX(Items!$C$6:$C$1005,MATCH(A798,Items!$A$6:$A$1005,0)),"MISSING ID")</x:f>
        <x:v>T0</x:v>
      </x:c>
      <x:c r="E798" s="4" t="str">
        <x:v>Raw source</x:v>
      </x:c>
      <x:c r="F798" s="14" t="n">
        <x:f>IFERROR(INDEX(Items!$AJ$6:$AJ$1005,MATCH(A798,Items!$A$6:$A$1005,0)),"MISSING ID")</x:f>
        <x:v>0</x:v>
      </x:c>
      <x:c r="G798" s="4" t="str">
        <x:v>Source, recovery or issue route applies</x:v>
      </x:c>
      <x:c r="H798" s="4" t="str">
        <x:v>Not a selected manufacturing route</x:v>
      </x:c>
      <x:c r="I798" s="4" t="str">
        <x:v>Raw entry feed</x:v>
      </x:c>
      <x:c r="J798" s="4" t="str">
        <x:v>Selected edible-fauna reproductive mass. Species/culture/mineral selection and edibility require design. No toxic industrial fraction is assumed edible.</x:v>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T0</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T1</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T2</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Drawn steel music-wire stock</x:v>
      </x:c>
      <x:c r="C802" s="4" t="str">
        <x:f>IFERROR(INDEX(Items!$X$6:$X$1005,MATCH(A802,Items!$A$6:$A$1005,0)),"MISSING ID")</x:f>
        <x:v>Processed material</x:v>
      </x:c>
      <x:c r="D802" s="4" t="str">
        <x:f>IFERROR(INDEX(Items!$C$6:$C$1005,MATCH(A802,Items!$A$6:$A$1005,0)),"MISSING ID")</x:f>
        <x:v>T4</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T2</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Graphite electrode plate stock</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ht="115" customHeight="1">
      <x:c r="A805" s="4" t="str">
        <x:v>proposal.audit.husk_paper_writing_pigment</x:v>
      </x:c>
      <x:c r="B805" s="4" t="str">
        <x:f>IFERROR(INDEX(Items!$B$6:$B$1005,MATCH(A805,Items!$A$6:$A$1005,0)),"MISSING ID")</x:f>
        <x:v>Husk-paper writing pigment</x:v>
      </x:c>
      <x:c r="C805" s="4" t="str">
        <x:f>IFERROR(INDEX(Items!$X$6:$X$1005,MATCH(A805,Items!$A$6:$A$1005,0)),"MISSING ID")</x:f>
        <x:v>Chemical material</x:v>
      </x:c>
      <x:c r="D805" s="4" t="str">
        <x:f>IFERROR(INDEX(Items!$C$6:$C$1005,MATCH(A805,Items!$A$6:$A$1005,0)),"MISSING ID")</x:f>
        <x:v>T2</x:v>
      </x:c>
      <x:c r="E805" s="4" t="str">
        <x:v>Manufactured stock / part</x:v>
      </x:c>
      <x:c r="F805" s="14" t="n">
        <x:f>IFERROR(INDEX(Items!$AJ$6:$AJ$1005,MATCH(A805,Items!$A$6:$A$1005,0)),"MISSING ID")</x:f>
        <x:v>1</x:v>
      </x:c>
      <x:c r="G805" s="4" t="str">
        <x:v>Traced to cataloged T0 and/or recovered feeds</x:v>
      </x:c>
      <x:c r="H805" s="4" t="str">
        <x:v>Contained segregated vessels, Ceramic grinding mortar, Ceramic pestle and Glass transfer funnel. Process/carrier compatibility unresolved.</x:v>
      </x:c>
      <x:c r="I805" s="4" t="str">
        <x:v>Candidate path traced</x:v>
      </x:c>
      <x:c r="J805" s="4" t="str">
        <x:v>Reagent identity, contained carrier, reaction/selectivity, compatibility and process yield require qualification.</x:v>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T3</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T4</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T3</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T3</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ht="115" customHeight="1">
      <x:c r="A810" s="4"/>
      <x:c r="B810" s="4"/>
      <x:c r="C810" s="4"/>
      <x:c r="D810" s="4"/>
      <x:c r="E810" s="4"/>
      <x:c r="F810" s="14"/>
      <x:c r="G810" s="4"/>
      <x:c r="H810" s="4"/>
      <x:c r="I810" s="4"/>
      <x:c r="J810" s="4"/>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T2</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T3</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ht="115" customHeight="1">
      <x:c r="A813" s="4" t="str">
        <x:v>proposal.audit.instrument_bridge_blank</x:v>
      </x:c>
      <x:c r="B813" s="4" t="str">
        <x:f>IFERROR(INDEX(Items!$B$6:$B$1005,MATCH(A813,Items!$A$6:$A$1005,0)),"MISSING ID")</x:f>
        <x:v>Instrument bridge blank</x:v>
      </x:c>
      <x:c r="C813" s="4" t="str">
        <x:f>IFERROR(INDEX(Items!$X$6:$X$1005,MATCH(A813,Items!$A$6:$A$1005,0)),"MISSING ID")</x:f>
        <x:v>Crafting component</x:v>
      </x:c>
      <x:c r="D813" s="4" t="str">
        <x:f>IFERROR(INDEX(Items!$C$6:$C$1005,MATCH(A813,Items!$A$6:$A$1005,0)),"MISSING ID")</x:f>
        <x:v>T2</x:v>
      </x:c>
      <x:c r="E813" s="4" t="str">
        <x:v>Manufactured stock / part</x:v>
      </x:c>
      <x:c r="F813" s="14" t="n">
        <x:f>IFERROR(INDEX(Items!$AJ$6:$AJ$1005,MATCH(A813,Items!$A$6:$A$1005,0)),"MISSING ID")</x:f>
        <x:v>1</x:v>
      </x:c>
      <x:c r="G813" s="4" t="str">
        <x:v>Traced to cataloged T0 and/or recovered feeds</x:v>
      </x:c>
      <x:c r="H813" s="4" t="str">
        <x:v>Husk-sheet cutting shears, Hand-cranked metal drill and Ceramic abrasive disc as applicable; compatible contained biological preparation and low-yield material handling required.</x:v>
      </x:c>
      <x:c r="I813" s="4" t="str">
        <x:v>Candidate path traced</x:v>
      </x:c>
      <x:c r="J813" s="4" t="str">
        <x:v>Dimensions, grade, process qualification, quantity and yield remain open.</x:v>
      </x:c>
    </x:row>
    <x:row r="814" ht="115" customHeight="1">
      <x:c r="A814" s="4" t="str">
        <x:v>proposal.audit.instrument_tuning_peg_set</x:v>
      </x:c>
      <x:c r="B814" s="4" t="str">
        <x:f>IFERROR(INDEX(Items!$B$6:$B$1005,MATCH(A814,Items!$A$6:$A$1005,0)),"MISSING ID")</x:f>
        <x:v>Instrument tuning peg set</x:v>
      </x:c>
      <x:c r="C814" s="4" t="str">
        <x:f>IFERROR(INDEX(Items!$X$6:$X$1005,MATCH(A814,Items!$A$6:$A$1005,0)),"MISSING ID")</x:f>
        <x:v>Crafting component</x:v>
      </x:c>
      <x:c r="D814" s="4" t="str">
        <x:f>IFERROR(INDEX(Items!$C$6:$C$1005,MATCH(A814,Items!$A$6:$A$1005,0)),"MISSING ID")</x:f>
        <x:v>T3</x:v>
      </x:c>
      <x:c r="E814" s="4" t="str">
        <x:v>Manufactured stock / part</x:v>
      </x:c>
      <x:c r="F814" s="14" t="n">
        <x:f>IFERROR(INDEX(Items!$AJ$6:$AJ$1005,MATCH(A814,Items!$A$6:$A$1005,0)),"MISSING ID")</x:f>
        <x:v>1</x:v>
      </x:c>
      <x:c r="G814" s="4" t="str">
        <x:v>Traced to cataloged T0 and/or recovered feeds</x:v>
      </x:c>
      <x:c r="H814" s="4" t="str">
        <x:v>Forge hearth, Anvil, Forging hammer, Smithing tongs, Metalworking file and Hand-cranked metal drill as applicable. Existing workshop bootstrap and controlled heating/cooling required; no free-water quench assumed.</x:v>
      </x:c>
      <x:c r="I814" s="4" t="str">
        <x:v>Candidate path traced</x:v>
      </x:c>
      <x:c r="J814" s="4" t="str">
        <x:v>Dimensions, grade, process qualification, quantity and yield remain open.</x:v>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T4</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T2</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T3</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T3</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T3</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T4</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T3</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T4</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T4</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T3</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Not applicable</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Not applicable</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T3</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Not applicable</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Not applicable</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Not applicable</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Not applicable</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Not applicable</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T0</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T0</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T0</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T2</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T2</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T2</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Not applicable</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Not applicable</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Not applicable</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T0</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T0</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T0</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T0</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T0</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proposal.salvage.recovered_survey_clinometer</x:t>
        </x:is>
      </x:c>
      <x:c r="B859" s="4" t="str">
        <x:f>Items!B859</x:f>
        <x:v>Recovered survey clinometer</x:v>
      </x:c>
      <x:c r="C859" s="4" t="str">
        <x:f>Items!X859</x:f>
        <x:v>Tool</x:v>
      </x:c>
      <x:c r="D859" s="4" t="str">
        <x:f>Items!C859</x:f>
        <x:v>T0</x:v>
      </x:c>
      <x:c r="E859" s="4" t="inlineStr">
        <x:is>
          <x:t xml:space="preserve">As-found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Artwork direction: A thick semicircular metal instrument with a recessed glass face and an off-center pointer. Fit, safe use and manufacturing details remain proposals.</x:t>
        </x:is>
      </x:c>
    </x:row>
    <x:row r="860">
      <x:c r="A860" s="4" t="inlineStr">
        <x:is>
          <x:t xml:space="preserve">proposal.stock.perforated_iron_sheet</x:t>
        </x:is>
      </x:c>
      <x:c r="B860" s="4" t="str">
        <x:f>Items!B860</x:f>
        <x:v>Perforated iron sheet stock</x:v>
      </x:c>
      <x:c r="C860" s="4" t="str">
        <x:f>Items!X860</x:f>
        <x:v>Processed material</x:v>
      </x:c>
      <x:c r="D860" s="4" t="str">
        <x:f>Items!C860</x:f>
        <x:v>T2</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stock</x:v>
      </x:c>
      <x:c r="C861" s="4" t="str">
        <x:f>Items!X861</x:f>
        <x:v>Processed material</x:v>
      </x:c>
      <x:c r="D861" s="4" t="str">
        <x:f>Items!C861</x:f>
        <x:v>T2</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T3</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Hollow ceramic tube blanks</x:v>
      </x:c>
      <x:c r="C863" s="4" t="str">
        <x:f>Items!X863</x:f>
        <x:v>Processed material</x:v>
      </x:c>
      <x:c r="D863" s="4" t="str">
        <x:f>Items!C863</x:f>
        <x:v>T2</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Fired ceramic ring blanks</x:v>
      </x:c>
      <x:c r="C864" s="4" t="str">
        <x:f>Items!X864</x:f>
        <x:v>Processed material</x:v>
      </x:c>
      <x:c r="D864" s="4" t="str">
        <x:f>Items!C864</x:f>
        <x:v>T2</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stock</x:v>
      </x:c>
      <x:c r="C865" s="4" t="str">
        <x:f>Items!X865</x:f>
        <x:v>Processed material</x:v>
      </x:c>
      <x:c r="D865" s="4" t="str">
        <x:f>Items!C865</x:f>
        <x:v>T3</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Copper capillary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T2</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T2</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T2</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T2</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T3</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T2</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T0</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T2</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T2</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T2</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T2</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T2</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proposal.accessory.retracting_tool_tether</x:t>
        </x:is>
      </x:c>
      <x:c r="B891" s="4" t="str">
        <x:f>Items!B891</x:f>
        <x:v>Retracting tool tether</x:v>
      </x:c>
      <x:c r="C891" s="4" t="str">
        <x:f>Items!X891</x:f>
        <x:v>Wearable</x:v>
      </x:c>
      <x:c r="D891" s="4" t="str">
        <x:f>Items!C891</x:f>
        <x:v>T2</x:v>
      </x:c>
      <x:c r="E891" s="4" t="inlineStr">
        <x:is>
          <x:t xml:space="preserve">Finished object proposal</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Artwork direction: A small metal reel housing with a belt eye, a short line and a single closing tool clip. Fit, safe use and manufacturing details remain proposals.</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proposal.accessory.pocket_inspection_loupe</x:t>
        </x:is>
      </x:c>
      <x:c r="B894" s="4" t="str">
        <x:f>Items!B894</x:f>
        <x:v>Pocket inspection loupe</x:v>
      </x:c>
      <x:c r="C894" s="4" t="str">
        <x:f>Items!X894</x:f>
        <x:v>Tool</x:v>
      </x:c>
      <x:c r="D894" s="4" t="str">
        <x:f>Items!C894</x:f>
        <x:v>T2</x:v>
      </x:c>
      <x:c r="E894" s="4" t="inlineStr">
        <x:is>
          <x:t xml:space="preserve">Finished object proposal</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Artwork direction: A compact circular glass lens swung out from a scratched folding metal guard. Fit, safe use and manufacturing details remain proposals.</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T2</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T3</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T3</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T3</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T2</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T2</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T2</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T2</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T2</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proposal.armor.ceramic.chest</x:t>
        </x:is>
      </x:c>
      <x:c r="B909" s="4" t="str">
        <x:f>Items!B909</x:f>
        <x:v>Ceramic-faced chestplate</x:v>
      </x:c>
      <x:c r="C909" s="4" t="str">
        <x:f>Items!X909</x:f>
        <x:v>Armor</x:v>
      </x:c>
      <x:c r="D909" s="4" t="str">
        <x:f>Items!C909</x:f>
        <x:v>T3</x:v>
      </x:c>
      <x:c r="E909" s="4" t="inlineStr">
        <x:is>
          <x:t xml:space="preserve">Finished object proposal</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Torso and upper back; a chest piece does not include arm or leg pieces. Visual direction: Small replaceable ceramic faces carried on an articulated metal support, with visible gaps between tiles. Joining, fit, wearability and performance require design.</x:t>
        </x:is>
      </x:c>
    </x:row>
    <x:row r="910">
      <x:c r="A910" s="4" t="inlineStr">
        <x:is>
          <x:t xml:space="preserve">proposal.armor.ceramic.legs</x:t>
        </x:is>
      </x:c>
      <x:c r="B910" s="4" t="str">
        <x:f>Items!B910</x:f>
        <x:v>Ceramic-faced leg guards</x:v>
      </x:c>
      <x:c r="C910" s="4" t="str">
        <x:f>Items!X910</x:f>
        <x:v>Armor</x:v>
      </x:c>
      <x:c r="D910" s="4" t="str">
        <x:f>Items!C910</x:f>
        <x:v>T3</x:v>
      </x:c>
      <x:c r="E910" s="4" t="inlineStr">
        <x:is>
          <x:t xml:space="preserve">Finished object proposal</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Paired thigh, knee and shin guards; boots remain a separate item. Visual direction: Small replaceable ceramic faces carried on an articulated metal support, with visible gaps between tiles. Joining, fit, wearability and performance require design.</x:t>
        </x:is>
      </x:c>
    </x:row>
    <x:row r="911">
      <x:c r="A911" s="4" t="inlineStr">
        <x:is>
          <x:t xml:space="preserve">proposal.armor.ceramic.boots</x:t>
        </x:is>
      </x:c>
      <x:c r="B911" s="4" t="str">
        <x:f>Items!B911</x:f>
        <x:v>Ceramic-faced armored boots</x:v>
      </x:c>
      <x:c r="C911" s="4" t="str">
        <x:f>Items!X911</x:f>
        <x:v>Armor</x:v>
      </x:c>
      <x:c r="D911" s="4" t="str">
        <x:f>Items!C911</x:f>
        <x:v>T3</x:v>
      </x:c>
      <x:c r="E911" s="4" t="inlineStr">
        <x:is>
          <x:t xml:space="preserve">Finished object proposal</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A matched pair of armored foot coverings, separate from shin guards. Visual direction: Small replaceable ceramic faces carried on an articulated metal support, with visible gaps between tiles. Joining, fit, wearability and performance require design.</x:t>
        </x:is>
      </x:c>
    </x:row>
    <x:row r="912">
      <x:c r="A912" s="4" t="inlineStr">
        <x:is>
          <x:t xml:space="preserve">proposal.armor.ceramic.arms</x:t>
        </x:is>
      </x:c>
      <x:c r="B912" s="4" t="str">
        <x:f>Items!B912</x:f>
        <x:v>Ceramic-faced arm guards</x:v>
      </x:c>
      <x:c r="C912" s="4" t="str">
        <x:f>Items!X912</x:f>
        <x:v>Armor</x:v>
      </x:c>
      <x:c r="D912" s="4" t="str">
        <x:f>Items!C912</x:f>
        <x:v>T3</x:v>
      </x:c>
      <x:c r="E912" s="4" t="inlineStr">
        <x:is>
          <x:t xml:space="preserve">Finished object proposal</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Paired upper-arm, elbow and forearm guards; no extra glove item or hand-protection claim. Visual direction: Small replaceable ceramic faces carried on an articulated metal support, with visible gaps between tiles. Joining, fit, wearability and performance require design.</x:t>
        </x:is>
      </x:c>
    </x:row>
    <x:row r="913">
      <x:c r="A913" s="4" t="inlineStr">
        <x:is>
          <x:t xml:space="preserve">proposal.armor.ceramic.helmet</x:t>
        </x:is>
      </x:c>
      <x:c r="B913" s="4" t="str">
        <x:f>Items!B913</x:f>
        <x:v>Ceramic-faced helmet</x:v>
      </x:c>
      <x:c r="C913" s="4" t="str">
        <x:f>Items!X913</x:f>
        <x:v>Armor</x:v>
      </x:c>
      <x:c r="D913" s="4" t="str">
        <x:f>Items!C913</x:f>
        <x:v>T3</x:v>
      </x:c>
      <x:c r="E913" s="4" t="inlineStr">
        <x:is>
          <x:t xml:space="preserve">Finished object proposal</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Head covering with sight, hearing and canister clearance requiring design. Visual direction: Small replaceable ceramic faces carried on an articulated metal support, with visible gaps between tiles. Joining, fit, wearability and performance require design.</x:t>
        </x:is>
      </x:c>
    </x:row>
    <x:row r="914">
      <x:c r="A914" s="4" t="inlineStr">
        <x:is>
          <x:t xml:space="preserve">proposal.armor.plasteel.chest</x:t>
        </x:is>
      </x:c>
      <x:c r="B914" s="4" t="str">
        <x:f>Items!B914</x:f>
        <x:v>Ancient plasteel chestplate</x:v>
      </x:c>
      <x:c r="C914" s="4" t="str">
        <x:f>Items!X914</x:f>
        <x:v>Armor</x:v>
      </x:c>
      <x:c r="D914" s="4" t="str">
        <x:f>Items!C914</x:f>
        <x:v>T0</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T0</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T0</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T0</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T0</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T2</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proposal.culture.jointed_shell_shadow_figure</x:t>
        </x:is>
      </x:c>
      <x:c r="B921" s="4" t="str">
        <x:f>Items!B921</x:f>
        <x:v>Jointed shell shadow figure</x:v>
      </x:c>
      <x:c r="C921" s="4" t="str">
        <x:f>Items!X921</x:f>
        <x:v>Cultural object</x:v>
      </x:c>
      <x:c r="D921" s="4" t="str">
        <x:f>Items!C921</x:f>
        <x:v>T2</x:v>
      </x:c>
      <x:c r="E921" s="4" t="inlineStr">
        <x:is>
          <x:t xml:space="preserve">Finished object proposal</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Artwork direction: A flat beetle-like shell silhouette with three movable limbs, tiny metal pivot pins and a short all-metal operating stem. Fit, safe use and manufacturing details remain proposals.</x:t>
        </x:is>
      </x:c>
    </x:row>
    <x:row r="922">
      <x:c r="A922" s="4" t="inlineStr">
        <x:is>
          <x:t xml:space="preserve">proposal.culture.husk_paper_songbook</x:t>
        </x:is>
      </x:c>
      <x:c r="B922" s="4" t="str">
        <x:f>Items!B922</x:f>
        <x:v>Husk-paper songbook</x:v>
      </x:c>
      <x:c r="C922" s="4" t="str">
        <x:f>Items!X922</x:f>
        <x:v>Document</x:v>
      </x:c>
      <x:c r="D922" s="4" t="str">
        <x:f>Items!C922</x:f>
        <x:v>T3</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proposal.culture.apprentice_practice_plaque</x:t>
        </x:is>
      </x:c>
      <x:c r="B923" s="4" t="str">
        <x:f>Items!B923</x:f>
        <x:v>Apprentice practice plaque</x:v>
      </x:c>
      <x:c r="C923" s="4" t="str">
        <x:f>Items!X923</x:f>
        <x:v>Cultural object</x:v>
      </x:c>
      <x:c r="D923" s="4" t="str">
        <x:f>Items!C923</x:f>
        <x:v>T2</x:v>
      </x:c>
      <x:c r="E923" s="4" t="inlineStr">
        <x:is>
          <x:t xml:space="preserve">Finished object proposal</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Artwork direction: A small fired ceramic tablet with several rows of increasingly regular carved motifs and a few crossed-out attempts. Fit, safe use and manufacturing details remain proposals.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sheetData>
  <x:pageMargins left="0.7" right="0.7" top="0.75" bottom="0.75" header="0.3" footer="0.3"/>
  <x:tableParts count="1">
    <x:tablePart xmlns:r="http://schemas.openxmlformats.org/officeDocument/2006/relationships" r:id="Ra4aae25d32d1426c"/>
  </x:tableParts>
</x:worksheet>
</file>