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883" headerRowCount="1" totalsRowCount="0" totalsRowShown="0">
  <x:autoFilter ref="A5:AN883"/>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38" headerRowCount="1" totalsRowCount="0" totalsRowShown="0">
  <x:autoFilter ref="A5:F1038"/>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883" headerRowCount="1" totalsRowCount="0" totalsRowShown="0">
  <x:autoFilter ref="A5:J883"/>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inlineStr">
        <x:is>
          <x:t xml:space="preserve">Armor</x:t>
        </x:is>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armor; whole-body assembly candidate; armor; finished item; manufactured / unresolved; protection; metal; assembly; author direction; ; not applicable; unassigned; finished item</x:v>
      </x:c>
      <x:c r="AF113" s="4" t="inlineStr">
        <x:is>
          <x:t xml:space="preserve">From current item description. Proposed uses retain their existing approval status. October 15 equipment split: Armor. Complete protective wear, shields and guards. Classification does not assign protection effects.</x:t>
        </x:is>
      </x:c>
      <x:c r="AG113" s="4" t="str">
        <x:v>Finished endpoint; material tier is not applicable. Input tiers belong to the chosen recipe.</x:v>
      </x:c>
      <x:c r="AH113" s="4" t="str">
        <x:v>Unassigned</x:v>
      </x:c>
      <x:c r="AI113" s="4" t="str">
        <x:v>Finished item</x:v>
      </x:c>
      <x:c r="AJ113" s="4" t="n">
        <x:f>COUNTIFS('Material routes'!$D$6:$D$2205,A113,'Material routes'!$C$6:$C$2205,"Output")</x:f>
        <x:v>1</x:v>
      </x:c>
      <x:c r="AK113" s="4" t="n">
        <x:f>SUM(COUNTIFS('Material routes'!$D$6:$D$2205,A113,'Material routes'!$C$6:$C$2205,"Ingredient candidate"),COUNTIFS('Material routes'!$D$6:$D$2205,A113,'Material routes'!$C$6:$C$2205,"Consumed input"),COUNTIFS('Material routes'!$D$6:$D$2205,A113,'Material routes'!$C$6:$C$2205,"Contained input"),COUNTIFS('Material routes'!$D$6:$D$2205,A113,'Material routes'!$C$6:$C$2205,"Transform input"))</x:f>
        <x:v>0</x:v>
      </x:c>
      <x:c r="AL113" s="4" t="n">
        <x:f>COUNTIFS('Material routes'!$D$6:$D$2205,A113,'Material routes'!$C$6:$C$2205,"Tool candidate")</x:f>
        <x:v>0</x:v>
      </x:c>
      <x:c r="AM113" s="4" t="str">
        <x:f>IF(AJ113&gt;0,"Route listed; review status/completeness",IF(C113="T0","Raw entry feed; no production route","No production route listed"))</x:f>
        <x:v>Route listed; review status/completeness</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inlineStr">
        <x:is>
          <x:t xml:space="preserve">Armor</x:t>
        </x:is>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armor; torso plate; armor; finished item; manufactured / unresolved; protection; metal; assembly; author direction; ; not applicable; t2; finished item</x:v>
      </x:c>
      <x:c r="AF114" s="4" t="inlineStr">
        <x:is>
          <x:t xml:space="preserve">From current item description. Proposed uses retain their existing approval status. October 15 equipment split: Armor. Complete protective wear, shields and guards. Classification does not assign protection effects.</x:t>
        </x:is>
      </x:c>
      <x:c r="AG114" s="4" t="str">
        <x:v>Finished endpoint; material tier is not applicable. Input tiers belong to the chosen recipe.</x:v>
      </x:c>
      <x:c r="AH114" s="4" t="str">
        <x:v>T2</x:v>
      </x:c>
      <x:c r="AI114" s="4" t="str">
        <x:v>Finished item</x:v>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inlineStr">
        <x:is>
          <x:t xml:space="preserve">Armor</x:t>
        </x:is>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armor; head; armor; finished item; manufactured / unresolved; protection; metal; assembly; author direction; ; not applicable; t3; finished item</x:v>
      </x:c>
      <x:c r="AF115" s="4" t="inlineStr">
        <x:is>
          <x:t xml:space="preserve">From current item description. Proposed uses retain their existing approval status. October 15 equipment split: Armor. Complete protective wear, shields and guards. Classification does not assign protection effects.</x:t>
        </x:is>
      </x:c>
      <x:c r="AG115" s="4" t="str">
        <x:v>Finished endpoint; material tier is not applicable. Input tiers belong to the chosen recipe.</x:v>
      </x:c>
      <x:c r="AH115" s="4" t="str">
        <x:v>T3</x:v>
      </x:c>
      <x:c r="AI115" s="4" t="str">
        <x:v>Finished item</x:v>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inlineStr">
        <x:is>
          <x:t xml:space="preserve">Armor</x:t>
        </x:is>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armor; lower limbs; armor; finished item; manufactured / unresolved; protection; metal; assembly; author direction; ; not applicable; t3; finished item</x:v>
      </x:c>
      <x:c r="AF116" s="4" t="inlineStr">
        <x:is>
          <x:t xml:space="preserve">From current item description. Proposed uses retain their existing approval status. October 15 equipment split: Armor. Complete protective wear, shields and guards. Classification does not assign protection effects.</x:t>
        </x:is>
      </x:c>
      <x:c r="AG116" s="4" t="str">
        <x:v>Finished endpoint; material tier is not applicable. Input tiers belong to the chosen recipe.</x:v>
      </x:c>
      <x:c r="AH116" s="4" t="str">
        <x:v>T3</x:v>
      </x:c>
      <x:c r="AI116" s="4" t="str">
        <x:v>Finished item</x:v>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Tools</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tools;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Tools</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tools;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Tools</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tools;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Tools</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tools;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Tools</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tools;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Tools</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tools;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Tools</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tools;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Tools</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tools;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Tools</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tools;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Tools</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tools;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t1;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T1</x:v>
      </x:c>
      <x:c r="AI305" s="4" t="str">
        <x:v>Finished item</x:v>
      </x:c>
      <x:c r="AJ305" s="4" t="n">
        <x:f>COUNTIFS('Material routes'!$D$6:$D$2205,A305,'Material routes'!$C$6:$C$2205,"Output")</x:f>
        <x:v>1</x:v>
      </x:c>
      <x:c r="AK305" s="4" t="n">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t="n">
        <x:f>COUNTIFS('Material routes'!$D$6:$D$2205,A305,'Material routes'!$C$6:$C$2205,"Tool candidate")</x:f>
        <x:v>0</x:v>
      </x:c>
      <x:c r="AM305" s="4" t="str">
        <x:f>IF(AJ305&gt;0,"Route listed; review status/completeness",IF(C305="T0","Raw entry feed; no production route","No production route listed"))</x:f>
        <x:v>Route listed; review status/completeness</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Tools</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tools;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Tools</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tools;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inlineStr">
        <x:is>
          <x:t xml:space="preserve">Tools</x:t>
        </x:is>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tools; inner-city transport machine; machine; finished item; manufactured / unresolved; traversal; mixed / unresolved; assembly; author direction; carriage; urban transport; inner city carriage; not applicable; unassigned; finished item</x:v>
      </x:c>
      <x:c r="AF409"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09" s="4" t="str">
        <x:v>Finished endpoint; material tier is not applicable. Input tiers belong to the chosen recipe.</x:v>
      </x:c>
      <x:c r="AH409" s="4" t="str">
        <x:v>Unassigned</x:v>
      </x:c>
      <x:c r="AI409" s="4" t="str">
        <x:v>Finished item</x:v>
      </x:c>
      <x:c r="AJ409" s="4" t="n">
        <x:f>COUNTIFS('Material routes'!$D$6:$D$2205,A409,'Material routes'!$C$6:$C$2205,"Output")</x:f>
        <x:v>1</x:v>
      </x:c>
      <x:c r="AK409" s="4" t="n">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t="n">
        <x:f>COUNTIFS('Material routes'!$D$6:$D$2205,A409,'Material routes'!$C$6:$C$2205,"Tool candidate")</x:f>
        <x:v>0</x:v>
      </x:c>
      <x:c r="AM409" s="4" t="str">
        <x:f>IF(AJ409&gt;0,"Route listed; review status/completeness",IF(C409="T0","Raw entry feed; no production route","No production route listed"))</x:f>
        <x:v>Route listed; review status/completeness</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inlineStr">
        <x:is>
          <x:t xml:space="preserve">Tools</x:t>
        </x:is>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tools; inner-city transport machine; machine; finished item; manufactured / unresolved; traversal; mixed / unresolved; assembly; author direction; car; urban transport; inner city car; not applicable; unassigned; finished item</x:v>
      </x:c>
      <x:c r="AF410" s="4" t="inlineStr">
        <x:is>
          <x:t xml:space="preserve">Inner-city carriage/car families and a dominant bipedal machinery context are author direction; their individual construction remains undefined. October 15 equipment split: Tools. Equipment actively used for harvesting, traversal, processing, fabrication or operating machinery; includes workshop fixtures and transport machines, not a portability claim.</x:t>
        </x:is>
      </x:c>
      <x:c r="AG410" s="4" t="str">
        <x:v>Finished endpoint; material tier is not applicable. Input tiers belong to the chosen recipe.</x:v>
      </x:c>
      <x:c r="AH410" s="4" t="str">
        <x:v>Unassigned</x:v>
      </x:c>
      <x:c r="AI410" s="4" t="str">
        <x:v>Finished item</x:v>
      </x:c>
      <x:c r="AJ410" s="4" t="n">
        <x:f>COUNTIFS('Material routes'!$D$6:$D$2205,A410,'Material routes'!$C$6:$C$2205,"Output")</x:f>
        <x:v>1</x:v>
      </x:c>
      <x:c r="AK410" s="4" t="n">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t="n">
        <x:f>COUNTIFS('Material routes'!$D$6:$D$2205,A410,'Material routes'!$C$6:$C$2205,"Tool candidate")</x:f>
        <x:v>0</x:v>
      </x:c>
      <x:c r="AM410" s="4" t="str">
        <x:f>IF(AJ410&gt;0,"Route listed; review status/completeness",IF(C410="T0","Raw entry feed; no production route","No production route listed"))</x:f>
        <x:v>Route listed; review status/completeness</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Tools</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tools;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t="str">
        <x:v>proposal.collection.strained_phagia_table_drink</x:v>
      </x:c>
      <x:c r="B668" s="4" t="str">
        <x:v>Strained Phagia table drink</x:v>
      </x:c>
      <x:c r="C668" s="4" t="str">
        <x:v>Not applicable</x:v>
      </x:c>
      <x:c r="D668" s="4" t="str">
        <x:v>Consumables</x:v>
      </x:c>
      <x:c r="E668" s="4" t="str">
        <x:v>Drink consumable</x:v>
      </x:c>
      <x:c r="F668" s="4" t="str">
        <x:v>New proposal</x:v>
      </x:c>
      <x:c r="G668" s="4" t="str">
        <x:v>Simple food-designated liquid portion served from a sealed vessel</x:v>
      </x:c>
      <x:c r="H668" s="4" t="str">
        <x:v>None</x:v>
      </x:c>
      <x:c r="I668" s="4" t="str">
        <x:v>Matched sealed vessel; compatibility and contamination unresolved</x:v>
      </x:c>
      <x:c r="J668" s="4"/>
      <x:c r="K668" s="4"/>
      <x:c r="L668" s="4" t="str">
        <x:v>Candidate preparation: design.collection.strained_phagia_table_drink. Full inputs are in Crafting browser.</x:v>
      </x:c>
      <x:c r="M668" s="4" t="str">
        <x:v>Candidate workshop or contained preparation route; detailed tools, quantities and conditions unresolved</x:v>
      </x:c>
      <x:c r="N668" s="4" t="str">
        <x:v>Not implemented</x:v>
      </x:c>
      <x:c r="O668" s="4" t="str">
        <x:v>Culinary proposal. Select species/food-designated culture and validate edibility; industrial fractions are excluded. No nutritional, medical or preservation claim.</x:v>
      </x:c>
      <x:c r="P668" s="4"/>
      <x:c r="Q668" s="4"/>
      <x:c r="R668" s="4"/>
      <x:c r="S668" s="4"/>
      <x:c r="T668" s="4"/>
      <x:c r="U668" s="4" t="str">
        <x:v>Candidate inputs are partial. Resolve tools, supporting materials, energy, recovery and compatibility before recipes become craftable.</x:v>
      </x:c>
      <x:c r="V668" s="4" t="str">
        <x:v>strained phagia table drink; collection expansion; drink consumable</x:v>
      </x:c>
      <x:c r="W6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8" s="4" t="str">
        <x:v>Drink consumable</x:v>
      </x:c>
      <x:c r="Y668" s="4" t="str">
        <x:v>Finished item</x:v>
      </x:c>
      <x:c r="Z668" s="4" t="str">
        <x:v>Manufactured / unresolved</x:v>
      </x:c>
      <x:c r="AA668" s="4" t="str">
        <x:v>Hydration</x:v>
      </x:c>
      <x:c r="AB668" s="4" t="str">
        <x:v>Phagia preparation</x:v>
      </x:c>
      <x:c r="AC668" s="4" t="str">
        <x:v>Liquid</x:v>
      </x:c>
      <x:c r="AD668" s="4" t="str">
        <x:v>Proposal</x:v>
      </x:c>
      <x:c r="AE668" s="4" t="str">
        <x:f>LOWER(A668&amp;"; "&amp;B668&amp;"; "&amp;D668&amp;"; "&amp;E668&amp;"; "&amp;X668&amp;"; "&amp;Y668&amp;"; "&amp;Z668&amp;"; "&amp;AA668&amp;"; "&amp;AB668&amp;"; "&amp;AC668&amp;"; "&amp;AD668&amp;"; "&amp;V668&amp;"; "&amp;C668&amp;"; "&amp;AH668&amp;"; "&amp;AI668)</x:f>
        <x:v>proposal.collection.strained_phagia_table_drink; strained phagia table drink; consumables; drink consumable; drink consumable; finished item; manufactured / unresolved; hydration; phagia preparation; liquid; proposal; strained phagia table drink; collection expansion; drink consumable; not applicable; t1; finished item</x:v>
      </x:c>
      <x:c r="AF668" s="4" t="str">
        <x:v>Collection expansion classification. Distinct type, use and material family; new item proposal unless author direction is marked.</x:v>
      </x:c>
      <x:c r="AG668" s="4" t="str">
        <x:v>Finished endpoint or currency. Material tier is separate from finished input tier.</x:v>
      </x:c>
      <x:c r="AH668" s="4" t="str">
        <x:v>T1</x:v>
      </x:c>
      <x:c r="AI668" s="4" t="str">
        <x:v>Finished item</x:v>
      </x:c>
      <x:c r="AJ668" s="4" t="n">
        <x:f>COUNTIFS('Material routes'!$D$6:$D$2205,A668,'Material routes'!$C$6:$C$2205,"Output")</x:f>
        <x:v>1</x:v>
      </x:c>
      <x:c r="AK668" s="4" t="n">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t="n">
        <x:f>COUNTIFS('Material routes'!$D$6:$D$2205,A668,'Material routes'!$C$6:$C$2205,"Tool candidate")</x:f>
        <x:v>0</x:v>
      </x:c>
      <x:c r="AM668" s="4" t="str">
        <x:f>IF(AJ668&gt;0,"Route listed; review status/completeness",IF(C668="T0","Raw entry feed; no production route","No production route listed"))</x:f>
        <x:v>Route listed; review status/completeness</x:v>
      </x:c>
      <x:c r="AN668" s="4" t="n">
        <x:f>IF(C668="T0",0,IF(C668="T1",1,IF(C668="T2",2,IF(C668="T3",3,IF(C668="T4",4,IF(C668="Unassigned",98,99))))))</x:f>
        <x:v>99</x:v>
      </x:c>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t="str">
        <x:v>proposal.collection.toasted_phagia_infusion</x:v>
      </x:c>
      <x:c r="B672" s="4" t="str">
        <x:v>Toasted Phagia infusion</x:v>
      </x:c>
      <x:c r="C672" s="4" t="str">
        <x:v>Not applicable</x:v>
      </x:c>
      <x:c r="D672" s="4" t="str">
        <x:v>Consumables</x:v>
      </x:c>
      <x:c r="E672" s="4" t="str">
        <x:v>Drink consumable</x:v>
      </x:c>
      <x:c r="F672" s="4" t="str">
        <x:v>New proposal</x:v>
      </x:c>
      <x:c r="G672" s="4" t="str">
        <x:v>Contained liquid steeped with prepared food crumbs</x:v>
      </x:c>
      <x:c r="H672" s="4" t="str">
        <x:v>None</x:v>
      </x:c>
      <x:c r="I672" s="4" t="str">
        <x:v>Matched sealed vessel; compatibility and contamination unresolved</x:v>
      </x:c>
      <x:c r="J672" s="4"/>
      <x:c r="K672" s="4"/>
      <x:c r="L672" s="4" t="str">
        <x:v>Candidate preparation: design.collection.toasted_phagia_infusion. Full inputs are in Crafting browser.</x:v>
      </x:c>
      <x:c r="M672" s="4" t="str">
        <x:v>Candidate workshop or contained preparation route; detailed tools, quantities and conditions unresolved</x:v>
      </x:c>
      <x:c r="N672" s="4" t="str">
        <x:v>Not implemented</x:v>
      </x:c>
      <x:c r="O672" s="4" t="str">
        <x:v>Culinary proposal. Select species/food-designated culture and validate edibility; industrial fractions are excluded. No nutritional, medical or preservation claim.</x:v>
      </x:c>
      <x:c r="P672" s="4"/>
      <x:c r="Q672" s="4"/>
      <x:c r="R672" s="4"/>
      <x:c r="S672" s="4"/>
      <x:c r="T672" s="4"/>
      <x:c r="U672" s="4" t="str">
        <x:v>Candidate inputs are partial. Resolve tools, supporting materials, energy, recovery and compatibility before recipes become craftable.</x:v>
      </x:c>
      <x:c r="V672" s="4" t="str">
        <x:v>toasted phagia infusion; collection expansion; drink consumable</x:v>
      </x:c>
      <x:c r="W67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2" s="4" t="str">
        <x:v>Drink consumable</x:v>
      </x:c>
      <x:c r="Y672" s="4" t="str">
        <x:v>Finished item</x:v>
      </x:c>
      <x:c r="Z672" s="4" t="str">
        <x:v>Manufactured / unresolved</x:v>
      </x:c>
      <x:c r="AA672" s="4" t="str">
        <x:v>Hydration</x:v>
      </x:c>
      <x:c r="AB672" s="4" t="str">
        <x:v>Phagia preparation</x:v>
      </x:c>
      <x:c r="AC672" s="4" t="str">
        <x:v>Liquid</x:v>
      </x:c>
      <x:c r="AD672" s="4" t="str">
        <x:v>Proposal</x:v>
      </x:c>
      <x:c r="AE672" s="4" t="str">
        <x:f>LOWER(A672&amp;"; "&amp;B672&amp;"; "&amp;D672&amp;"; "&amp;E672&amp;"; "&amp;X672&amp;"; "&amp;Y672&amp;"; "&amp;Z672&amp;"; "&amp;AA672&amp;"; "&amp;AB672&amp;"; "&amp;AC672&amp;"; "&amp;AD672&amp;"; "&amp;V672&amp;"; "&amp;C672&amp;"; "&amp;AH672&amp;"; "&amp;AI672)</x:f>
        <x:v>proposal.collection.toasted_phagia_infusion; toasted phagia infusion; consumables; drink consumable; drink consumable; finished item; manufactured / unresolved; hydration; phagia preparation; liquid; proposal; toasted phagia infusion; collection expansion; drink consumable; not applicable; t2; finished item</x:v>
      </x:c>
      <x:c r="AF672" s="4" t="str">
        <x:v>Collection expansion classification. Distinct type, use and material family; new item proposal unless author direction is marked.</x:v>
      </x:c>
      <x:c r="AG672" s="4" t="str">
        <x:v>Finished endpoint or currency. Material tier is separate from finished input tier.</x:v>
      </x:c>
      <x:c r="AH672" s="4" t="str">
        <x:v>T2</x:v>
      </x:c>
      <x:c r="AI672" s="4" t="str">
        <x:v>Finished item</x:v>
      </x:c>
      <x:c r="AJ672" s="4" t="n">
        <x:f>COUNTIFS('Material routes'!$D$6:$D$2205,A672,'Material routes'!$C$6:$C$2205,"Output")</x:f>
        <x:v>1</x:v>
      </x:c>
      <x:c r="AK672" s="4" t="n">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t="n">
        <x:f>COUNTIFS('Material routes'!$D$6:$D$2205,A672,'Material routes'!$C$6:$C$2205,"Tool candidate")</x:f>
        <x:v>0</x:v>
      </x:c>
      <x:c r="AM672" s="4" t="str">
        <x:f>IF(AJ672&gt;0,"Route listed; review status/completeness",IF(C672="T0","Raw entry feed; no production route","No production route listed"))</x:f>
        <x:v>Route listed; review status/completeness</x:v>
      </x:c>
      <x:c r="AN672" s="4" t="n">
        <x:f>IF(C672="T0",0,IF(C672="T1",1,IF(C672="T2",2,IF(C672="T3",3,IF(C672="T4",4,IF(C672="Unassigned",98,99))))))</x:f>
        <x:v>99</x:v>
      </x:c>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t="str">
        <x:v>proposal.collection.travel_phagia_concentrate_drink</x:v>
      </x:c>
      <x:c r="B673" s="4" t="str">
        <x:v>Travel Phagia concentrate drink</x:v>
      </x:c>
      <x:c r="C673" s="4" t="str">
        <x:v>Not applicable</x:v>
      </x:c>
      <x:c r="D673" s="4" t="str">
        <x:v>Consumables</x:v>
      </x:c>
      <x:c r="E673" s="4" t="str">
        <x:v>Drink consumable</x:v>
      </x:c>
      <x:c r="F673" s="4" t="str">
        <x:v>New proposal</x:v>
      </x:c>
      <x:c r="G673" s="4" t="str">
        <x:v>Small dense serving intended for travel, effects unresolved</x:v>
      </x:c>
      <x:c r="H673" s="4" t="str">
        <x:v>None</x:v>
      </x:c>
      <x:c r="I673" s="4" t="str">
        <x:v>Matched sealed vessel; compatibility and contamination unresolved</x:v>
      </x:c>
      <x:c r="J673" s="4"/>
      <x:c r="K673" s="4"/>
      <x:c r="L673" s="4" t="str">
        <x:v>Candidate preparation: design.collection.travel_phagia_concentrate_drink. Full inputs are in Crafting browser.</x:v>
      </x:c>
      <x:c r="M673" s="4" t="str">
        <x:v>Candidate workshop or contained preparation route; detailed tools, quantities and conditions unresolved</x:v>
      </x:c>
      <x:c r="N673" s="4" t="str">
        <x:v>Not implemented</x:v>
      </x:c>
      <x:c r="O673" s="4" t="str">
        <x:v>Culinary proposal. Select species/food-designated culture and validate edibility; industrial fractions are excluded. No nutritional, medical or preservation claim.</x:v>
      </x:c>
      <x:c r="P673" s="4"/>
      <x:c r="Q673" s="4"/>
      <x:c r="R673" s="4"/>
      <x:c r="S673" s="4"/>
      <x:c r="T673" s="4"/>
      <x:c r="U673" s="4" t="str">
        <x:v>Candidate inputs are partial. Resolve tools, supporting materials, energy, recovery and compatibility before recipes become craftable.</x:v>
      </x:c>
      <x:c r="V673" s="4" t="str">
        <x:v>travel phagia concentrate drink; collection expansion; drink consumable</x:v>
      </x:c>
      <x:c r="W6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3" s="4" t="str">
        <x:v>Drink consumable</x:v>
      </x:c>
      <x:c r="Y673" s="4" t="str">
        <x:v>Finished item</x:v>
      </x:c>
      <x:c r="Z673" s="4" t="str">
        <x:v>Manufactured / unresolved</x:v>
      </x:c>
      <x:c r="AA673" s="4" t="str">
        <x:v>Hydration</x:v>
      </x:c>
      <x:c r="AB673" s="4" t="str">
        <x:v>Phagia preparation</x:v>
      </x:c>
      <x:c r="AC673" s="4" t="str">
        <x:v>Liquid</x:v>
      </x:c>
      <x:c r="AD673" s="4" t="str">
        <x:v>Proposal</x:v>
      </x:c>
      <x:c r="AE673" s="4" t="str">
        <x:f>LOWER(A673&amp;"; "&amp;B673&amp;"; "&amp;D673&amp;"; "&amp;E673&amp;"; "&amp;X673&amp;"; "&amp;Y673&amp;"; "&amp;Z673&amp;"; "&amp;AA673&amp;"; "&amp;AB673&amp;"; "&amp;AC673&amp;"; "&amp;AD673&amp;"; "&amp;V673&amp;"; "&amp;C673&amp;"; "&amp;AH673&amp;"; "&amp;AI673)</x:f>
        <x:v>proposal.collection.travel_phagia_concentrate_drink; travel phagia concentrate drink; consumables; drink consumable; drink consumable; finished item; manufactured / unresolved; hydration; phagia preparation; liquid; proposal; travel phagia concentrate drink; collection expansion; drink consumable; not applicable; t2; finished item</x:v>
      </x:c>
      <x:c r="AF673" s="4" t="str">
        <x:v>Collection expansion classification. Distinct type, use and material family; new item proposal unless author direction is marked.</x:v>
      </x:c>
      <x:c r="AG673" s="4" t="str">
        <x:v>Finished endpoint or currency. Material tier is separate from finished input tier.</x:v>
      </x:c>
      <x:c r="AH673" s="4" t="str">
        <x:v>T2</x:v>
      </x:c>
      <x:c r="AI673" s="4" t="str">
        <x:v>Finished item</x:v>
      </x:c>
      <x:c r="AJ673" s="4" t="n">
        <x:f>COUNTIFS('Material routes'!$D$6:$D$2205,A673,'Material routes'!$C$6:$C$2205,"Output")</x:f>
        <x:v>1</x:v>
      </x:c>
      <x:c r="AK673" s="4" t="n">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t="n">
        <x:f>COUNTIFS('Material routes'!$D$6:$D$2205,A673,'Material routes'!$C$6:$C$2205,"Tool candidate")</x:f>
        <x:v>0</x:v>
      </x:c>
      <x:c r="AM673" s="4" t="str">
        <x:f>IF(AJ673&gt;0,"Route listed; review status/completeness",IF(C673="T0","Raw entry feed; no production route","No production route listed"))</x:f>
        <x:v>Route listed; review status/completeness</x:v>
      </x:c>
      <x:c r="AN673" s="4" t="n">
        <x:f>IF(C673="T0",0,IF(C673="T1",1,IF(C673="T2",2,IF(C673="T3",3,IF(C673="T4",4,IF(C673="Unassigned",98,99))))))</x:f>
        <x:v>99</x:v>
      </x:c>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t="str">
        <x:v>proposal.collection.phagia_flake_suspension</x:v>
      </x:c>
      <x:c r="B674" s="4" t="str">
        <x:v>Phagia flake suspension</x:v>
      </x:c>
      <x:c r="C674" s="4" t="str">
        <x:v>Not applicable</x:v>
      </x:c>
      <x:c r="D674" s="4" t="str">
        <x:v>Consumables</x:v>
      </x:c>
      <x:c r="E674" s="4" t="str">
        <x:v>Drink consumable</x:v>
      </x:c>
      <x:c r="F674" s="4" t="str">
        <x:v>New proposal</x:v>
      </x:c>
      <x:c r="G674" s="4" t="str">
        <x:v>Chewable flake-and-liquid meal drink</x:v>
      </x:c>
      <x:c r="H674" s="4" t="str">
        <x:v>None</x:v>
      </x:c>
      <x:c r="I674" s="4" t="str">
        <x:v>Matched sealed vessel; compatibility and contamination unresolved</x:v>
      </x:c>
      <x:c r="J674" s="4"/>
      <x:c r="K674" s="4"/>
      <x:c r="L674" s="4" t="str">
        <x:v>Candidate preparation: design.collection.phagia_flake_suspension. Full inputs are in Crafting browser.</x:v>
      </x:c>
      <x:c r="M674" s="4" t="str">
        <x:v>Candidate workshop or contained preparation route; detailed tools, quantities and conditions unresolved</x:v>
      </x:c>
      <x:c r="N674" s="4" t="str">
        <x:v>Not implemented</x:v>
      </x:c>
      <x:c r="O674" s="4" t="str">
        <x:v>Culinary proposal. Select species/food-designated culture and validate edibility; industrial fractions are excluded. No nutritional, medical or preservation claim.</x:v>
      </x:c>
      <x:c r="P674" s="4"/>
      <x:c r="Q674" s="4"/>
      <x:c r="R674" s="4"/>
      <x:c r="S674" s="4"/>
      <x:c r="T674" s="4"/>
      <x:c r="U674" s="4" t="str">
        <x:v>Candidate inputs are partial. Resolve tools, supporting materials, energy, recovery and compatibility before recipes become craftable.</x:v>
      </x:c>
      <x:c r="V674" s="4" t="str">
        <x:v>phagia flake suspension; collection expansion; drink consumable</x:v>
      </x:c>
      <x:c r="W6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4" s="4" t="str">
        <x:v>Drink consumable</x:v>
      </x:c>
      <x:c r="Y674" s="4" t="str">
        <x:v>Finished item</x:v>
      </x:c>
      <x:c r="Z674" s="4" t="str">
        <x:v>Manufactured / unresolved</x:v>
      </x:c>
      <x:c r="AA674" s="4" t="str">
        <x:v>Hydration</x:v>
      </x:c>
      <x:c r="AB674" s="4" t="str">
        <x:v>Phagia preparation</x:v>
      </x:c>
      <x:c r="AC674" s="4" t="str">
        <x:v>Liquid</x:v>
      </x:c>
      <x:c r="AD674" s="4" t="str">
        <x:v>Proposal</x:v>
      </x:c>
      <x:c r="AE674" s="4" t="str">
        <x:f>LOWER(A674&amp;"; "&amp;B674&amp;"; "&amp;D674&amp;"; "&amp;E674&amp;"; "&amp;X674&amp;"; "&amp;Y674&amp;"; "&amp;Z674&amp;"; "&amp;AA674&amp;"; "&amp;AB674&amp;"; "&amp;AC674&amp;"; "&amp;AD674&amp;"; "&amp;V674&amp;"; "&amp;C674&amp;"; "&amp;AH674&amp;"; "&amp;AI674)</x:f>
        <x:v>proposal.collection.phagia_flake_suspension; phagia flake suspension; consumables; drink consumable; drink consumable; finished item; manufactured / unresolved; hydration; phagia preparation; liquid; proposal; phagia flake suspension; collection expansion; drink consumable; not applicable; t1; finished item</x:v>
      </x:c>
      <x:c r="AF674" s="4" t="str">
        <x:v>Collection expansion classification. Distinct type, use and material family; new item proposal unless author direction is marked.</x:v>
      </x:c>
      <x:c r="AG674" s="4" t="str">
        <x:v>Finished endpoint or currency. Material tier is separate from finished input tier.</x:v>
      </x:c>
      <x:c r="AH674" s="4" t="str">
        <x:v>T1</x:v>
      </x:c>
      <x:c r="AI674" s="4" t="str">
        <x:v>Finished item</x:v>
      </x:c>
      <x:c r="AJ674" s="4" t="n">
        <x:f>COUNTIFS('Material routes'!$D$6:$D$2205,A674,'Material routes'!$C$6:$C$2205,"Output")</x:f>
        <x:v>1</x:v>
      </x:c>
      <x:c r="AK674" s="4" t="n">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t="n">
        <x:f>COUNTIFS('Material routes'!$D$6:$D$2205,A674,'Material routes'!$C$6:$C$2205,"Tool candidate")</x:f>
        <x:v>0</x:v>
      </x:c>
      <x:c r="AM674" s="4" t="str">
        <x:f>IF(AJ674&gt;0,"Route listed; review status/completeness",IF(C674="T0","Raw entry feed; no production route","No production route listed"))</x:f>
        <x:v>Route listed; review status/completeness</x:v>
      </x:c>
      <x:c r="AN674" s="4" t="n">
        <x:f>IF(C674="T0",0,IF(C674="T1",1,IF(C674="T2",2,IF(C674="T3",3,IF(C674="T4",4,IF(C674="Unassigned",98,99))))))</x:f>
        <x:v>99</x:v>
      </x:c>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t="str">
        <x:v>proposal.collection.phagia_roe_celebration_drink</x:v>
      </x:c>
      <x:c r="B679" s="4" t="str">
        <x:v>Phagia roe celebration drink</x:v>
      </x:c>
      <x:c r="C679" s="4" t="str">
        <x:v>Not applicable</x:v>
      </x:c>
      <x:c r="D679" s="4" t="str">
        <x:v>Consumables</x:v>
      </x:c>
      <x:c r="E679" s="4" t="str">
        <x:v>Drink consumable</x:v>
      </x:c>
      <x:c r="F679" s="4" t="str">
        <x:v>New proposal</x:v>
      </x:c>
      <x:c r="G679" s="4" t="str">
        <x:v>Small celebratory suspension of selected edible roe</x:v>
      </x:c>
      <x:c r="H679" s="4" t="str">
        <x:v>None</x:v>
      </x:c>
      <x:c r="I679" s="4" t="str">
        <x:v>Matched sealed vessel; compatibility and contamination unresolved</x:v>
      </x:c>
      <x:c r="J679" s="4"/>
      <x:c r="K679" s="4"/>
      <x:c r="L679" s="4" t="str">
        <x:v>Candidate preparation: design.collection.phagia_roe_celebration_drink. Full inputs are in Crafting browser.</x:v>
      </x:c>
      <x:c r="M679" s="4" t="str">
        <x:v>Candidate workshop or contained preparation route; detailed tools, quantities and conditions unresolved</x:v>
      </x:c>
      <x:c r="N679" s="4" t="str">
        <x:v>Not implemented</x:v>
      </x:c>
      <x:c r="O679" s="4" t="str">
        <x:v>Culinary proposal. Select species/food-designated culture and validate edibility; industrial fractions are excluded. No nutritional, medical or preservation claim.</x:v>
      </x:c>
      <x:c r="P679" s="4"/>
      <x:c r="Q679" s="4"/>
      <x:c r="R679" s="4"/>
      <x:c r="S679" s="4"/>
      <x:c r="T679" s="4"/>
      <x:c r="U679" s="4" t="str">
        <x:v>Candidate inputs are partial. Resolve tools, supporting materials, energy, recovery and compatibility before recipes become craftable.</x:v>
      </x:c>
      <x:c r="V679" s="4" t="str">
        <x:v>phagia roe celebration drink; collection expansion; drink consumable</x:v>
      </x:c>
      <x:c r="W6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9" s="4" t="str">
        <x:v>Drink consumable</x:v>
      </x:c>
      <x:c r="Y679" s="4" t="str">
        <x:v>Finished item</x:v>
      </x:c>
      <x:c r="Z679" s="4" t="str">
        <x:v>Manufactured / unresolved</x:v>
      </x:c>
      <x:c r="AA679" s="4" t="str">
        <x:v>Hydration</x:v>
      </x:c>
      <x:c r="AB679" s="4" t="str">
        <x:v>Phagia and edible fauna</x:v>
      </x:c>
      <x:c r="AC679" s="4" t="str">
        <x:v>Liquid</x:v>
      </x:c>
      <x:c r="AD679" s="4" t="str">
        <x:v>Proposal</x:v>
      </x:c>
      <x:c r="AE679" s="4" t="str">
        <x:f>LOWER(A679&amp;"; "&amp;B679&amp;"; "&amp;D679&amp;"; "&amp;E679&amp;"; "&amp;X679&amp;"; "&amp;Y679&amp;"; "&amp;Z679&amp;"; "&amp;AA679&amp;"; "&amp;AB679&amp;"; "&amp;AC679&amp;"; "&amp;AD679&amp;"; "&amp;V679&amp;"; "&amp;C679&amp;"; "&amp;AH679&amp;"; "&amp;AI679)</x:f>
        <x:v>proposal.collection.phagia_roe_celebration_drink; phagia roe celebration drink; consumables; drink consumable; drink consumable; finished item; manufactured / unresolved; hydration; phagia and edible fauna; liquid; proposal; phagia roe celebration drink; collection expansion; drink consumable; not applicable; t1; finished item</x:v>
      </x:c>
      <x:c r="AF679" s="4" t="str">
        <x:v>Collection expansion classification. Distinct type, use and material family; new item proposal unless author direction is marked. October 15 audit: classification/handling clarified; item identity, design status and material tier preserved.</x:v>
      </x:c>
      <x:c r="AG679" s="4" t="str">
        <x:v>Finished endpoint or currency. Material tier is separate from finished input tier.</x:v>
      </x:c>
      <x:c r="AH679" s="4" t="str">
        <x:v>T1</x:v>
      </x:c>
      <x:c r="AI679" s="4" t="str">
        <x:v>Finished item</x:v>
      </x:c>
      <x:c r="AJ679" s="4" t="n">
        <x:f>COUNTIFS('Material routes'!$D$6:$D$2205,A679,'Material routes'!$C$6:$C$2205,"Output")</x:f>
        <x:v>1</x:v>
      </x:c>
      <x:c r="AK679" s="4" t="n">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t="n">
        <x:f>COUNTIFS('Material routes'!$D$6:$D$2205,A679,'Material routes'!$C$6:$C$2205,"Tool candidate")</x:f>
        <x:v>0</x:v>
      </x:c>
      <x:c r="AM679" s="4" t="str">
        <x:f>IF(AJ679&gt;0,"Route listed; review status/completeness",IF(C679="T0","Raw entry feed; no production route","No production route listed"))</x:f>
        <x:v>Route listed; review status/completeness</x:v>
      </x:c>
      <x:c r="AN679" s="4" t="n">
        <x:f>IF(C679="T0",0,IF(C679="T1",1,IF(C679="T2",2,IF(C679="T3",3,IF(C679="T4",4,IF(C679="Unassigned",98,99))))))</x:f>
        <x:v>99</x:v>
      </x:c>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t="str">
        <x:v>proposal.collection.cable_grip_canyon_ascender</x:v>
      </x:c>
      <x:c r="B708" s="4" t="str">
        <x:v>Cable-grip canyon ascender</x:v>
      </x:c>
      <x:c r="C708" s="4" t="str">
        <x:v>Not applicable</x:v>
      </x:c>
      <x:c r="D708" s="4" t="inlineStr">
        <x:is>
          <x:t xml:space="preserve">Tools</x:t>
        </x:is>
      </x:c>
      <x:c r="E708" s="4" t="str">
        <x:v>Traversal device</x:v>
      </x:c>
      <x:c r="F708" s="4" t="str">
        <x:v>New proposal</x:v>
      </x:c>
      <x:c r="G708" s="4" t="str">
        <x:v>Manual cable-climbing aid with compatibility and anchoring unresolved</x:v>
      </x:c>
      <x:c r="H708" s="4" t="str">
        <x:v>None</x:v>
      </x:c>
      <x:c r="I708" s="4" t="str">
        <x:v>Physical inventory / cargo item; dimensions and packing unresolved</x:v>
      </x:c>
      <x:c r="J708" s="4"/>
      <x:c r="K708" s="4"/>
      <x:c r="L708" s="4" t="str">
        <x:v>Candidate preparation: design.collection.cable_grip_canyon_ascender. Full inputs are in Crafting browser.</x:v>
      </x:c>
      <x:c r="M708" s="4" t="str">
        <x:v>Candidate workshop or contained preparation route; detailed tools, quantities and conditions unresolved</x:v>
      </x:c>
      <x:c r="N708" s="4" t="str">
        <x:v>Not implemented</x:v>
      </x:c>
      <x:c r="O708" s="4" t="str">
        <x:v>Specific dimensions, yield, fit, performance and service conditions remain open.</x:v>
      </x:c>
      <x:c r="P708" s="4"/>
      <x:c r="Q708" s="4"/>
      <x:c r="R708" s="4"/>
      <x:c r="S708" s="4"/>
      <x:c r="T708" s="4"/>
      <x:c r="U708" s="4" t="str">
        <x:v>Candidate inputs are partial. Resolve tools, supporting materials, energy, recovery and compatibility before recipes become craftable.</x:v>
      </x:c>
      <x:c r="V708" s="4" t="str">
        <x:v>cable-grip canyon ascender; collection expansion; traversal device</x:v>
      </x:c>
      <x:c r="W708" s="4" t="str">
        <x:v>New item proposal, October 15, 2026. Setting reference (source proposal): https://github.com/sleepyseamonster/Arc-Dust/blob/f6f98515c005dc3c73cccd9cbc031691745740c6/02-Arc-Dust-Worldbuilding/world/materials/industrial-material-palette.md</x:v>
      </x:c>
      <x:c r="X708" s="4" t="str">
        <x:v>Traversal device</x:v>
      </x:c>
      <x:c r="Y708" s="4" t="str">
        <x:v>Finished item</x:v>
      </x:c>
      <x:c r="Z708" s="4" t="str">
        <x:v>Manufactured / unresolved</x:v>
      </x:c>
      <x:c r="AA708" s="4" t="str">
        <x:v>Traversal</x:v>
      </x:c>
      <x:c r="AB708" s="4" t="str">
        <x:v>Mixed / unresolved</x:v>
      </x:c>
      <x:c r="AC708" s="4" t="str">
        <x:v>Assembly</x:v>
      </x:c>
      <x:c r="AD708" s="4" t="str">
        <x:v>Proposal</x:v>
      </x:c>
      <x:c r="AE708" s="4" t="str">
        <x:f>LOWER(A708&amp;"; "&amp;B708&amp;"; "&amp;D708&amp;"; "&amp;E708&amp;"; "&amp;X708&amp;"; "&amp;Y708&amp;"; "&amp;Z708&amp;"; "&amp;AA708&amp;"; "&amp;AB708&amp;"; "&amp;AC708&amp;"; "&amp;AD708&amp;"; "&amp;V708&amp;"; "&amp;C708&amp;"; "&amp;AH708&amp;"; "&amp;AI708)</x:f>
        <x:v>proposal.collection.cable_grip_canyon_ascender; cable-grip canyon ascender; tools; traversal device; traversal device; finished item; manufactured / unresolved; traversal; mixed / unresolved; assembly; proposal; cable-grip canyon ascender; collection expansion; traversal device; not applicable; t4; finished item</x:v>
      </x:c>
      <x:c r="AF70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8" s="4" t="str">
        <x:v>Finished endpoint or currency. Material tier is separate from finished input tier.</x:v>
      </x:c>
      <x:c r="AH708" s="4" t="str">
        <x:v>T4</x:v>
      </x:c>
      <x:c r="AI708" s="4" t="str">
        <x:v>Finished item</x:v>
      </x:c>
      <x:c r="AJ708" s="4" t="n">
        <x:f>COUNTIFS('Material routes'!$D$6:$D$2205,A708,'Material routes'!$C$6:$C$2205,"Output")</x:f>
        <x:v>1</x:v>
      </x:c>
      <x:c r="AK708" s="4" t="n">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t="n">
        <x:f>COUNTIFS('Material routes'!$D$6:$D$2205,A708,'Material routes'!$C$6:$C$2205,"Tool candidate")</x:f>
        <x:v>0</x:v>
      </x:c>
      <x:c r="AM708" s="4" t="str">
        <x:f>IF(AJ708&gt;0,"Route listed; review status/completeness",IF(C708="T0","Raw entry feed; no production route","No production route listed"))</x:f>
        <x:v>Route listed; review status/completeness</x:v>
      </x:c>
      <x:c r="AN708" s="4" t="n">
        <x:f>IF(C708="T0",0,IF(C708="T1",1,IF(C708="T2",2,IF(C708="T3",3,IF(C708="T4",4,IF(C708="Unassigned",98,99))))))</x:f>
        <x:v>99</x:v>
      </x:c>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t="str">
        <x:v>proposal.collection.braked_canyon_descent_trolley</x:v>
      </x:c>
      <x:c r="B709" s="4" t="str">
        <x:v>Braked canyon descent trolley</x:v>
      </x:c>
      <x:c r="C709" s="4" t="str">
        <x:v>Not applicable</x:v>
      </x:c>
      <x:c r="D709" s="4" t="inlineStr">
        <x:is>
          <x:t xml:space="preserve">Tools</x:t>
        </x:is>
      </x:c>
      <x:c r="E709" s="4" t="str">
        <x:v>Traversal device</x:v>
      </x:c>
      <x:c r="F709" s="4" t="str">
        <x:v>New proposal</x:v>
      </x:c>
      <x:c r="G709" s="4" t="str">
        <x:v>Rides a suitable installed cable, route infrastructure required</x:v>
      </x:c>
      <x:c r="H709" s="4" t="str">
        <x:v>None</x:v>
      </x:c>
      <x:c r="I709" s="4" t="str">
        <x:v>Physical inventory / cargo item; dimensions and packing unresolved</x:v>
      </x:c>
      <x:c r="J709" s="4"/>
      <x:c r="K709" s="4"/>
      <x:c r="L709" s="4" t="str">
        <x:v>Candidate preparation: design.collection.braked_canyon_descent_trolley. Full inputs are in Crafting browser.</x:v>
      </x:c>
      <x:c r="M709" s="4" t="str">
        <x:v>Candidate workshop or contained preparation route; detailed tools, quantities and conditions unresolved</x:v>
      </x:c>
      <x:c r="N709" s="4" t="str">
        <x:v>Not implemented</x:v>
      </x:c>
      <x:c r="O709" s="4" t="str">
        <x:v>Specific dimensions, yield, fit, performance and service conditions remain open.</x:v>
      </x:c>
      <x:c r="P709" s="4"/>
      <x:c r="Q709" s="4"/>
      <x:c r="R709" s="4"/>
      <x:c r="S709" s="4"/>
      <x:c r="T709" s="4"/>
      <x:c r="U709" s="4" t="str">
        <x:v>Candidate inputs are partial. Resolve tools, supporting materials, energy, recovery and compatibility before recipes become craftable.</x:v>
      </x:c>
      <x:c r="V709" s="4" t="str">
        <x:v>braked canyon descent trolley; collection expansion; traversal device</x:v>
      </x:c>
      <x:c r="W709" s="4" t="str">
        <x:v>New item proposal, October 15, 2026. Setting reference (source proposal): https://github.com/sleepyseamonster/Arc-Dust/blob/f6f98515c005dc3c73cccd9cbc031691745740c6/02-Arc-Dust-Worldbuilding/world/materials/industrial-material-palette.md</x:v>
      </x:c>
      <x:c r="X709" s="4" t="str">
        <x:v>Traversal device</x:v>
      </x:c>
      <x:c r="Y709" s="4" t="str">
        <x:v>Finished item</x:v>
      </x:c>
      <x:c r="Z709" s="4" t="str">
        <x:v>Manufactured / unresolved</x:v>
      </x:c>
      <x:c r="AA709" s="4" t="str">
        <x:v>Traversal</x:v>
      </x:c>
      <x:c r="AB709" s="4" t="str">
        <x:v>Mixed / unresolved</x:v>
      </x:c>
      <x:c r="AC709" s="4" t="str">
        <x:v>Assembly</x:v>
      </x:c>
      <x:c r="AD709" s="4" t="str">
        <x:v>Proposal</x:v>
      </x:c>
      <x:c r="AE709" s="4" t="str">
        <x:f>LOWER(A709&amp;"; "&amp;B709&amp;"; "&amp;D709&amp;"; "&amp;E709&amp;"; "&amp;X709&amp;"; "&amp;Y709&amp;"; "&amp;Z709&amp;"; "&amp;AA709&amp;"; "&amp;AB709&amp;"; "&amp;AC709&amp;"; "&amp;AD709&amp;"; "&amp;V709&amp;"; "&amp;C709&amp;"; "&amp;AH709&amp;"; "&amp;AI709)</x:f>
        <x:v>proposal.collection.braked_canyon_descent_trolley; braked canyon descent trolley; tools; traversal device; traversal device; finished item; manufactured / unresolved; traversal; mixed / unresolved; assembly; proposal; braked canyon descent trolley; collection expansion; traversal device; not applicable; t4; finished item</x:v>
      </x:c>
      <x:c r="AF70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Tools. Equipment actively used for harvesting, traversal, processing, fabrication or operating machinery; includes workshop fixtures and transport machines, not a portability claim.</x:t>
        </x:is>
      </x:c>
      <x:c r="AG709" s="4" t="str">
        <x:v>Finished endpoint or currency. Material tier is separate from finished input tier.</x:v>
      </x:c>
      <x:c r="AH709" s="4" t="str">
        <x:v>T4</x:v>
      </x:c>
      <x:c r="AI709" s="4" t="str">
        <x:v>Finished item</x:v>
      </x:c>
      <x:c r="AJ709" s="4" t="n">
        <x:f>COUNTIFS('Material routes'!$D$6:$D$2205,A709,'Material routes'!$C$6:$C$2205,"Output")</x:f>
        <x:v>1</x:v>
      </x:c>
      <x:c r="AK709" s="4" t="n">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t="n">
        <x:f>COUNTIFS('Material routes'!$D$6:$D$2205,A709,'Material routes'!$C$6:$C$2205,"Tool candidate")</x:f>
        <x:v>0</x:v>
      </x:c>
      <x:c r="AM709" s="4" t="str">
        <x:f>IF(AJ709&gt;0,"Route listed; review status/completeness",IF(C709="T0","Raw entry feed; no production route","No production route listed"))</x:f>
        <x:v>Route listed; review status/completeness</x:v>
      </x:c>
      <x:c r="AN709" s="4" t="n">
        <x:f>IF(C709="T0",0,IF(C709="T1",1,IF(C709="T2",2,IF(C709="T3",3,IF(C709="T4",4,IF(C709="Unassigned",98,99))))))</x:f>
        <x:v>99</x:v>
      </x:c>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Tools</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tools;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Tools</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tools;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23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15</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31</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30</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58</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7</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Armor</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Tools</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Tools</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Tools</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Tools</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Tools</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Tools</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Tools</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Tools</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Tools</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Tools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Tools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Tools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Tools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Tools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Tools</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Tools</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Tools</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Tools</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Tools</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Tools</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Tools</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t="str">
        <x:v>proposal.collection.strained_phagia_table_drink</x:v>
      </x:c>
      <x:c r="B827" s="4" t="str">
        <x:f>IFERROR(INDEX('Items'!$B$6:$B$1005,MATCH(A827,'Items'!$A$6:$A$1005,0)),"MISSING ID")</x:f>
        <x:v>Strained Phagia table drink</x:v>
      </x:c>
      <x:c r="C827" s="4" t="str">
        <x:f>IFERROR(INDEX('Items'!$D$6:$D$1005,MATCH(A827,'Items'!$A$6:$A$1005,0)),"MISSING ID")</x:f>
        <x:v>Consumables</x:v>
      </x:c>
      <x:c r="D827" s="4" t="str">
        <x:v>Primary</x:v>
      </x:c>
      <x:c r="E827" s="4" t="str">
        <x:f>IFERROR(INDEX('Items'!$AA$6:$AA$1005,MATCH(A827,'Items'!$A$6:$A$1005,0)),"MISSING ID")</x:f>
        <x:v>Hydration</x:v>
      </x:c>
      <x:c r="F827" s="4" t="str">
        <x:v>Collection proposal: Simple food-designated liquid portion served from a sealed vessel</x:v>
      </x:c>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t="str">
        <x:v>proposal.collection.toasted_phagia_infusion</x:v>
      </x:c>
      <x:c r="B831" s="4" t="str">
        <x:f>IFERROR(INDEX('Items'!$B$6:$B$1005,MATCH(A831,'Items'!$A$6:$A$1005,0)),"MISSING ID")</x:f>
        <x:v>Toasted Phagia infusion</x:v>
      </x:c>
      <x:c r="C831" s="4" t="str">
        <x:f>IFERROR(INDEX('Items'!$D$6:$D$1005,MATCH(A831,'Items'!$A$6:$A$1005,0)),"MISSING ID")</x:f>
        <x:v>Consumables</x:v>
      </x:c>
      <x:c r="D831" s="4" t="str">
        <x:v>Primary</x:v>
      </x:c>
      <x:c r="E831" s="4" t="str">
        <x:f>IFERROR(INDEX('Items'!$AA$6:$AA$1005,MATCH(A831,'Items'!$A$6:$A$1005,0)),"MISSING ID")</x:f>
        <x:v>Hydration</x:v>
      </x:c>
      <x:c r="F831" s="4" t="str">
        <x:v>Collection proposal: Contained liquid steeped with prepared food crumbs</x:v>
      </x:c>
    </x:row>
    <x:row r="832" ht="64" customHeight="1">
      <x:c r="A832" s="4" t="str">
        <x:v>proposal.collection.travel_phagia_concentrate_drink</x:v>
      </x:c>
      <x:c r="B832" s="4" t="str">
        <x:f>IFERROR(INDEX('Items'!$B$6:$B$1005,MATCH(A832,'Items'!$A$6:$A$1005,0)),"MISSING ID")</x:f>
        <x:v>Travel Phagia concentrate drink</x:v>
      </x:c>
      <x:c r="C832" s="4" t="str">
        <x:f>IFERROR(INDEX('Items'!$D$6:$D$1005,MATCH(A832,'Items'!$A$6:$A$1005,0)),"MISSING ID")</x:f>
        <x:v>Consumables</x:v>
      </x:c>
      <x:c r="D832" s="4" t="str">
        <x:v>Primary</x:v>
      </x:c>
      <x:c r="E832" s="4" t="str">
        <x:f>IFERROR(INDEX('Items'!$AA$6:$AA$1005,MATCH(A832,'Items'!$A$6:$A$1005,0)),"MISSING ID")</x:f>
        <x:v>Hydration</x:v>
      </x:c>
      <x:c r="F832" s="4" t="str">
        <x:v>Collection proposal: Small dense serving intended for travel, effects unresolved</x:v>
      </x:c>
    </x:row>
    <x:row r="833" ht="64" customHeight="1">
      <x:c r="A833" s="4" t="str">
        <x:v>proposal.collection.phagia_flake_suspension</x:v>
      </x:c>
      <x:c r="B833" s="4" t="str">
        <x:f>IFERROR(INDEX('Items'!$B$6:$B$1005,MATCH(A833,'Items'!$A$6:$A$1005,0)),"MISSING ID")</x:f>
        <x:v>Phagia flake suspension</x:v>
      </x:c>
      <x:c r="C833" s="4" t="str">
        <x:f>IFERROR(INDEX('Items'!$D$6:$D$1005,MATCH(A833,'Items'!$A$6:$A$1005,0)),"MISSING ID")</x:f>
        <x:v>Consumables</x:v>
      </x:c>
      <x:c r="D833" s="4" t="str">
        <x:v>Primary</x:v>
      </x:c>
      <x:c r="E833" s="4" t="str">
        <x:f>IFERROR(INDEX('Items'!$AA$6:$AA$1005,MATCH(A833,'Items'!$A$6:$A$1005,0)),"MISSING ID")</x:f>
        <x:v>Hydration</x:v>
      </x:c>
      <x:c r="F833" s="4" t="str">
        <x:v>Collection proposal: Chewable flake-and-liquid meal drink</x:v>
      </x:c>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t="str">
        <x:v>proposal.collection.phagia_roe_celebration_drink</x:v>
      </x:c>
      <x:c r="B838" s="4" t="str">
        <x:f>IFERROR(INDEX('Items'!$B$6:$B$1005,MATCH(A838,'Items'!$A$6:$A$1005,0)),"MISSING ID")</x:f>
        <x:v>Phagia roe celebration drink</x:v>
      </x:c>
      <x:c r="C838" s="4" t="str">
        <x:f>IFERROR(INDEX('Items'!$D$6:$D$1005,MATCH(A838,'Items'!$A$6:$A$1005,0)),"MISSING ID")</x:f>
        <x:v>Consumables</x:v>
      </x:c>
      <x:c r="D838" s="4" t="str">
        <x:v>Primary</x:v>
      </x:c>
      <x:c r="E838" s="4" t="str">
        <x:f>IFERROR(INDEX('Items'!$AA$6:$AA$1005,MATCH(A838,'Items'!$A$6:$A$1005,0)),"MISSING ID")</x:f>
        <x:v>Hydration</x:v>
      </x:c>
      <x:c r="F838" s="4" t="str">
        <x:v>Collection proposal: Small celebratory suspension of selected edible roe</x:v>
      </x:c>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t="str">
        <x:v>proposal.collection.cable_grip_canyon_ascender</x:v>
      </x:c>
      <x:c r="B867" s="4" t="str">
        <x:f>IFERROR(INDEX('Items'!$B$6:$B$1005,MATCH(A867,'Items'!$A$6:$A$1005,0)),"MISSING ID")</x:f>
        <x:v>Cable-grip canyon ascender</x:v>
      </x:c>
      <x:c r="C867" s="4" t="str">
        <x:f>IFERROR(INDEX('Items'!$D$6:$D$1005,MATCH(A867,'Items'!$A$6:$A$1005,0)),"MISSING ID")</x:f>
        <x:v>Tools</x:v>
      </x:c>
      <x:c r="D867" s="4" t="str">
        <x:v>Primary</x:v>
      </x:c>
      <x:c r="E867" s="4" t="str">
        <x:f>IFERROR(INDEX('Items'!$AA$6:$AA$1005,MATCH(A867,'Items'!$A$6:$A$1005,0)),"MISSING ID")</x:f>
        <x:v>Traversal</x:v>
      </x:c>
      <x:c r="F867" s="4" t="str">
        <x:v>Collection proposal: Manual cable-climbing aid with compatibility and anchoring unresolved</x:v>
      </x:c>
    </x:row>
    <x:row r="868" ht="64" customHeight="1">
      <x:c r="A868" s="4" t="str">
        <x:v>proposal.collection.braked_canyon_descent_trolley</x:v>
      </x:c>
      <x:c r="B868" s="4" t="str">
        <x:f>IFERROR(INDEX('Items'!$B$6:$B$1005,MATCH(A868,'Items'!$A$6:$A$1005,0)),"MISSING ID")</x:f>
        <x:v>Braked canyon descent trolley</x:v>
      </x:c>
      <x:c r="C868" s="4" t="str">
        <x:f>IFERROR(INDEX('Items'!$D$6:$D$1005,MATCH(A868,'Items'!$A$6:$A$1005,0)),"MISSING ID")</x:f>
        <x:v>Tools</x:v>
      </x:c>
      <x:c r="D868" s="4" t="str">
        <x:v>Primary</x:v>
      </x:c>
      <x:c r="E868" s="4" t="str">
        <x:f>IFERROR(INDEX('Items'!$AA$6:$AA$1005,MATCH(A868,'Items'!$A$6:$A$1005,0)),"MISSING ID")</x:f>
        <x:v>Traversal</x:v>
      </x:c>
      <x:c r="F868" s="4" t="str">
        <x:v>Collection proposal: Rides a suitable installed cable, route infrastructure required</x:v>
      </x:c>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Tools</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Tools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'Items'!$A$6:$A$883</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Tools</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Tools</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Tools</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t="str">
        <x:v>design.collection.strained_phagia_table_drink.in.1</x:v>
      </x:c>
      <x:c r="B1058" s="4" t="str">
        <x:v>design.collection.strained_phagia_table_drink</x:v>
      </x:c>
      <x:c r="C1058" s="4" t="str">
        <x:v>Ingredient candidate</x:v>
      </x:c>
      <x:c r="D1058" s="4" t="str">
        <x:v>proposal.collection.culinary_phagia_liquid_fraction</x:v>
      </x:c>
      <x:c r="E1058" s="4" t="str">
        <x:f>IFERROR(INDEX('Items'!$B$6:$B$1005,MATCH(D1058,'Items'!$A$6:$A$1005,0)),"MISSING ID")</x:f>
        <x:v>Culinary Phagia liquid fraction</x:v>
      </x:c>
      <x:c r="F1058" s="4" t="str">
        <x:f>IFERROR(INDEX('Items'!$C$6:$C$1005,MATCH(D1058,'Items'!$A$6:$A$1005,0)),"MISSING ID")</x:f>
        <x:v>T1</x:v>
      </x:c>
      <x:c r="G1058" s="4" t="str">
        <x:f>IFERROR(INDEX('Items'!$D$6:$D$1005,MATCH(D1058,'Items'!$A$6:$A$1005,0)),"MISSING ID")</x:f>
        <x:v>Cooking ingredients</x:v>
      </x:c>
      <x:c r="H1058" s="4" t="str">
        <x:f>IFERROR(INDEX('Items'!$X$6:$X$1005,MATCH(D1058,'Items'!$A$6:$A$1005,0)),"MISSING ID")</x:f>
        <x:v>Food material</x:v>
      </x:c>
      <x:c r="I1058" s="4"/>
      <x:c r="J1058" s="4" t="str">
        <x:v>Unspecified</x:v>
      </x:c>
      <x:c r="K1058" s="4" t="str">
        <x:f>IFERROR(INDEX('Crafting recipes'!$D$6:$D$1005,MATCH(B1058,'Crafting recipes'!$A$6:$A$1005,0)),"MISSING ID")</x:f>
        <x:v>Proposal</x:v>
      </x:c>
      <x:c r="L1058" s="4" t="str">
        <x:f>IFERROR(INDEX('Items'!$AD$6:$AD$1005,MATCH(D1058,'Items'!$A$6:$A$1005,0)),"MISSING ID")</x:f>
        <x:v>Proposal</x:v>
      </x:c>
      <x:c r="M1058" s="4" t="str">
        <x:f>IFERROR(INDEX('Crafting recipes'!$E$6:$E$1005,MATCH(B1058,'Crafting recipes'!$A$6:$A$1005,0)),"MISSING ID")</x:f>
        <x:v>Partial proposal</x:v>
      </x:c>
      <x:c r="N1058" s="4" t="str">
        <x:v>Candidate source or part only. Quantity, grade and method remain open.</x:v>
      </x:c>
      <x:c r="O1058" s="4" t="str">
        <x:v>Collection expansion, October 15, 2026. New game proposal.</x:v>
      </x:c>
      <x:c r="P1058" s="4" t="n">
        <x:f>IF(OR(C1058="Ingredient candidate",C1058="Consumed input",C1058="Contained input",C1058="Transform input"),IF(F1058="T0",0,IF(F1058="T1",1,IF(F1058="T2",2,IF(F1058="T3",3,IF(F1058="T4",4,-1))))),-1)</x:f>
        <x:v>1</x:v>
      </x:c>
      <x:c r="Q1058" s="4" t="n">
        <x:f>IF(AND(OR(C1058="Ingredient candidate",C1058="Consumed input",C1058="Contained input",C1058="Transform input"),P1058=-1),1,0)</x:f>
        <x:v>0</x:v>
      </x:c>
    </x:row>
    <x:row r="1059" ht="64" customHeight="1">
      <x:c r="A1059" s="4" t="str">
        <x:v>design.collection.strained_phagia_table_drink.out</x:v>
      </x:c>
      <x:c r="B1059" s="4" t="str">
        <x:v>design.collection.strained_phagia_table_drink</x:v>
      </x:c>
      <x:c r="C1059" s="4" t="str">
        <x:v>Output</x:v>
      </x:c>
      <x:c r="D1059" s="4" t="str">
        <x:v>proposal.collection.strained_phagia_table_drink</x:v>
      </x:c>
      <x:c r="E1059" s="4" t="str">
        <x:f>IFERROR(INDEX('Items'!$B$6:$B$1005,MATCH(D1059,'Items'!$A$6:$A$1005,0)),"MISSING ID")</x:f>
        <x:v>Strained Phagia table drink</x:v>
      </x:c>
      <x:c r="F1059" s="4" t="str">
        <x:f>IFERROR(INDEX('Items'!$C$6:$C$1005,MATCH(D1059,'Items'!$A$6:$A$1005,0)),"MISSING ID")</x:f>
        <x:v>Not applicable</x:v>
      </x:c>
      <x:c r="G1059" s="4" t="str">
        <x:f>IFERROR(INDEX('Items'!$D$6:$D$1005,MATCH(D1059,'Items'!$A$6:$A$1005,0)),"MISSING ID")</x:f>
        <x:v>Consumables</x:v>
      </x:c>
      <x:c r="H1059" s="4" t="str">
        <x:f>IFERROR(INDEX('Items'!$X$6:$X$1005,MATCH(D1059,'Items'!$A$6:$A$1005,0)),"MISSING ID")</x:f>
        <x:v>Drink consumable</x:v>
      </x:c>
      <x:c r="I1059" s="4"/>
      <x:c r="J1059" s="4" t="str">
        <x:v>Unspecified</x:v>
      </x:c>
      <x:c r="K1059" s="4" t="str">
        <x:f>IFERROR(INDEX('Crafting recipes'!$D$6:$D$1005,MATCH(B1059,'Crafting recipes'!$A$6:$A$1005,0)),"MISSING ID")</x:f>
        <x:v>Proposal</x:v>
      </x:c>
      <x:c r="L1059" s="4" t="str">
        <x:f>IFERROR(INDEX('Items'!$AD$6:$AD$1005,MATCH(D1059,'Items'!$A$6:$A$1005,0)),"MISSING ID")</x:f>
        <x:v>Proposal</x:v>
      </x:c>
      <x:c r="M1059" s="4" t="str">
        <x:f>IFERROR(INDEX('Crafting recipes'!$E$6:$E$1005,MATCH(B1059,'Crafting recipes'!$A$6:$A$1005,0)),"MISSING ID")</x:f>
        <x:v>Partial proposal</x:v>
      </x:c>
      <x:c r="N1059" s="4" t="str">
        <x:v>Candidate source or part only. Quantity, grade and method remain open.</x:v>
      </x:c>
      <x:c r="O1059" s="4" t="str">
        <x:v>Collection expansion, October 15, 2026. New game proposal.</x:v>
      </x:c>
      <x:c r="P1059" s="4" t="n">
        <x:f>IF(OR(C1059="Ingredient candidate",C1059="Consumed input",C1059="Contained input",C1059="Transform input"),IF(F1059="T0",0,IF(F1059="T1",1,IF(F1059="T2",2,IF(F1059="T3",3,IF(F1059="T4",4,-1))))),-1)</x:f>
        <x:v>-1</x:v>
      </x:c>
      <x:c r="Q1059" s="4" t="n">
        <x:f>IF(AND(OR(C1059="Ingredient candidate",C1059="Consumed input",C1059="Contained input",C1059="Transform input"),P1059=-1),1,0)</x:f>
        <x:v>0</x:v>
      </x:c>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t="str">
        <x:v>design.collection.travel_phagia_concentrate_drink.in.1</x:v>
      </x:c>
      <x:c r="B1072" s="4" t="str">
        <x:v>design.collection.travel_phagia_concentrate_drink</x:v>
      </x:c>
      <x:c r="C1072" s="4" t="str">
        <x:v>Ingredient candidate</x:v>
      </x:c>
      <x:c r="D1072" s="4" t="str">
        <x:v>proposal.collection.reduced_culinary_phagia_concentrate</x:v>
      </x:c>
      <x:c r="E1072" s="4" t="str">
        <x:f>IFERROR(INDEX('Items'!$B$6:$B$1005,MATCH(D1072,'Items'!$A$6:$A$1005,0)),"MISSING ID")</x:f>
        <x:v>Reduced culinary Phagia concentrate</x:v>
      </x:c>
      <x:c r="F1072" s="4" t="str">
        <x:f>IFERROR(INDEX('Items'!$C$6:$C$1005,MATCH(D1072,'Items'!$A$6:$A$1005,0)),"MISSING ID")</x:f>
        <x:v>T2</x:v>
      </x:c>
      <x:c r="G1072" s="4" t="str">
        <x:f>IFERROR(INDEX('Items'!$D$6:$D$1005,MATCH(D1072,'Items'!$A$6:$A$1005,0)),"MISSING ID")</x:f>
        <x:v>Cooking ingredients</x:v>
      </x:c>
      <x:c r="H1072" s="4" t="str">
        <x:f>IFERROR(INDEX('Items'!$X$6:$X$1005,MATCH(D1072,'Items'!$A$6:$A$1005,0)),"MISSING ID")</x:f>
        <x:v>Food material</x:v>
      </x:c>
      <x:c r="I1072" s="4"/>
      <x:c r="J1072" s="4" t="str">
        <x:v>Unspecified</x:v>
      </x:c>
      <x:c r="K1072" s="4" t="str">
        <x:f>IFERROR(INDEX('Crafting recipes'!$D$6:$D$1005,MATCH(B1072,'Crafting recipes'!$A$6:$A$1005,0)),"MISSING ID")</x:f>
        <x:v>Proposal</x:v>
      </x:c>
      <x:c r="L1072" s="4" t="str">
        <x:f>IFERROR(INDEX('Items'!$AD$6:$AD$1005,MATCH(D1072,'Items'!$A$6:$A$1005,0)),"MISSING ID")</x:f>
        <x:v>Proposal</x:v>
      </x:c>
      <x:c r="M1072" s="4" t="str">
        <x:f>IFERROR(INDEX('Crafting recipes'!$E$6:$E$1005,MATCH(B1072,'Crafting recipes'!$A$6:$A$1005,0)),"MISSING ID")</x:f>
        <x:v>Partial proposal</x:v>
      </x:c>
      <x:c r="N1072" s="4" t="str">
        <x:v>Candidate source or part only. Quantity, grade and method remain open.</x:v>
      </x:c>
      <x:c r="O1072" s="4" t="str">
        <x:v>Collection expansion, October 15, 2026. New game proposal.</x:v>
      </x:c>
      <x:c r="P1072" s="4" t="n">
        <x:f>IF(OR(C1072="Ingredient candidate",C1072="Consumed input",C1072="Contained input",C1072="Transform input"),IF(F1072="T0",0,IF(F1072="T1",1,IF(F1072="T2",2,IF(F1072="T3",3,IF(F1072="T4",4,-1))))),-1)</x:f>
        <x:v>2</x:v>
      </x:c>
      <x:c r="Q1072" s="4" t="n">
        <x:f>IF(AND(OR(C1072="Ingredient candidate",C1072="Consumed input",C1072="Contained input",C1072="Transform input"),P1072=-1),1,0)</x:f>
        <x:v>0</x:v>
      </x:c>
    </x:row>
    <x:row r="1073" ht="64" customHeight="1">
      <x:c r="A1073" s="4" t="str">
        <x:v>design.collection.travel_phagia_concentrate_drink.in.2</x:v>
      </x:c>
      <x:c r="B1073" s="4" t="str">
        <x:v>design.collection.travel_phagia_concentrate_drink</x:v>
      </x:c>
      <x:c r="C1073" s="4" t="str">
        <x:v>Ingredient candidate</x:v>
      </x:c>
      <x:c r="D1073" s="4" t="str">
        <x:v>proposal.collection.culinary_phagia_liquid_fraction</x:v>
      </x:c>
      <x:c r="E1073" s="4" t="str">
        <x:f>IFERROR(INDEX('Items'!$B$6:$B$1005,MATCH(D1073,'Items'!$A$6:$A$1005,0)),"MISSING ID")</x:f>
        <x:v>Culinary Phagia liquid fraction</x:v>
      </x:c>
      <x:c r="F1073" s="4" t="str">
        <x:f>IFERROR(INDEX('Items'!$C$6:$C$1005,MATCH(D1073,'Items'!$A$6:$A$1005,0)),"MISSING ID")</x:f>
        <x:v>T1</x:v>
      </x:c>
      <x:c r="G1073" s="4" t="str">
        <x:f>IFERROR(INDEX('Items'!$D$6:$D$1005,MATCH(D1073,'Items'!$A$6:$A$1005,0)),"MISSING ID")</x:f>
        <x:v>Cooking ingredients</x:v>
      </x:c>
      <x:c r="H1073" s="4" t="str">
        <x:f>IFERROR(INDEX('Items'!$X$6:$X$1005,MATCH(D1073,'Items'!$A$6:$A$1005,0)),"MISSING ID")</x:f>
        <x:v>Food material</x:v>
      </x:c>
      <x:c r="I1073" s="4"/>
      <x:c r="J1073" s="4" t="str">
        <x:v>Unspecified</x:v>
      </x:c>
      <x:c r="K1073" s="4" t="str">
        <x:f>IFERROR(INDEX('Crafting recipes'!$D$6:$D$1005,MATCH(B1073,'Crafting recipes'!$A$6:$A$1005,0)),"MISSING ID")</x:f>
        <x:v>Proposal</x:v>
      </x:c>
      <x:c r="L1073" s="4" t="str">
        <x:f>IFERROR(INDEX('Items'!$AD$6:$AD$1005,MATCH(D1073,'Items'!$A$6:$A$1005,0)),"MISSING ID")</x:f>
        <x:v>Proposal</x:v>
      </x:c>
      <x:c r="M1073" s="4" t="str">
        <x:f>IFERROR(INDEX('Crafting recipes'!$E$6:$E$1005,MATCH(B1073,'Crafting recipes'!$A$6:$A$1005,0)),"MISSING ID")</x:f>
        <x:v>Partial proposal</x:v>
      </x:c>
      <x:c r="N1073" s="4" t="str">
        <x:v>Candidate source or part only. Quantity, grade and method remain open.</x:v>
      </x:c>
      <x:c r="O1073" s="4" t="str">
        <x:v>Collection expansion, October 15, 2026. New game proposal.</x:v>
      </x:c>
      <x:c r="P1073" s="4" t="n">
        <x:f>IF(OR(C1073="Ingredient candidate",C1073="Consumed input",C1073="Contained input",C1073="Transform input"),IF(F1073="T0",0,IF(F1073="T1",1,IF(F1073="T2",2,IF(F1073="T3",3,IF(F1073="T4",4,-1))))),-1)</x:f>
        <x:v>1</x:v>
      </x:c>
      <x:c r="Q1073" s="4" t="n">
        <x:f>IF(AND(OR(C1073="Ingredient candidate",C1073="Consumed input",C1073="Contained input",C1073="Transform input"),P1073=-1),1,0)</x:f>
        <x:v>0</x:v>
      </x:c>
    </x:row>
    <x:row r="1074" ht="64" customHeight="1">
      <x:c r="A1074" s="4" t="str">
        <x:v>design.collection.travel_phagia_concentrate_drink.out</x:v>
      </x:c>
      <x:c r="B1074" s="4" t="str">
        <x:v>design.collection.travel_phagia_concentrate_drink</x:v>
      </x:c>
      <x:c r="C1074" s="4" t="str">
        <x:v>Output</x:v>
      </x:c>
      <x:c r="D1074" s="4" t="str">
        <x:v>proposal.collection.travel_phagia_concentrate_drink</x:v>
      </x:c>
      <x:c r="E1074" s="4" t="str">
        <x:f>IFERROR(INDEX('Items'!$B$6:$B$1005,MATCH(D1074,'Items'!$A$6:$A$1005,0)),"MISSING ID")</x:f>
        <x:v>Travel Phagia concentrate drink</x:v>
      </x:c>
      <x:c r="F1074" s="4" t="str">
        <x:f>IFERROR(INDEX('Items'!$C$6:$C$1005,MATCH(D1074,'Items'!$A$6:$A$1005,0)),"MISSING ID")</x:f>
        <x:v>Not applicable</x:v>
      </x:c>
      <x:c r="G1074" s="4" t="str">
        <x:f>IFERROR(INDEX('Items'!$D$6:$D$1005,MATCH(D1074,'Items'!$A$6:$A$1005,0)),"MISSING ID")</x:f>
        <x:v>Consumables</x:v>
      </x:c>
      <x:c r="H1074" s="4" t="str">
        <x:f>IFERROR(INDEX('Items'!$X$6:$X$1005,MATCH(D1074,'Items'!$A$6:$A$1005,0)),"MISSING ID")</x:f>
        <x:v>Drink consumable</x:v>
      </x:c>
      <x:c r="I1074" s="4"/>
      <x:c r="J1074" s="4" t="str">
        <x:v>Unspecified</x:v>
      </x:c>
      <x:c r="K1074" s="4" t="str">
        <x:f>IFERROR(INDEX('Crafting recipes'!$D$6:$D$1005,MATCH(B1074,'Crafting recipes'!$A$6:$A$1005,0)),"MISSING ID")</x:f>
        <x:v>Proposal</x:v>
      </x:c>
      <x:c r="L1074" s="4" t="str">
        <x:f>IFERROR(INDEX('Items'!$AD$6:$AD$1005,MATCH(D1074,'Items'!$A$6:$A$1005,0)),"MISSING ID")</x:f>
        <x:v>Proposal</x:v>
      </x:c>
      <x:c r="M1074" s="4" t="str">
        <x:f>IFERROR(INDEX('Crafting recipes'!$E$6:$E$1005,MATCH(B1074,'Crafting recipes'!$A$6:$A$1005,0)),"MISSING ID")</x:f>
        <x:v>Partial proposal</x:v>
      </x:c>
      <x:c r="N1074" s="4" t="str">
        <x:v>Candidate source or part only. Quantity, grade and method remain open.</x:v>
      </x:c>
      <x:c r="O1074" s="4" t="str">
        <x:v>Collection expansion, October 15, 2026. New game proposal.</x:v>
      </x:c>
      <x:c r="P1074" s="4" t="n">
        <x:f>IF(OR(C1074="Ingredient candidate",C1074="Consumed input",C1074="Contained input",C1074="Transform input"),IF(F1074="T0",0,IF(F1074="T1",1,IF(F1074="T2",2,IF(F1074="T3",3,IF(F1074="T4",4,-1))))),-1)</x:f>
        <x:v>-1</x:v>
      </x:c>
      <x:c r="Q1074" s="4" t="n">
        <x:f>IF(AND(OR(C1074="Ingredient candidate",C1074="Consumed input",C1074="Contained input",C1074="Transform input"),P1074=-1),1,0)</x:f>
        <x:v>0</x:v>
      </x:c>
    </x:row>
    <x:row r="1075" ht="64" customHeight="1">
      <x:c r="A1075" s="4" t="str">
        <x:v>design.collection.phagia_flake_suspension.in.1</x:v>
      </x:c>
      <x:c r="B1075" s="4" t="str">
        <x:v>design.collection.phagia_flake_suspension</x:v>
      </x:c>
      <x:c r="C1075" s="4" t="str">
        <x:v>Ingredient candidate</x:v>
      </x:c>
      <x:c r="D1075" s="4" t="str">
        <x:v>proposal.collection.pressed_culinary_phagia_flakes</x:v>
      </x:c>
      <x:c r="E1075" s="4" t="str">
        <x:f>IFERROR(INDEX('Items'!$B$6:$B$1005,MATCH(D1075,'Items'!$A$6:$A$1005,0)),"MISSING ID")</x:f>
        <x:v>Pressed culinary Phagia flakes</x:v>
      </x:c>
      <x:c r="F1075" s="4" t="str">
        <x:f>IFERROR(INDEX('Items'!$C$6:$C$1005,MATCH(D1075,'Items'!$A$6:$A$1005,0)),"MISSING ID")</x:f>
        <x:v>T1</x:v>
      </x:c>
      <x:c r="G1075" s="4" t="str">
        <x:f>IFERROR(INDEX('Items'!$D$6:$D$1005,MATCH(D1075,'Items'!$A$6:$A$1005,0)),"MISSING ID")</x:f>
        <x:v>Cooking ingredients</x:v>
      </x:c>
      <x:c r="H1075" s="4" t="str">
        <x:f>IFERROR(INDEX('Items'!$X$6:$X$1005,MATCH(D1075,'Items'!$A$6:$A$1005,0)),"MISSING ID")</x:f>
        <x:v>Food material</x:v>
      </x:c>
      <x:c r="I1075" s="4"/>
      <x:c r="J1075" s="4" t="str">
        <x:v>Unspecified</x:v>
      </x:c>
      <x:c r="K1075" s="4" t="str">
        <x:f>IFERROR(INDEX('Crafting recipes'!$D$6:$D$1005,MATCH(B1075,'Crafting recipes'!$A$6:$A$1005,0)),"MISSING ID")</x:f>
        <x:v>Proposal</x:v>
      </x:c>
      <x:c r="L1075" s="4" t="str">
        <x:f>IFERROR(INDEX('Items'!$AD$6:$AD$1005,MATCH(D1075,'Items'!$A$6:$A$1005,0)),"MISSING ID")</x:f>
        <x:v>Proposal</x:v>
      </x:c>
      <x:c r="M1075" s="4" t="str">
        <x:f>IFERROR(INDEX('Crafting recipes'!$E$6:$E$1005,MATCH(B1075,'Crafting recipes'!$A$6:$A$1005,0)),"MISSING ID")</x:f>
        <x:v>Partial proposal</x:v>
      </x:c>
      <x:c r="N1075" s="4" t="str">
        <x:v>Candidate source or part only. Quantity, grade and method remain open.</x:v>
      </x:c>
      <x:c r="O1075" s="4" t="str">
        <x:v>Collection expansion, October 15, 2026. New game proposal.</x:v>
      </x:c>
      <x:c r="P1075" s="4" t="n">
        <x:f>IF(OR(C1075="Ingredient candidate",C1075="Consumed input",C1075="Contained input",C1075="Transform input"),IF(F1075="T0",0,IF(F1075="T1",1,IF(F1075="T2",2,IF(F1075="T3",3,IF(F1075="T4",4,-1))))),-1)</x:f>
        <x:v>1</x:v>
      </x:c>
      <x:c r="Q1075" s="4" t="n">
        <x:f>IF(AND(OR(C1075="Ingredient candidate",C1075="Consumed input",C1075="Contained input",C1075="Transform input"),P1075=-1),1,0)</x:f>
        <x:v>0</x:v>
      </x:c>
    </x:row>
    <x:row r="1076" ht="64" customHeight="1">
      <x:c r="A1076" s="4" t="str">
        <x:v>design.collection.phagia_flake_suspension.in.2</x:v>
      </x:c>
      <x:c r="B1076" s="4" t="str">
        <x:v>design.collection.phagia_flake_suspension</x:v>
      </x:c>
      <x:c r="C1076" s="4" t="str">
        <x:v>Ingredient candidate</x:v>
      </x:c>
      <x:c r="D1076" s="4" t="str">
        <x:v>proposal.collection.culinary_phagia_liquid_fraction</x:v>
      </x:c>
      <x:c r="E1076" s="4" t="str">
        <x:f>IFERROR(INDEX('Items'!$B$6:$B$1005,MATCH(D1076,'Items'!$A$6:$A$1005,0)),"MISSING ID")</x:f>
        <x:v>Culinary Phagia liquid fraction</x:v>
      </x:c>
      <x:c r="F1076" s="4" t="str">
        <x:f>IFERROR(INDEX('Items'!$C$6:$C$1005,MATCH(D1076,'Items'!$A$6:$A$1005,0)),"MISSING ID")</x:f>
        <x:v>T1</x:v>
      </x:c>
      <x:c r="G1076" s="4" t="str">
        <x:f>IFERROR(INDEX('Items'!$D$6:$D$1005,MATCH(D1076,'Items'!$A$6:$A$1005,0)),"MISSING ID")</x:f>
        <x:v>Cooking ingredients</x:v>
      </x:c>
      <x:c r="H1076" s="4" t="str">
        <x:f>IFERROR(INDEX('Items'!$X$6:$X$1005,MATCH(D1076,'Items'!$A$6:$A$1005,0)),"MISSING ID")</x:f>
        <x:v>Food material</x:v>
      </x:c>
      <x:c r="I1076" s="4"/>
      <x:c r="J1076" s="4" t="str">
        <x:v>Unspecified</x:v>
      </x:c>
      <x:c r="K1076" s="4" t="str">
        <x:f>IFERROR(INDEX('Crafting recipes'!$D$6:$D$1005,MATCH(B1076,'Crafting recipes'!$A$6:$A$1005,0)),"MISSING ID")</x:f>
        <x:v>Proposal</x:v>
      </x:c>
      <x:c r="L1076" s="4" t="str">
        <x:f>IFERROR(INDEX('Items'!$AD$6:$AD$1005,MATCH(D1076,'Items'!$A$6:$A$1005,0)),"MISSING ID")</x:f>
        <x:v>Proposal</x:v>
      </x:c>
      <x:c r="M1076" s="4" t="str">
        <x:f>IFERROR(INDEX('Crafting recipes'!$E$6:$E$1005,MATCH(B1076,'Crafting recipes'!$A$6:$A$1005,0)),"MISSING ID")</x:f>
        <x:v>Partial proposal</x:v>
      </x:c>
      <x:c r="N1076" s="4" t="str">
        <x:v>Candidate source or part only. Quantity, grade and method remain open.</x:v>
      </x:c>
      <x:c r="O1076" s="4" t="str">
        <x:v>Collection expansion, October 15, 2026. New game proposal.</x:v>
      </x:c>
      <x:c r="P1076" s="4" t="n">
        <x:f>IF(OR(C1076="Ingredient candidate",C1076="Consumed input",C1076="Contained input",C1076="Transform input"),IF(F1076="T0",0,IF(F1076="T1",1,IF(F1076="T2",2,IF(F1076="T3",3,IF(F1076="T4",4,-1))))),-1)</x:f>
        <x:v>1</x:v>
      </x:c>
      <x:c r="Q1076" s="4" t="n">
        <x:f>IF(AND(OR(C1076="Ingredient candidate",C1076="Consumed input",C1076="Contained input",C1076="Transform input"),P1076=-1),1,0)</x:f>
        <x:v>0</x:v>
      </x:c>
    </x:row>
    <x:row r="1077" ht="64" customHeight="1">
      <x:c r="A1077" s="4" t="str">
        <x:v>design.collection.phagia_flake_suspension.out</x:v>
      </x:c>
      <x:c r="B1077" s="4" t="str">
        <x:v>design.collection.phagia_flake_suspension</x:v>
      </x:c>
      <x:c r="C1077" s="4" t="str">
        <x:v>Output</x:v>
      </x:c>
      <x:c r="D1077" s="4" t="str">
        <x:v>proposal.collection.phagia_flake_suspension</x:v>
      </x:c>
      <x:c r="E1077" s="4" t="str">
        <x:f>IFERROR(INDEX('Items'!$B$6:$B$1005,MATCH(D1077,'Items'!$A$6:$A$1005,0)),"MISSING ID")</x:f>
        <x:v>Phagia flake suspension</x:v>
      </x:c>
      <x:c r="F1077" s="4" t="str">
        <x:f>IFERROR(INDEX('Items'!$C$6:$C$1005,MATCH(D1077,'Items'!$A$6:$A$1005,0)),"MISSING ID")</x:f>
        <x:v>Not applicable</x:v>
      </x:c>
      <x:c r="G1077" s="4" t="str">
        <x:f>IFERROR(INDEX('Items'!$D$6:$D$1005,MATCH(D1077,'Items'!$A$6:$A$1005,0)),"MISSING ID")</x:f>
        <x:v>Consumables</x:v>
      </x:c>
      <x:c r="H1077" s="4" t="str">
        <x:f>IFERROR(INDEX('Items'!$X$6:$X$1005,MATCH(D1077,'Items'!$A$6:$A$1005,0)),"MISSING ID")</x:f>
        <x:v>Drink consumable</x:v>
      </x:c>
      <x:c r="I1077" s="4"/>
      <x:c r="J1077" s="4" t="str">
        <x:v>Unspecified</x:v>
      </x:c>
      <x:c r="K1077" s="4" t="str">
        <x:f>IFERROR(INDEX('Crafting recipes'!$D$6:$D$1005,MATCH(B1077,'Crafting recipes'!$A$6:$A$1005,0)),"MISSING ID")</x:f>
        <x:v>Proposal</x:v>
      </x:c>
      <x:c r="L1077" s="4" t="str">
        <x:f>IFERROR(INDEX('Items'!$AD$6:$AD$1005,MATCH(D1077,'Items'!$A$6:$A$1005,0)),"MISSING ID")</x:f>
        <x:v>Proposal</x:v>
      </x:c>
      <x:c r="M1077" s="4" t="str">
        <x:f>IFERROR(INDEX('Crafting recipes'!$E$6:$E$1005,MATCH(B1077,'Crafting recipes'!$A$6:$A$1005,0)),"MISSING ID")</x:f>
        <x:v>Partial proposal</x:v>
      </x:c>
      <x:c r="N1077" s="4" t="str">
        <x:v>Candidate source or part only. Quantity, grade and method remain open.</x:v>
      </x:c>
      <x:c r="O1077" s="4" t="str">
        <x:v>Collection expansion, October 15, 2026. New game proposal.</x:v>
      </x:c>
      <x:c r="P1077" s="4" t="n">
        <x:f>IF(OR(C1077="Ingredient candidate",C1077="Consumed input",C1077="Contained input",C1077="Transform input"),IF(F1077="T0",0,IF(F1077="T1",1,IF(F1077="T2",2,IF(F1077="T3",3,IF(F1077="T4",4,-1))))),-1)</x:f>
        <x:v>-1</x:v>
      </x:c>
      <x:c r="Q1077" s="4" t="n">
        <x:f>IF(AND(OR(C1077="Ingredient candidate",C1077="Consumed input",C1077="Contained input",C1077="Transform input"),P1077=-1),1,0)</x:f>
        <x:v>0</x:v>
      </x:c>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t="str">
        <x:v>design.collection.phagia_roe_celebration_drink.in.1</x:v>
      </x:c>
      <x:c r="B1089" s="4" t="str">
        <x:v>design.collection.phagia_roe_celebration_drink</x:v>
      </x:c>
      <x:c r="C1089" s="4" t="str">
        <x:v>Ingredient candidate</x:v>
      </x:c>
      <x:c r="D1089" s="4" t="str">
        <x:v>proposal.collection.selected_edible_fauna_roe</x:v>
      </x:c>
      <x:c r="E1089" s="4" t="str">
        <x:f>IFERROR(INDEX('Items'!$B$6:$B$1005,MATCH(D1089,'Items'!$A$6:$A$1005,0)),"MISSING ID")</x:f>
        <x:v>Selected edible-fauna roe</x:v>
      </x:c>
      <x:c r="F1089" s="4" t="str">
        <x:f>IFERROR(INDEX('Items'!$C$6:$C$1005,MATCH(D1089,'Items'!$A$6:$A$1005,0)),"MISSING ID")</x:f>
        <x:v>T1</x:v>
      </x:c>
      <x:c r="G1089" s="4" t="str">
        <x:f>IFERROR(INDEX('Items'!$D$6:$D$1005,MATCH(D1089,'Items'!$A$6:$A$1005,0)),"MISSING ID")</x:f>
        <x:v>Cooking ingredients</x:v>
      </x:c>
      <x:c r="H1089" s="4" t="str">
        <x:f>IFERROR(INDEX('Items'!$X$6:$X$1005,MATCH(D1089,'Items'!$A$6:$A$1005,0)),"MISSING ID")</x:f>
        <x:v>Food material</x:v>
      </x:c>
      <x:c r="I1089" s="4"/>
      <x:c r="J1089" s="4" t="str">
        <x:v>Unspecified</x:v>
      </x:c>
      <x:c r="K1089" s="4" t="str">
        <x:f>IFERROR(INDEX('Crafting recipes'!$D$6:$D$1005,MATCH(B1089,'Crafting recipes'!$A$6:$A$1005,0)),"MISSING ID")</x:f>
        <x:v>Proposal</x:v>
      </x:c>
      <x:c r="L1089" s="4" t="str">
        <x:f>IFERROR(INDEX('Items'!$AD$6:$AD$1005,MATCH(D1089,'Items'!$A$6:$A$1005,0)),"MISSING ID")</x:f>
        <x:v>Proposal</x:v>
      </x:c>
      <x:c r="M1089" s="4" t="str">
        <x:f>IFERROR(INDEX('Crafting recipes'!$E$6:$E$1005,MATCH(B1089,'Crafting recipes'!$A$6:$A$1005,0)),"MISSING ID")</x:f>
        <x:v>Partial proposal</x:v>
      </x:c>
      <x:c r="N1089" s="4" t="str">
        <x:v>Candidate source or part only. Quantity, grade and method remain open.</x:v>
      </x:c>
      <x:c r="O1089" s="4" t="str">
        <x:v>Collection expansion, October 15, 2026. New game proposal.</x:v>
      </x:c>
      <x:c r="P1089" s="4" t="n">
        <x:f>IF(OR(C1089="Ingredient candidate",C1089="Consumed input",C1089="Contained input",C1089="Transform input"),IF(F1089="T0",0,IF(F1089="T1",1,IF(F1089="T2",2,IF(F1089="T3",3,IF(F1089="T4",4,-1))))),-1)</x:f>
        <x:v>1</x:v>
      </x:c>
      <x:c r="Q1089" s="4" t="n">
        <x:f>IF(AND(OR(C1089="Ingredient candidate",C1089="Consumed input",C1089="Contained input",C1089="Transform input"),P1089=-1),1,0)</x:f>
        <x:v>0</x:v>
      </x:c>
    </x:row>
    <x:row r="1090" ht="64" customHeight="1">
      <x:c r="A1090" s="4" t="str">
        <x:v>design.collection.phagia_roe_celebration_drink.in.2</x:v>
      </x:c>
      <x:c r="B1090" s="4" t="str">
        <x:v>design.collection.phagia_roe_celebration_drink</x:v>
      </x:c>
      <x:c r="C1090" s="4" t="str">
        <x:v>Ingredient candidate</x:v>
      </x:c>
      <x:c r="D1090" s="4" t="str">
        <x:v>proposal.collection.culinary_phagia_liquid_fraction</x:v>
      </x:c>
      <x:c r="E1090" s="4" t="str">
        <x:f>IFERROR(INDEX('Items'!$B$6:$B$1005,MATCH(D1090,'Items'!$A$6:$A$1005,0)),"MISSING ID")</x:f>
        <x:v>Culinary Phagia liquid fraction</x:v>
      </x:c>
      <x:c r="F1090" s="4" t="str">
        <x:f>IFERROR(INDEX('Items'!$C$6:$C$1005,MATCH(D1090,'Items'!$A$6:$A$1005,0)),"MISSING ID")</x:f>
        <x:v>T1</x:v>
      </x:c>
      <x:c r="G1090" s="4" t="str">
        <x:f>IFERROR(INDEX('Items'!$D$6:$D$1005,MATCH(D1090,'Items'!$A$6:$A$1005,0)),"MISSING ID")</x:f>
        <x:v>Cooking ingredients</x:v>
      </x:c>
      <x:c r="H1090" s="4" t="str">
        <x:f>IFERROR(INDEX('Items'!$X$6:$X$1005,MATCH(D1090,'Items'!$A$6:$A$1005,0)),"MISSING ID")</x:f>
        <x:v>Food material</x:v>
      </x:c>
      <x:c r="I1090" s="4"/>
      <x:c r="J1090" s="4" t="str">
        <x:v>Unspecified</x:v>
      </x:c>
      <x:c r="K1090" s="4" t="str">
        <x:f>IFERROR(INDEX('Crafting recipes'!$D$6:$D$1005,MATCH(B1090,'Crafting recipes'!$A$6:$A$1005,0)),"MISSING ID")</x:f>
        <x:v>Proposal</x:v>
      </x:c>
      <x:c r="L1090" s="4" t="str">
        <x:f>IFERROR(INDEX('Items'!$AD$6:$AD$1005,MATCH(D1090,'Items'!$A$6:$A$1005,0)),"MISSING ID")</x:f>
        <x:v>Proposal</x:v>
      </x:c>
      <x:c r="M1090" s="4" t="str">
        <x:f>IFERROR(INDEX('Crafting recipes'!$E$6:$E$1005,MATCH(B1090,'Crafting recipes'!$A$6:$A$1005,0)),"MISSING ID")</x:f>
        <x:v>Partial proposal</x:v>
      </x:c>
      <x:c r="N1090" s="4" t="str">
        <x:v>Candidate source or part only. Quantity, grade and method remain open.</x:v>
      </x:c>
      <x:c r="O1090" s="4" t="str">
        <x:v>Collection expansion, October 15, 2026. New game proposal.</x:v>
      </x:c>
      <x:c r="P1090" s="4" t="n">
        <x:f>IF(OR(C1090="Ingredient candidate",C1090="Consumed input",C1090="Contained input",C1090="Transform input"),IF(F1090="T0",0,IF(F1090="T1",1,IF(F1090="T2",2,IF(F1090="T3",3,IF(F1090="T4",4,-1))))),-1)</x:f>
        <x:v>1</x:v>
      </x:c>
      <x:c r="Q1090" s="4" t="n">
        <x:f>IF(AND(OR(C1090="Ingredient candidate",C1090="Consumed input",C1090="Contained input",C1090="Transform input"),P1090=-1),1,0)</x:f>
        <x:v>0</x:v>
      </x:c>
    </x:row>
    <x:row r="1091" ht="64" customHeight="1">
      <x:c r="A1091" s="4" t="str">
        <x:v>design.collection.phagia_roe_celebration_drink.out</x:v>
      </x:c>
      <x:c r="B1091" s="4" t="str">
        <x:v>design.collection.phagia_roe_celebration_drink</x:v>
      </x:c>
      <x:c r="C1091" s="4" t="str">
        <x:v>Output</x:v>
      </x:c>
      <x:c r="D1091" s="4" t="str">
        <x:v>proposal.collection.phagia_roe_celebration_drink</x:v>
      </x:c>
      <x:c r="E1091" s="4" t="str">
        <x:f>IFERROR(INDEX('Items'!$B$6:$B$1005,MATCH(D1091,'Items'!$A$6:$A$1005,0)),"MISSING ID")</x:f>
        <x:v>Phagia roe celebration drink</x:v>
      </x:c>
      <x:c r="F1091" s="4" t="str">
        <x:f>IFERROR(INDEX('Items'!$C$6:$C$1005,MATCH(D1091,'Items'!$A$6:$A$1005,0)),"MISSING ID")</x:f>
        <x:v>Not applicable</x:v>
      </x:c>
      <x:c r="G1091" s="4" t="str">
        <x:f>IFERROR(INDEX('Items'!$D$6:$D$1005,MATCH(D1091,'Items'!$A$6:$A$1005,0)),"MISSING ID")</x:f>
        <x:v>Consumables</x:v>
      </x:c>
      <x:c r="H1091" s="4" t="str">
        <x:f>IFERROR(INDEX('Items'!$X$6:$X$1005,MATCH(D1091,'Items'!$A$6:$A$1005,0)),"MISSING ID")</x:f>
        <x:v>Drink consumable</x:v>
      </x:c>
      <x:c r="I1091" s="4"/>
      <x:c r="J1091" s="4" t="str">
        <x:v>Unspecified</x:v>
      </x:c>
      <x:c r="K1091" s="4" t="str">
        <x:f>IFERROR(INDEX('Crafting recipes'!$D$6:$D$1005,MATCH(B1091,'Crafting recipes'!$A$6:$A$1005,0)),"MISSING ID")</x:f>
        <x:v>Proposal</x:v>
      </x:c>
      <x:c r="L1091" s="4" t="str">
        <x:f>IFERROR(INDEX('Items'!$AD$6:$AD$1005,MATCH(D1091,'Items'!$A$6:$A$1005,0)),"MISSING ID")</x:f>
        <x:v>Proposal</x:v>
      </x:c>
      <x:c r="M1091" s="4" t="str">
        <x:f>IFERROR(INDEX('Crafting recipes'!$E$6:$E$1005,MATCH(B1091,'Crafting recipes'!$A$6:$A$1005,0)),"MISSING ID")</x:f>
        <x:v>Partial proposal</x:v>
      </x:c>
      <x:c r="N1091" s="4" t="str">
        <x:v>Candidate source or part only. Quantity, grade and method remain open.</x:v>
      </x:c>
      <x:c r="O1091" s="4" t="str">
        <x:v>Collection expansion, October 15, 2026. New game proposal.</x:v>
      </x:c>
      <x:c r="P1091" s="4" t="n">
        <x:f>IF(OR(C1091="Ingredient candidate",C1091="Consumed input",C1091="Contained input",C1091="Transform input"),IF(F1091="T0",0,IF(F1091="T1",1,IF(F1091="T2",2,IF(F1091="T3",3,IF(F1091="T4",4,-1))))),-1)</x:f>
        <x:v>-1</x:v>
      </x:c>
      <x:c r="Q1091" s="4" t="n">
        <x:f>IF(AND(OR(C1091="Ingredient candidate",C1091="Consumed input",C1091="Contained input",C1091="Transform input"),P1091=-1),1,0)</x:f>
        <x:v>0</x:v>
      </x:c>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Tools</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t="str">
        <x:v>design.collection.cable_grip_canyon_ascender.in.1</x:v>
      </x:c>
      <x:c r="B1167" s="4" t="str">
        <x:v>design.collection.cable_grip_canyon_ascender</x:v>
      </x:c>
      <x:c r="C1167" s="4" t="str">
        <x:v>Ingredient candidate</x:v>
      </x:c>
      <x:c r="D1167" s="4" t="str">
        <x:v>author.metallurgy.steel_stock</x:v>
      </x:c>
      <x:c r="E1167" s="4" t="str">
        <x:f>IFERROR(INDEX('Items'!$B$6:$B$1005,MATCH(D1167,'Items'!$A$6:$A$1005,0)),"MISSING ID")</x:f>
        <x:v>Steel stock</x:v>
      </x:c>
      <x:c r="F1167" s="4" t="str">
        <x:f>IFERROR(INDEX('Items'!$C$6:$C$1005,MATCH(D1167,'Items'!$A$6:$A$1005,0)),"MISSING ID")</x:f>
        <x:v>T2</x:v>
      </x:c>
      <x:c r="G1167" s="4" t="str">
        <x:f>IFERROR(INDEX('Items'!$D$6:$D$1005,MATCH(D1167,'Items'!$A$6:$A$1005,0)),"MISSING ID")</x:f>
        <x:v>Manufactured stock</x:v>
      </x:c>
      <x:c r="H1167" s="4" t="str">
        <x:f>IFERROR(INDEX('Items'!$X$6:$X$1005,MATCH(D1167,'Items'!$A$6:$A$1005,0)),"MISSING ID")</x:f>
        <x:v>Processed material</x:v>
      </x:c>
      <x:c r="I1167" s="4"/>
      <x:c r="J1167" s="4" t="str">
        <x:v>Unspecified</x:v>
      </x:c>
      <x:c r="K1167" s="4" t="str">
        <x:f>IFERROR(INDEX('Crafting recipes'!$D$6:$D$1005,MATCH(B1167,'Crafting recipes'!$A$6:$A$1005,0)),"MISSING ID")</x:f>
        <x:v>Proposal</x:v>
      </x:c>
      <x:c r="L1167" s="4" t="str">
        <x:f>IFERROR(INDEX('Items'!$AD$6:$AD$1005,MATCH(D1167,'Items'!$A$6:$A$1005,0)),"MISSING ID")</x:f>
        <x:v>Author direction</x:v>
      </x:c>
      <x:c r="M1167" s="4" t="str">
        <x:f>IFERROR(INDEX('Crafting recipes'!$E$6:$E$1005,MATCH(B1167,'Crafting recipes'!$A$6:$A$1005,0)),"MISSING ID")</x:f>
        <x:v>Partial proposal</x:v>
      </x:c>
      <x:c r="N1167" s="4" t="str">
        <x:v>Candidate source or part only. Quantity, grade and method remain open.</x:v>
      </x:c>
      <x:c r="O1167" s="4" t="str">
        <x:v>Collection expansion, October 15, 2026. New game proposal.</x:v>
      </x:c>
      <x:c r="P1167" s="4" t="n">
        <x:f>IF(OR(C1167="Ingredient candidate",C1167="Consumed input",C1167="Contained input",C1167="Transform input"),IF(F1167="T0",0,IF(F1167="T1",1,IF(F1167="T2",2,IF(F1167="T3",3,IF(F1167="T4",4,-1))))),-1)</x:f>
        <x:v>2</x:v>
      </x:c>
      <x:c r="Q1167" s="4" t="n">
        <x:f>IF(AND(OR(C1167="Ingredient candidate",C1167="Consumed input",C1167="Contained input",C1167="Transform input"),P1167=-1),1,0)</x:f>
        <x:v>0</x:v>
      </x:c>
    </x:row>
    <x:row r="1168" ht="64" customHeight="1">
      <x:c r="A1168" s="4" t="str">
        <x:v>design.collection.cable_grip_canyon_ascender.in.2</x:v>
      </x:c>
      <x:c r="B1168" s="4" t="str">
        <x:v>design.collection.cable_grip_canyon_ascender</x:v>
      </x:c>
      <x:c r="C1168" s="4" t="str">
        <x:v>Ingredient candidate</x:v>
      </x:c>
      <x:c r="D1168" s="4" t="str">
        <x:v>proposal.collection.ratchet_pawl</x:v>
      </x:c>
      <x:c r="E1168" s="4" t="str">
        <x:f>IFERROR(INDEX('Items'!$B$6:$B$1005,MATCH(D1168,'Items'!$A$6:$A$1005,0)),"MISSING ID")</x:f>
        <x:v>Ratchet pawl</x:v>
      </x:c>
      <x:c r="F1168" s="4" t="str">
        <x:f>IFERROR(INDEX('Items'!$C$6:$C$1005,MATCH(D1168,'Items'!$A$6:$A$1005,0)),"MISSING ID")</x:f>
        <x:v>T4</x:v>
      </x:c>
      <x:c r="G1168" s="4" t="str">
        <x:f>IFERROR(INDEX('Items'!$D$6:$D$1005,MATCH(D1168,'Items'!$A$6:$A$1005,0)),"MISSING ID")</x:f>
        <x:v>Crafting components</x:v>
      </x:c>
      <x:c r="H1168" s="4" t="str">
        <x:f>IFERROR(INDEX('Items'!$X$6:$X$1005,MATCH(D1168,'Items'!$A$6:$A$1005,0)),"MISSING ID")</x:f>
        <x:v>Machine part</x:v>
      </x:c>
      <x:c r="I1168" s="4"/>
      <x:c r="J1168" s="4" t="str">
        <x:v>Unspecified</x:v>
      </x:c>
      <x:c r="K1168" s="4" t="str">
        <x:f>IFERROR(INDEX('Crafting recipes'!$D$6:$D$1005,MATCH(B1168,'Crafting recipes'!$A$6:$A$1005,0)),"MISSING ID")</x:f>
        <x:v>Proposal</x:v>
      </x:c>
      <x:c r="L1168" s="4" t="str">
        <x:f>IFERROR(INDEX('Items'!$AD$6:$AD$1005,MATCH(D1168,'Items'!$A$6:$A$1005,0)),"MISSING ID")</x:f>
        <x:v>Proposal</x:v>
      </x:c>
      <x:c r="M1168" s="4" t="str">
        <x:f>IFERROR(INDEX('Crafting recipes'!$E$6:$E$1005,MATCH(B1168,'Crafting recipes'!$A$6:$A$1005,0)),"MISSING ID")</x:f>
        <x:v>Partial proposal</x:v>
      </x:c>
      <x:c r="N1168" s="4" t="str">
        <x:v>Candidate source or part only. Quantity, grade and method remain open.</x:v>
      </x:c>
      <x:c r="O1168" s="4" t="str">
        <x:v>Collection expansion, October 15, 2026. New game proposal.</x:v>
      </x:c>
      <x:c r="P1168" s="4" t="n">
        <x:f>IF(OR(C1168="Ingredient candidate",C1168="Consumed input",C1168="Contained input",C1168="Transform input"),IF(F1168="T0",0,IF(F1168="T1",1,IF(F1168="T2",2,IF(F1168="T3",3,IF(F1168="T4",4,-1))))),-1)</x:f>
        <x:v>4</x:v>
      </x:c>
      <x:c r="Q1168" s="4" t="n">
        <x:f>IF(AND(OR(C1168="Ingredient candidate",C1168="Consumed input",C1168="Contained input",C1168="Transform input"),P1168=-1),1,0)</x:f>
        <x:v>0</x:v>
      </x:c>
    </x:row>
    <x:row r="1169" ht="64" customHeight="1">
      <x:c r="A1169" s="4" t="str">
        <x:v>design.collection.cable_grip_canyon_ascender.in.3</x:v>
      </x:c>
      <x:c r="B1169" s="4" t="str">
        <x:v>design.collection.cable_grip_canyon_ascender</x:v>
      </x:c>
      <x:c r="C1169" s="4" t="str">
        <x:v>Ingredient candidate</x:v>
      </x:c>
      <x:c r="D1169" s="4" t="str">
        <x:v>proposal.collection.helical_return_spring</x:v>
      </x:c>
      <x:c r="E1169" s="4" t="str">
        <x:f>IFERROR(INDEX('Items'!$B$6:$B$1005,MATCH(D1169,'Items'!$A$6:$A$1005,0)),"MISSING ID")</x:f>
        <x:v>Helical return spring</x:v>
      </x:c>
      <x:c r="F1169" s="4" t="str">
        <x:f>IFERROR(INDEX('Items'!$C$6:$C$1005,MATCH(D1169,'Items'!$A$6:$A$1005,0)),"MISSING ID")</x:f>
        <x:v>T4</x:v>
      </x:c>
      <x:c r="G1169" s="4" t="str">
        <x:f>IFERROR(INDEX('Items'!$D$6:$D$1005,MATCH(D1169,'Items'!$A$6:$A$1005,0)),"MISSING ID")</x:f>
        <x:v>Crafting components</x:v>
      </x:c>
      <x:c r="H1169" s="4" t="str">
        <x:f>IFERROR(INDEX('Items'!$X$6:$X$1005,MATCH(D1169,'Items'!$A$6:$A$1005,0)),"MISSING ID")</x:f>
        <x:v>Machine part</x:v>
      </x:c>
      <x:c r="I1169" s="4"/>
      <x:c r="J1169" s="4" t="str">
        <x:v>Unspecified</x:v>
      </x:c>
      <x:c r="K1169" s="4" t="str">
        <x:f>IFERROR(INDEX('Crafting recipes'!$D$6:$D$1005,MATCH(B1169,'Crafting recipes'!$A$6:$A$1005,0)),"MISSING ID")</x:f>
        <x:v>Proposal</x:v>
      </x:c>
      <x:c r="L1169" s="4" t="str">
        <x:f>IFERROR(INDEX('Items'!$AD$6:$AD$1005,MATCH(D1169,'Items'!$A$6:$A$1005,0)),"MISSING ID")</x:f>
        <x:v>Proposal</x:v>
      </x:c>
      <x:c r="M1169" s="4" t="str">
        <x:f>IFERROR(INDEX('Crafting recipes'!$E$6:$E$1005,MATCH(B1169,'Crafting recipes'!$A$6:$A$1005,0)),"MISSING ID")</x:f>
        <x:v>Partial proposal</x:v>
      </x:c>
      <x:c r="N1169" s="4" t="str">
        <x:v>Candidate source or part only. Quantity, grade and method remain open.</x:v>
      </x:c>
      <x:c r="O1169" s="4" t="str">
        <x:v>Collection expansion, October 15, 2026. New game proposal.</x:v>
      </x:c>
      <x:c r="P1169" s="4" t="n">
        <x:f>IF(OR(C1169="Ingredient candidate",C1169="Consumed input",C1169="Contained input",C1169="Transform input"),IF(F1169="T0",0,IF(F1169="T1",1,IF(F1169="T2",2,IF(F1169="T3",3,IF(F1169="T4",4,-1))))),-1)</x:f>
        <x:v>4</x:v>
      </x:c>
      <x:c r="Q1169" s="4" t="n">
        <x:f>IF(AND(OR(C1169="Ingredient candidate",C1169="Consumed input",C1169="Contained input",C1169="Transform input"),P1169=-1),1,0)</x:f>
        <x:v>0</x:v>
      </x:c>
    </x:row>
    <x:row r="1170" ht="64" customHeight="1">
      <x:c r="A1170" s="4" t="str">
        <x:v>design.collection.cable_grip_canyon_ascender.out</x:v>
      </x:c>
      <x:c r="B1170" s="4" t="str">
        <x:v>design.collection.cable_grip_canyon_ascender</x:v>
      </x:c>
      <x:c r="C1170" s="4" t="str">
        <x:v>Output</x:v>
      </x:c>
      <x:c r="D1170" s="4" t="str">
        <x:v>proposal.collection.cable_grip_canyon_ascender</x:v>
      </x:c>
      <x:c r="E1170" s="4" t="str">
        <x:f>IFERROR(INDEX('Items'!$B$6:$B$1005,MATCH(D1170,'Items'!$A$6:$A$1005,0)),"MISSING ID")</x:f>
        <x:v>Cable-grip canyon ascender</x:v>
      </x:c>
      <x:c r="F1170" s="4" t="str">
        <x:f>IFERROR(INDEX('Items'!$C$6:$C$1005,MATCH(D1170,'Items'!$A$6:$A$1005,0)),"MISSING ID")</x:f>
        <x:v>Not applicable</x:v>
      </x:c>
      <x:c r="G1170" s="4" t="str">
        <x:f>IFERROR(INDEX('Items'!$D$6:$D$1005,MATCH(D1170,'Items'!$A$6:$A$1005,0)),"MISSING ID")</x:f>
        <x:v>Tools</x:v>
      </x:c>
      <x:c r="H1170" s="4" t="str">
        <x:f>IFERROR(INDEX('Items'!$X$6:$X$1005,MATCH(D1170,'Items'!$A$6:$A$1005,0)),"MISSING ID")</x:f>
        <x:v>Traversal device</x:v>
      </x:c>
      <x:c r="I1170" s="4"/>
      <x:c r="J1170" s="4" t="str">
        <x:v>Unspecified</x:v>
      </x:c>
      <x:c r="K1170" s="4" t="str">
        <x:f>IFERROR(INDEX('Crafting recipes'!$D$6:$D$1005,MATCH(B1170,'Crafting recipes'!$A$6:$A$1005,0)),"MISSING ID")</x:f>
        <x:v>Proposal</x:v>
      </x:c>
      <x:c r="L1170" s="4" t="str">
        <x:f>IFERROR(INDEX('Items'!$AD$6:$AD$1005,MATCH(D1170,'Items'!$A$6:$A$1005,0)),"MISSING ID")</x:f>
        <x:v>Proposal</x:v>
      </x:c>
      <x:c r="M1170" s="4" t="str">
        <x:f>IFERROR(INDEX('Crafting recipes'!$E$6:$E$1005,MATCH(B1170,'Crafting recipes'!$A$6:$A$1005,0)),"MISSING ID")</x:f>
        <x:v>Partial proposal</x:v>
      </x:c>
      <x:c r="N1170" s="4" t="str">
        <x:v>Candidate source or part only. Quantity, grade and method remain open.</x:v>
      </x:c>
      <x:c r="O1170" s="4" t="str">
        <x:v>Collection expansion, October 15, 2026. New game proposal.</x:v>
      </x:c>
      <x:c r="P1170" s="4" t="n">
        <x:f>IF(OR(C1170="Ingredient candidate",C1170="Consumed input",C1170="Contained input",C1170="Transform input"),IF(F1170="T0",0,IF(F1170="T1",1,IF(F1170="T2",2,IF(F1170="T3",3,IF(F1170="T4",4,-1))))),-1)</x:f>
        <x:v>-1</x:v>
      </x:c>
      <x:c r="Q1170" s="4" t="n">
        <x:f>IF(AND(OR(C1170="Ingredient candidate",C1170="Consumed input",C1170="Contained input",C1170="Transform input"),P1170=-1),1,0)</x:f>
        <x:v>0</x:v>
      </x:c>
    </x:row>
    <x:row r="1171" ht="64" customHeight="1">
      <x:c r="A1171" s="4" t="str">
        <x:v>design.collection.braked_canyon_descent_trolley.in.1</x:v>
      </x:c>
      <x:c r="B1171" s="4" t="str">
        <x:v>design.collection.braked_canyon_descent_trolley</x:v>
      </x:c>
      <x:c r="C1171" s="4" t="str">
        <x:v>Ingredient candidate</x:v>
      </x:c>
      <x:c r="D1171" s="4" t="str">
        <x:v>proposal.collection.grooved_lift_pulley</x:v>
      </x:c>
      <x:c r="E1171" s="4" t="str">
        <x:f>IFERROR(INDEX('Items'!$B$6:$B$1005,MATCH(D1171,'Items'!$A$6:$A$1005,0)),"MISSING ID")</x:f>
        <x:v>Grooved lift pulley</x:v>
      </x:c>
      <x:c r="F1171" s="4" t="str">
        <x:f>IFERROR(INDEX('Items'!$C$6:$C$1005,MATCH(D1171,'Items'!$A$6:$A$1005,0)),"MISSING ID")</x:f>
        <x:v>T3</x:v>
      </x:c>
      <x:c r="G1171" s="4" t="str">
        <x:f>IFERROR(INDEX('Items'!$D$6:$D$1005,MATCH(D1171,'Items'!$A$6:$A$1005,0)),"MISSING ID")</x:f>
        <x:v>Crafting components</x:v>
      </x:c>
      <x:c r="H1171" s="4" t="str">
        <x:f>IFERROR(INDEX('Items'!$X$6:$X$1005,MATCH(D1171,'Items'!$A$6:$A$1005,0)),"MISSING ID")</x:f>
        <x:v>Machine part</x:v>
      </x:c>
      <x:c r="I1171" s="4"/>
      <x:c r="J1171" s="4" t="str">
        <x:v>Unspecified</x:v>
      </x:c>
      <x:c r="K1171" s="4" t="str">
        <x:f>IFERROR(INDEX('Crafting recipes'!$D$6:$D$1005,MATCH(B1171,'Crafting recipes'!$A$6:$A$1005,0)),"MISSING ID")</x:f>
        <x:v>Proposal</x:v>
      </x:c>
      <x:c r="L1171" s="4" t="str">
        <x:f>IFERROR(INDEX('Items'!$AD$6:$AD$1005,MATCH(D1171,'Items'!$A$6:$A$1005,0)),"MISSING ID")</x:f>
        <x:v>Proposal</x:v>
      </x:c>
      <x:c r="M1171" s="4" t="str">
        <x:f>IFERROR(INDEX('Crafting recipes'!$E$6:$E$1005,MATCH(B1171,'Crafting recipes'!$A$6:$A$1005,0)),"MISSING ID")</x:f>
        <x:v>Partial proposal</x:v>
      </x:c>
      <x:c r="N1171" s="4" t="str">
        <x:v>Candidate source or part only. Quantity, grade and method remain open.</x:v>
      </x:c>
      <x:c r="O1171" s="4" t="str">
        <x:v>Collection expansion, October 15, 2026. New game proposal.</x:v>
      </x:c>
      <x:c r="P1171" s="4" t="n">
        <x:f>IF(OR(C1171="Ingredient candidate",C1171="Consumed input",C1171="Contained input",C1171="Transform input"),IF(F1171="T0",0,IF(F1171="T1",1,IF(F1171="T2",2,IF(F1171="T3",3,IF(F1171="T4",4,-1))))),-1)</x:f>
        <x:v>3</x:v>
      </x:c>
      <x:c r="Q1171" s="4" t="n">
        <x:f>IF(AND(OR(C1171="Ingredient candidate",C1171="Consumed input",C1171="Contained input",C1171="Transform input"),P1171=-1),1,0)</x:f>
        <x:v>0</x:v>
      </x:c>
    </x:row>
    <x:row r="1172" ht="64" customHeight="1">
      <x:c r="A1172" s="4" t="str">
        <x:v>design.collection.braked_canyon_descent_trolley.in.2</x:v>
      </x:c>
      <x:c r="B1172" s="4" t="str">
        <x:v>design.collection.braked_canyon_descent_trolley</x:v>
      </x:c>
      <x:c r="C1172" s="4" t="str">
        <x:v>Ingredient candidate</x:v>
      </x:c>
      <x:c r="D1172" s="4" t="str">
        <x:v>proposal.collection.brake_lining_shoe</x:v>
      </x:c>
      <x:c r="E1172" s="4" t="str">
        <x:f>IFERROR(INDEX('Items'!$B$6:$B$1005,MATCH(D1172,'Items'!$A$6:$A$1005,0)),"MISSING ID")</x:f>
        <x:v>Brake lining shoe</x:v>
      </x:c>
      <x:c r="F1172" s="4" t="str">
        <x:f>IFERROR(INDEX('Items'!$C$6:$C$1005,MATCH(D1172,'Items'!$A$6:$A$1005,0)),"MISSING ID")</x:f>
        <x:v>T3</x:v>
      </x:c>
      <x:c r="G1172" s="4" t="str">
        <x:f>IFERROR(INDEX('Items'!$D$6:$D$1005,MATCH(D1172,'Items'!$A$6:$A$1005,0)),"MISSING ID")</x:f>
        <x:v>Crafting components</x:v>
      </x:c>
      <x:c r="H1172" s="4" t="str">
        <x:f>IFERROR(INDEX('Items'!$X$6:$X$1005,MATCH(D1172,'Items'!$A$6:$A$1005,0)),"MISSING ID")</x:f>
        <x:v>Machine part</x:v>
      </x:c>
      <x:c r="I1172" s="4"/>
      <x:c r="J1172" s="4" t="str">
        <x:v>Unspecified</x:v>
      </x:c>
      <x:c r="K1172" s="4" t="str">
        <x:f>IFERROR(INDEX('Crafting recipes'!$D$6:$D$1005,MATCH(B1172,'Crafting recipes'!$A$6:$A$1005,0)),"MISSING ID")</x:f>
        <x:v>Proposal</x:v>
      </x:c>
      <x:c r="L1172" s="4" t="str">
        <x:f>IFERROR(INDEX('Items'!$AD$6:$AD$1005,MATCH(D1172,'Items'!$A$6:$A$1005,0)),"MISSING ID")</x:f>
        <x:v>Proposal</x:v>
      </x:c>
      <x:c r="M1172" s="4" t="str">
        <x:f>IFERROR(INDEX('Crafting recipes'!$E$6:$E$1005,MATCH(B1172,'Crafting recipes'!$A$6:$A$1005,0)),"MISSING ID")</x:f>
        <x:v>Partial proposal</x:v>
      </x:c>
      <x:c r="N1172" s="4" t="str">
        <x:v>Candidate source or part only. Quantity, grade and method remain open.</x:v>
      </x:c>
      <x:c r="O1172" s="4" t="str">
        <x:v>Collection expansion, October 15, 2026. New game proposal.</x:v>
      </x:c>
      <x:c r="P1172" s="4" t="n">
        <x:f>IF(OR(C1172="Ingredient candidate",C1172="Consumed input",C1172="Contained input",C1172="Transform input"),IF(F1172="T0",0,IF(F1172="T1",1,IF(F1172="T2",2,IF(F1172="T3",3,IF(F1172="T4",4,-1))))),-1)</x:f>
        <x:v>3</x:v>
      </x:c>
      <x:c r="Q1172" s="4" t="n">
        <x:f>IF(AND(OR(C1172="Ingredient candidate",C1172="Consumed input",C1172="Contained input",C1172="Transform input"),P1172=-1),1,0)</x:f>
        <x:v>0</x:v>
      </x:c>
    </x:row>
    <x:row r="1173" ht="64" customHeight="1">
      <x:c r="A1173" s="4" t="str">
        <x:v>design.collection.braked_canyon_descent_trolley.in.3</x:v>
      </x:c>
      <x:c r="B1173" s="4" t="str">
        <x:v>design.collection.braked_canyon_descent_trolley</x:v>
      </x:c>
      <x:c r="C1173" s="4" t="str">
        <x:v>Ingredient candidate</x:v>
      </x:c>
      <x:c r="D1173" s="4" t="str">
        <x:v>author.metallurgy.steel_stock</x:v>
      </x:c>
      <x:c r="E1173" s="4" t="str">
        <x:f>IFERROR(INDEX('Items'!$B$6:$B$1005,MATCH(D1173,'Items'!$A$6:$A$1005,0)),"MISSING ID")</x:f>
        <x:v>Steel stock</x:v>
      </x:c>
      <x:c r="F1173" s="4" t="str">
        <x:f>IFERROR(INDEX('Items'!$C$6:$C$1005,MATCH(D1173,'Items'!$A$6:$A$1005,0)),"MISSING ID")</x:f>
        <x:v>T2</x:v>
      </x:c>
      <x:c r="G1173" s="4" t="str">
        <x:f>IFERROR(INDEX('Items'!$D$6:$D$1005,MATCH(D1173,'Items'!$A$6:$A$1005,0)),"MISSING ID")</x:f>
        <x:v>Manufactured stock</x:v>
      </x:c>
      <x:c r="H1173" s="4" t="str">
        <x:f>IFERROR(INDEX('Items'!$X$6:$X$1005,MATCH(D1173,'Items'!$A$6:$A$1005,0)),"MISSING ID")</x:f>
        <x:v>Processed material</x:v>
      </x:c>
      <x:c r="I1173" s="4"/>
      <x:c r="J1173" s="4" t="str">
        <x:v>Unspecified</x:v>
      </x:c>
      <x:c r="K1173" s="4" t="str">
        <x:f>IFERROR(INDEX('Crafting recipes'!$D$6:$D$1005,MATCH(B1173,'Crafting recipes'!$A$6:$A$1005,0)),"MISSING ID")</x:f>
        <x:v>Proposal</x:v>
      </x:c>
      <x:c r="L1173" s="4" t="str">
        <x:f>IFERROR(INDEX('Items'!$AD$6:$AD$1005,MATCH(D1173,'Items'!$A$6:$A$1005,0)),"MISSING ID")</x:f>
        <x:v>Author direction</x:v>
      </x:c>
      <x:c r="M1173" s="4" t="str">
        <x:f>IFERROR(INDEX('Crafting recipes'!$E$6:$E$1005,MATCH(B1173,'Crafting recipes'!$A$6:$A$1005,0)),"MISSING ID")</x:f>
        <x:v>Partial proposal</x:v>
      </x:c>
      <x:c r="N1173" s="4" t="str">
        <x:v>Candidate source or part only. Quantity, grade and method remain open.</x:v>
      </x:c>
      <x:c r="O1173" s="4" t="str">
        <x:v>Collection expansion, October 15, 2026. New game proposal.</x:v>
      </x:c>
      <x:c r="P1173" s="4" t="n">
        <x:f>IF(OR(C1173="Ingredient candidate",C1173="Consumed input",C1173="Contained input",C1173="Transform input"),IF(F1173="T0",0,IF(F1173="T1",1,IF(F1173="T2",2,IF(F1173="T3",3,IF(F1173="T4",4,-1))))),-1)</x:f>
        <x:v>2</x:v>
      </x:c>
      <x:c r="Q1173" s="4" t="n">
        <x:f>IF(AND(OR(C1173="Ingredient candidate",C1173="Consumed input",C1173="Contained input",C1173="Transform input"),P1173=-1),1,0)</x:f>
        <x:v>0</x:v>
      </x:c>
    </x:row>
    <x:row r="1174" ht="64" customHeight="1">
      <x:c r="A1174" s="4" t="str">
        <x:v>design.collection.braked_canyon_descent_trolley.out</x:v>
      </x:c>
      <x:c r="B1174" s="4" t="str">
        <x:v>design.collection.braked_canyon_descent_trolley</x:v>
      </x:c>
      <x:c r="C1174" s="4" t="str">
        <x:v>Output</x:v>
      </x:c>
      <x:c r="D1174" s="4" t="str">
        <x:v>proposal.collection.braked_canyon_descent_trolley</x:v>
      </x:c>
      <x:c r="E1174" s="4" t="str">
        <x:f>IFERROR(INDEX('Items'!$B$6:$B$1005,MATCH(D1174,'Items'!$A$6:$A$1005,0)),"MISSING ID")</x:f>
        <x:v>Braked canyon descent trolley</x:v>
      </x:c>
      <x:c r="F1174" s="4" t="str">
        <x:f>IFERROR(INDEX('Items'!$C$6:$C$1005,MATCH(D1174,'Items'!$A$6:$A$1005,0)),"MISSING ID")</x:f>
        <x:v>Not applicable</x:v>
      </x:c>
      <x:c r="G1174" s="4" t="str">
        <x:f>IFERROR(INDEX('Items'!$D$6:$D$1005,MATCH(D1174,'Items'!$A$6:$A$1005,0)),"MISSING ID")</x:f>
        <x:v>Tools</x:v>
      </x:c>
      <x:c r="H1174" s="4" t="str">
        <x:f>IFERROR(INDEX('Items'!$X$6:$X$1005,MATCH(D1174,'Items'!$A$6:$A$1005,0)),"MISSING ID")</x:f>
        <x:v>Traversal device</x:v>
      </x:c>
      <x:c r="I1174" s="4"/>
      <x:c r="J1174" s="4" t="str">
        <x:v>Unspecified</x:v>
      </x:c>
      <x:c r="K1174" s="4" t="str">
        <x:f>IFERROR(INDEX('Crafting recipes'!$D$6:$D$1005,MATCH(B1174,'Crafting recipes'!$A$6:$A$1005,0)),"MISSING ID")</x:f>
        <x:v>Proposal</x:v>
      </x:c>
      <x:c r="L1174" s="4" t="str">
        <x:f>IFERROR(INDEX('Items'!$AD$6:$AD$1005,MATCH(D1174,'Items'!$A$6:$A$1005,0)),"MISSING ID")</x:f>
        <x:v>Proposal</x:v>
      </x:c>
      <x:c r="M1174" s="4" t="str">
        <x:f>IFERROR(INDEX('Crafting recipes'!$E$6:$E$1005,MATCH(B1174,'Crafting recipes'!$A$6:$A$1005,0)),"MISSING ID")</x:f>
        <x:v>Partial proposal</x:v>
      </x:c>
      <x:c r="N1174" s="4" t="str">
        <x:v>Candidate source or part only. Quantity, grade and method remain open.</x:v>
      </x:c>
      <x:c r="O1174" s="4" t="str">
        <x:v>Collection expansion, October 15, 2026. New game proposal.</x:v>
      </x:c>
      <x:c r="P1174" s="4" t="n">
        <x:f>IF(OR(C1174="Ingredient candidate",C1174="Consumed input",C1174="Contained input",C1174="Transform input"),IF(F1174="T0",0,IF(F1174="T1",1,IF(F1174="T2",2,IF(F1174="T3",3,IF(F1174="T4",4,-1))))),-1)</x:f>
        <x:v>-1</x:v>
      </x:c>
      <x:c r="Q1174" s="4" t="n">
        <x:f>IF(AND(OR(C1174="Ingredient candidate",C1174="Consumed input",C1174="Contained input",C1174="Transform input"),P1174=-1),1,0)</x:f>
        <x:v>0</x:v>
      </x:c>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Tools</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Tools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t="str">
        <x:v>design.audit.proposal_gear_metal_armor_set.audit.in.1</x:v>
      </x:c>
      <x:c r="B1563" s="4" t="str">
        <x:v>design.audit.proposal_gear_metal_armor_set</x:v>
      </x:c>
      <x:c r="C1563" s="4" t="str">
        <x:v>Ingredient candidate</x:v>
      </x:c>
      <x:c r="D1563" s="4" t="str">
        <x:v>proposal.gear.chest_armor</x:v>
      </x:c>
      <x:c r="E1563" s="4" t="str">
        <x:f>IFERROR(INDEX('Items'!$B$6:$B$1005,MATCH(D1563,'Items'!$A$6:$A$1005,0)),"MISSING ID")</x:f>
        <x:v>Chest armor</x:v>
      </x:c>
      <x:c r="F1563" s="4" t="str">
        <x:f>IFERROR(INDEX('Items'!$C$6:$C$1005,MATCH(D1563,'Items'!$A$6:$A$1005,0)),"MISSING ID")</x:f>
        <x:v>Not applicable</x:v>
      </x:c>
      <x:c r="G1563" s="4" t="str">
        <x:f>IFERROR(INDEX('Items'!$D$6:$D$1005,MATCH(D1563,'Items'!$A$6:$A$1005,0)),"MISSING ID")</x:f>
        <x:v>Armor</x:v>
      </x:c>
      <x:c r="H1563" s="4" t="str">
        <x:f>IFERROR(INDEX('Items'!$X$6:$X$1005,MATCH(D1563,'Items'!$A$6:$A$1005,0)),"MISSING ID")</x:f>
        <x:v>Armor</x:v>
      </x:c>
      <x:c r="I1563" s="4"/>
      <x:c r="J1563" s="4" t="str">
        <x:v>Unspecified</x:v>
      </x:c>
      <x:c r="K1563" s="4" t="str">
        <x:f>IFERROR(INDEX('Crafting recipes'!$D$6:$D$1005,MATCH(B1563,'Crafting recipes'!$A$6:$A$1005,0)),"MISSING ID")</x:f>
        <x:v>Proposal</x:v>
      </x:c>
      <x:c r="L1563" s="4" t="str">
        <x:f>IFERROR(INDEX('Items'!$AD$6:$AD$1005,MATCH(D1563,'Items'!$A$6:$A$1005,0)),"MISSING ID")</x:f>
        <x:v>Author direction</x:v>
      </x:c>
      <x:c r="M1563" s="4" t="str">
        <x:f>IFERROR(INDEX('Crafting recipes'!$E$6:$E$1005,MATCH(B1563,'Crafting recipes'!$A$6:$A$1005,0)),"MISSING ID")</x:f>
        <x:v>Partial proposal</x:v>
      </x:c>
      <x:c r="N1563" s="4" t="str">
        <x:v>Partial audit candidate; quantity, fit and performance remain unresolved.</x:v>
      </x:c>
      <x:c r="O1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3" s="4" t="n">
        <x:f>IF(OR(C1563="Ingredient candidate",C1563="Consumed input",C1563="Contained input",C1563="Transform input"),IF(F1563="T0",0,IF(F1563="T1",1,IF(F1563="T2",2,IF(F1563="T3",3,IF(F1563="T4",4,-1))))),-1)</x:f>
        <x:v>-1</x:v>
      </x:c>
      <x:c r="Q1563" s="4" t="n">
        <x:f>IF(AND(OR(C1563="Ingredient candidate",C1563="Consumed input",C1563="Contained input",C1563="Transform input"),P1563=-1),1,0)</x:f>
        <x:v>1</x:v>
      </x:c>
    </x:row>
    <x:row r="1564" ht="64" customHeight="1">
      <x:c r="A1564" s="4" t="str">
        <x:v>design.audit.proposal_gear_metal_armor_set.audit.in.2</x:v>
      </x:c>
      <x:c r="B1564" s="4" t="str">
        <x:v>design.audit.proposal_gear_metal_armor_set</x:v>
      </x:c>
      <x:c r="C1564" s="4" t="str">
        <x:v>Ingredient candidate</x:v>
      </x:c>
      <x:c r="D1564" s="4" t="str">
        <x:v>proposal.gear.helmet</x:v>
      </x:c>
      <x:c r="E1564" s="4" t="str">
        <x:f>IFERROR(INDEX('Items'!$B$6:$B$1005,MATCH(D1564,'Items'!$A$6:$A$1005,0)),"MISSING ID")</x:f>
        <x:v>Helmet</x:v>
      </x:c>
      <x:c r="F1564" s="4" t="str">
        <x:f>IFERROR(INDEX('Items'!$C$6:$C$1005,MATCH(D1564,'Items'!$A$6:$A$1005,0)),"MISSING ID")</x:f>
        <x:v>Not applicable</x:v>
      </x:c>
      <x:c r="G1564" s="4" t="str">
        <x:f>IFERROR(INDEX('Items'!$D$6:$D$1005,MATCH(D1564,'Items'!$A$6:$A$1005,0)),"MISSING ID")</x:f>
        <x:v>Armor</x:v>
      </x:c>
      <x:c r="H1564" s="4" t="str">
        <x:f>IFERROR(INDEX('Items'!$X$6:$X$1005,MATCH(D1564,'Items'!$A$6:$A$1005,0)),"MISSING ID")</x:f>
        <x:v>Armor</x:v>
      </x:c>
      <x:c r="I1564" s="4"/>
      <x:c r="J1564" s="4" t="str">
        <x:v>Unspecified</x:v>
      </x:c>
      <x:c r="K1564" s="4" t="str">
        <x:f>IFERROR(INDEX('Crafting recipes'!$D$6:$D$1005,MATCH(B1564,'Crafting recipes'!$A$6:$A$1005,0)),"MISSING ID")</x:f>
        <x:v>Proposal</x:v>
      </x:c>
      <x:c r="L1564" s="4" t="str">
        <x:f>IFERROR(INDEX('Items'!$AD$6:$AD$1005,MATCH(D1564,'Items'!$A$6:$A$1005,0)),"MISSING ID")</x:f>
        <x:v>Author direction</x:v>
      </x:c>
      <x:c r="M1564" s="4" t="str">
        <x:f>IFERROR(INDEX('Crafting recipes'!$E$6:$E$1005,MATCH(B1564,'Crafting recipes'!$A$6:$A$1005,0)),"MISSING ID")</x:f>
        <x:v>Partial proposal</x:v>
      </x:c>
      <x:c r="N1564" s="4" t="str">
        <x:v>Partial audit candidate; quantity, fit and performance remain unresolved.</x:v>
      </x:c>
      <x:c r="O15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4" s="4" t="n">
        <x:f>IF(OR(C1564="Ingredient candidate",C1564="Consumed input",C1564="Contained input",C1564="Transform input"),IF(F1564="T0",0,IF(F1564="T1",1,IF(F1564="T2",2,IF(F1564="T3",3,IF(F1564="T4",4,-1))))),-1)</x:f>
        <x:v>-1</x:v>
      </x:c>
      <x:c r="Q1564" s="4" t="n">
        <x:f>IF(AND(OR(C1564="Ingredient candidate",C1564="Consumed input",C1564="Contained input",C1564="Transform input"),P1564=-1),1,0)</x:f>
        <x:v>1</x:v>
      </x:c>
    </x:row>
    <x:row r="1565" ht="64" customHeight="1">
      <x:c r="A1565" s="4" t="str">
        <x:v>design.audit.proposal_gear_metal_armor_set.audit.in.3</x:v>
      </x:c>
      <x:c r="B1565" s="4" t="str">
        <x:v>design.audit.proposal_gear_metal_armor_set</x:v>
      </x:c>
      <x:c r="C1565" s="4" t="str">
        <x:v>Ingredient candidate</x:v>
      </x:c>
      <x:c r="D1565" s="4" t="str">
        <x:v>proposal.gear.leg_armor</x:v>
      </x:c>
      <x:c r="E1565" s="4" t="str">
        <x:f>IFERROR(INDEX('Items'!$B$6:$B$1005,MATCH(D1565,'Items'!$A$6:$A$1005,0)),"MISSING ID")</x:f>
        <x:v>Leg armor</x:v>
      </x:c>
      <x:c r="F1565" s="4" t="str">
        <x:f>IFERROR(INDEX('Items'!$C$6:$C$1005,MATCH(D1565,'Items'!$A$6:$A$1005,0)),"MISSING ID")</x:f>
        <x:v>Not applicable</x:v>
      </x:c>
      <x:c r="G1565" s="4" t="str">
        <x:f>IFERROR(INDEX('Items'!$D$6:$D$1005,MATCH(D1565,'Items'!$A$6:$A$1005,0)),"MISSING ID")</x:f>
        <x:v>Armor</x:v>
      </x:c>
      <x:c r="H1565" s="4" t="str">
        <x:f>IFERROR(INDEX('Items'!$X$6:$X$1005,MATCH(D1565,'Items'!$A$6:$A$1005,0)),"MISSING ID")</x:f>
        <x:v>Armor</x:v>
      </x:c>
      <x:c r="I1565" s="4"/>
      <x:c r="J1565" s="4" t="str">
        <x:v>Unspecified</x:v>
      </x:c>
      <x:c r="K1565" s="4" t="str">
        <x:f>IFERROR(INDEX('Crafting recipes'!$D$6:$D$1005,MATCH(B1565,'Crafting recipes'!$A$6:$A$1005,0)),"MISSING ID")</x:f>
        <x:v>Proposal</x:v>
      </x:c>
      <x:c r="L1565" s="4" t="str">
        <x:f>IFERROR(INDEX('Items'!$AD$6:$AD$1005,MATCH(D1565,'Items'!$A$6:$A$1005,0)),"MISSING ID")</x:f>
        <x:v>Author direction</x:v>
      </x:c>
      <x:c r="M1565" s="4" t="str">
        <x:f>IFERROR(INDEX('Crafting recipes'!$E$6:$E$1005,MATCH(B1565,'Crafting recipes'!$A$6:$A$1005,0)),"MISSING ID")</x:f>
        <x:v>Partial proposal</x:v>
      </x:c>
      <x:c r="N1565" s="4" t="str">
        <x:v>Partial audit candidate; quantity, fit and performance remain unresolved.</x:v>
      </x:c>
      <x:c r="O1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5" s="4" t="n">
        <x:f>IF(OR(C1565="Ingredient candidate",C1565="Consumed input",C1565="Contained input",C1565="Transform input"),IF(F1565="T0",0,IF(F1565="T1",1,IF(F1565="T2",2,IF(F1565="T3",3,IF(F1565="T4",4,-1))))),-1)</x:f>
        <x:v>-1</x:v>
      </x:c>
      <x:c r="Q1565" s="4" t="n">
        <x:f>IF(AND(OR(C1565="Ingredient candidate",C1565="Consumed input",C1565="Contained input",C1565="Transform input"),P1565=-1),1,0)</x:f>
        <x:v>1</x:v>
      </x:c>
    </x:row>
    <x:row r="1566" ht="64" customHeight="1">
      <x:c r="A1566" s="4" t="str">
        <x:v>design.audit.proposal_gear_metal_armor_set.audit.in.4</x:v>
      </x:c>
      <x:c r="B1566" s="4" t="str">
        <x:v>design.audit.proposal_gear_metal_armor_set</x:v>
      </x:c>
      <x:c r="C1566" s="4" t="str">
        <x:v>Ingredient candidate</x:v>
      </x:c>
      <x:c r="D1566" s="4" t="str">
        <x:v>proposal.audit.pressed_hide_fastening_strips</x:v>
      </x:c>
      <x:c r="E1566" s="4" t="str">
        <x:f>IFERROR(INDEX('Items'!$B$6:$B$1005,MATCH(D1566,'Items'!$A$6:$A$1005,0)),"MISSING ID")</x:f>
        <x:v>Pressed hide fastening strips</x:v>
      </x:c>
      <x:c r="F1566" s="4" t="str">
        <x:f>IFERROR(INDEX('Items'!$C$6:$C$1005,MATCH(D1566,'Items'!$A$6:$A$1005,0)),"MISSING ID")</x:f>
        <x:v>T2</x:v>
      </x:c>
      <x:c r="G1566" s="4" t="str">
        <x:f>IFERROR(INDEX('Items'!$D$6:$D$1005,MATCH(D1566,'Items'!$A$6:$A$1005,0)),"MISSING ID")</x:f>
        <x:v>Manufactured stock</x:v>
      </x:c>
      <x:c r="H1566" s="4" t="str">
        <x:f>IFERROR(INDEX('Items'!$X$6:$X$1005,MATCH(D1566,'Items'!$A$6:$A$1005,0)),"MISSING ID")</x:f>
        <x:v>Processed material</x:v>
      </x:c>
      <x:c r="I1566" s="4"/>
      <x:c r="J1566" s="4" t="str">
        <x:v>Unspecified</x:v>
      </x:c>
      <x:c r="K1566" s="4" t="str">
        <x:f>IFERROR(INDEX('Crafting recipes'!$D$6:$D$1005,MATCH(B1566,'Crafting recipes'!$A$6:$A$1005,0)),"MISSING ID")</x:f>
        <x:v>Proposal</x:v>
      </x:c>
      <x:c r="L1566" s="4" t="str">
        <x:f>IFERROR(INDEX('Items'!$AD$6:$AD$1005,MATCH(D1566,'Items'!$A$6:$A$1005,0)),"MISSING ID")</x:f>
        <x:v>Proposal</x:v>
      </x:c>
      <x:c r="M1566" s="4" t="str">
        <x:f>IFERROR(INDEX('Crafting recipes'!$E$6:$E$1005,MATCH(B1566,'Crafting recipes'!$A$6:$A$1005,0)),"MISSING ID")</x:f>
        <x:v>Partial proposal</x:v>
      </x:c>
      <x:c r="N1566" s="4" t="str">
        <x:v>Partial audit candidate; quantity, fit and performance remain unresolved.</x:v>
      </x:c>
      <x:c r="O1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6" s="4" t="n">
        <x:f>IF(OR(C1566="Ingredient candidate",C1566="Consumed input",C1566="Contained input",C1566="Transform input"),IF(F1566="T0",0,IF(F1566="T1",1,IF(F1566="T2",2,IF(F1566="T3",3,IF(F1566="T4",4,-1))))),-1)</x:f>
        <x:v>2</x:v>
      </x:c>
      <x:c r="Q1566" s="4" t="n">
        <x:f>IF(AND(OR(C1566="Ingredient candidate",C1566="Consumed input",C1566="Contained input",C1566="Transform input"),P1566=-1),1,0)</x:f>
        <x:v>0</x:v>
      </x:c>
    </x:row>
    <x:row r="1567" ht="64" customHeight="1">
      <x:c r="A1567" s="4" t="str">
        <x:v>design.audit.proposal_gear_metal_armor_set.audit.out</x:v>
      </x:c>
      <x:c r="B1567" s="4" t="str">
        <x:v>design.audit.proposal_gear_metal_armor_set</x:v>
      </x:c>
      <x:c r="C1567" s="4" t="str">
        <x:v>Output</x:v>
      </x:c>
      <x:c r="D1567" s="4" t="str">
        <x:v>proposal.gear.metal_armor_set</x:v>
      </x:c>
      <x:c r="E1567" s="4" t="str">
        <x:f>IFERROR(INDEX('Items'!$B$6:$B$1005,MATCH(D1567,'Items'!$A$6:$A$1005,0)),"MISSING ID")</x:f>
        <x:v>Assembled metal armor</x:v>
      </x:c>
      <x:c r="F1567" s="4" t="str">
        <x:f>IFERROR(INDEX('Items'!$C$6:$C$1005,MATCH(D1567,'Items'!$A$6:$A$1005,0)),"MISSING ID")</x:f>
        <x:v>Not applicable</x:v>
      </x:c>
      <x:c r="G1567" s="4" t="str">
        <x:f>IFERROR(INDEX('Items'!$D$6:$D$1005,MATCH(D1567,'Items'!$A$6:$A$1005,0)),"MISSING ID")</x:f>
        <x:v>Armor</x:v>
      </x:c>
      <x:c r="H1567" s="4" t="str">
        <x:f>IFERROR(INDEX('Items'!$X$6:$X$1005,MATCH(D1567,'Items'!$A$6:$A$1005,0)),"MISSING ID")</x:f>
        <x:v>Armor</x:v>
      </x:c>
      <x:c r="I1567" s="4"/>
      <x:c r="J1567" s="4" t="str">
        <x:v>Unspecified</x:v>
      </x:c>
      <x:c r="K1567" s="4" t="str">
        <x:f>IFERROR(INDEX('Crafting recipes'!$D$6:$D$1005,MATCH(B1567,'Crafting recipes'!$A$6:$A$1005,0)),"MISSING ID")</x:f>
        <x:v>Proposal</x:v>
      </x:c>
      <x:c r="L1567" s="4" t="str">
        <x:f>IFERROR(INDEX('Items'!$AD$6:$AD$1005,MATCH(D1567,'Items'!$A$6:$A$1005,0)),"MISSING ID")</x:f>
        <x:v>Author direction</x:v>
      </x:c>
      <x:c r="M1567" s="4" t="str">
        <x:f>IFERROR(INDEX('Crafting recipes'!$E$6:$E$1005,MATCH(B1567,'Crafting recipes'!$A$6:$A$1005,0)),"MISSING ID")</x:f>
        <x:v>Partial proposal</x:v>
      </x:c>
      <x:c r="N1567" s="4" t="str">
        <x:v>Partial audit candidate; quantity, fit and performance remain unresolved.</x:v>
      </x:c>
      <x:c r="O1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7" s="4" t="n">
        <x:f>IF(OR(C1567="Ingredient candidate",C1567="Consumed input",C1567="Contained input",C1567="Transform input"),IF(F1567="T0",0,IF(F1567="T1",1,IF(F1567="T2",2,IF(F1567="T3",3,IF(F1567="T4",4,-1))))),-1)</x:f>
        <x:v>-1</x:v>
      </x:c>
      <x:c r="Q1567" s="4" t="n">
        <x:f>IF(AND(OR(C1567="Ingredient candidate",C1567="Consumed input",C1567="Contained input",C1567="Transform input"),P1567=-1),1,0)</x:f>
        <x:v>0</x:v>
      </x:c>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Leg armor</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Tools</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Tools</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Tools</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Tools</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Tools</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Tools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Tools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Tools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Tools</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Tools</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t="str">
        <x:v>design.audit.proposal_food_drink_portion.audit.in.1</x:v>
      </x:c>
      <x:c r="B1856" s="4" t="str">
        <x:v>design.audit.proposal_food_drink_portion</x:v>
      </x:c>
      <x:c r="C1856" s="4" t="str">
        <x:v>Ingredient candidate</x:v>
      </x:c>
      <x:c r="D1856" s="4" t="str">
        <x:v>proposal.collection.culinary_phagia_liquid_fraction</x:v>
      </x:c>
      <x:c r="E1856" s="4" t="str">
        <x:f>IFERROR(INDEX('Items'!$B$6:$B$1005,MATCH(D1856,'Items'!$A$6:$A$1005,0)),"MISSING ID")</x:f>
        <x:v>Culinary Phagia liquid fraction</x:v>
      </x:c>
      <x:c r="F1856" s="4" t="str">
        <x:f>IFERROR(INDEX('Items'!$C$6:$C$1005,MATCH(D1856,'Items'!$A$6:$A$1005,0)),"MISSING ID")</x:f>
        <x:v>T1</x:v>
      </x:c>
      <x:c r="G1856" s="4" t="str">
        <x:f>IFERROR(INDEX('Items'!$D$6:$D$1005,MATCH(D1856,'Items'!$A$6:$A$1005,0)),"MISSING ID")</x:f>
        <x:v>Cooking ingredients</x:v>
      </x:c>
      <x:c r="H1856" s="4" t="str">
        <x:f>IFERROR(INDEX('Items'!$X$6:$X$1005,MATCH(D1856,'Items'!$A$6:$A$1005,0)),"MISSING ID")</x:f>
        <x:v>Food material</x:v>
      </x:c>
      <x:c r="I1856" s="4"/>
      <x:c r="J1856" s="4" t="str">
        <x:v>Unspecified</x:v>
      </x:c>
      <x:c r="K1856" s="4" t="str">
        <x:f>IFERROR(INDEX('Crafting recipes'!$D$6:$D$1005,MATCH(B1856,'Crafting recipes'!$A$6:$A$1005,0)),"MISSING ID")</x:f>
        <x:v>Proposal</x:v>
      </x:c>
      <x:c r="L1856" s="4" t="str">
        <x:f>IFERROR(INDEX('Items'!$AD$6:$AD$1005,MATCH(D1856,'Items'!$A$6:$A$1005,0)),"MISSING ID")</x:f>
        <x:v>Proposal</x:v>
      </x:c>
      <x:c r="M1856" s="4" t="str">
        <x:f>IFERROR(INDEX('Crafting recipes'!$E$6:$E$1005,MATCH(B1856,'Crafting recipes'!$A$6:$A$1005,0)),"MISSING ID")</x:f>
        <x:v>Partial proposal</x:v>
      </x:c>
      <x:c r="N1856" s="4" t="str">
        <x:v>Partial audit candidate; quantity, fit and performance remain unresolved.</x:v>
      </x:c>
      <x:c r="O18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6" s="4" t="n">
        <x:f>IF(OR(C1856="Ingredient candidate",C1856="Consumed input",C1856="Contained input",C1856="Transform input"),IF(F1856="T0",0,IF(F1856="T1",1,IF(F1856="T2",2,IF(F1856="T3",3,IF(F1856="T4",4,-1))))),-1)</x:f>
        <x:v>1</x:v>
      </x:c>
      <x:c r="Q1856" s="4" t="n">
        <x:f>IF(AND(OR(C1856="Ingredient candidate",C1856="Consumed input",C1856="Contained input",C1856="Transform input"),P1856=-1),1,0)</x:f>
        <x:v>0</x:v>
      </x:c>
    </x:row>
    <x:row r="1857" ht="64" customHeight="1">
      <x:c r="A1857" s="4" t="str">
        <x:v>design.audit.proposal_food_drink_portion.audit.out</x:v>
      </x:c>
      <x:c r="B1857" s="4" t="str">
        <x:v>design.audit.proposal_food_drink_portion</x:v>
      </x:c>
      <x:c r="C1857" s="4" t="str">
        <x:v>Output</x:v>
      </x:c>
      <x:c r="D1857" s="4" t="str">
        <x:v>proposal.food.drink_portion</x:v>
      </x:c>
      <x:c r="E1857" s="4" t="str">
        <x:f>IFERROR(INDEX('Items'!$B$6:$B$1005,MATCH(D1857,'Items'!$A$6:$A$1005,0)),"MISSING ID")</x:f>
        <x:v>Prepared Phagia drink portion</x:v>
      </x:c>
      <x:c r="F1857" s="4" t="str">
        <x:f>IFERROR(INDEX('Items'!$C$6:$C$1005,MATCH(D1857,'Items'!$A$6:$A$1005,0)),"MISSING ID")</x:f>
        <x:v>Not applicable</x:v>
      </x:c>
      <x:c r="G1857" s="4" t="str">
        <x:f>IFERROR(INDEX('Items'!$D$6:$D$1005,MATCH(D1857,'Items'!$A$6:$A$1005,0)),"MISSING ID")</x:f>
        <x:v>Consumables</x:v>
      </x:c>
      <x:c r="H1857" s="4" t="str">
        <x:f>IFERROR(INDEX('Items'!$X$6:$X$1005,MATCH(D1857,'Items'!$A$6:$A$1005,0)),"MISSING ID")</x:f>
        <x:v>Drink consumable</x:v>
      </x:c>
      <x:c r="I1857" s="4"/>
      <x:c r="J1857" s="4" t="str">
        <x:v>Unspecified</x:v>
      </x:c>
      <x:c r="K1857" s="4" t="str">
        <x:f>IFERROR(INDEX('Crafting recipes'!$D$6:$D$1005,MATCH(B1857,'Crafting recipes'!$A$6:$A$1005,0)),"MISSING ID")</x:f>
        <x:v>Proposal</x:v>
      </x:c>
      <x:c r="L1857" s="4" t="str">
        <x:f>IFERROR(INDEX('Items'!$AD$6:$AD$1005,MATCH(D1857,'Items'!$A$6:$A$1005,0)),"MISSING ID")</x:f>
        <x:v>Author direction</x:v>
      </x:c>
      <x:c r="M1857" s="4" t="str">
        <x:f>IFERROR(INDEX('Crafting recipes'!$E$6:$E$1005,MATCH(B1857,'Crafting recipes'!$A$6:$A$1005,0)),"MISSING ID")</x:f>
        <x:v>Partial proposal</x:v>
      </x:c>
      <x:c r="N1857" s="4" t="str">
        <x:v>Partial audit candidate; quantity, fit and performance remain unresolved.</x:v>
      </x:c>
      <x:c r="O18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7" s="4" t="n">
        <x:f>IF(OR(C1857="Ingredient candidate",C1857="Consumed input",C1857="Contained input",C1857="Transform input"),IF(F1857="T0",0,IF(F1857="T1",1,IF(F1857="T2",2,IF(F1857="T3",3,IF(F1857="T4",4,-1))))),-1)</x:f>
        <x:v>-1</x:v>
      </x:c>
      <x:c r="Q1857" s="4" t="n">
        <x:f>IF(AND(OR(C1857="Ingredient candidate",C1857="Consumed input",C1857="Contained input",C1857="Transform input"),P1857=-1),1,0)</x:f>
        <x:v>0</x:v>
      </x:c>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Tools</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Tools</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t="str">
        <x:v>design.audit.author_city_transport_car.audit.in.1</x:v>
      </x:c>
      <x:c r="B1978" s="4" t="str">
        <x:v>design.audit.author_city_transport_car</x:v>
      </x:c>
      <x:c r="C1978" s="4" t="str">
        <x:v>Ingredient candidate</x:v>
      </x:c>
      <x:c r="D1978" s="4" t="str">
        <x:v>proposal.t4.drive_cassette</x:v>
      </x:c>
      <x:c r="E1978" s="4" t="str">
        <x:f>IFERROR(INDEX('Items'!$B$6:$B$1005,MATCH(D1978,'Items'!$A$6:$A$1005,0)),"MISSING ID")</x:f>
        <x:v>Matched mechanical drive cassette</x:v>
      </x:c>
      <x:c r="F1978" s="4" t="str">
        <x:f>IFERROR(INDEX('Items'!$C$6:$C$1005,MATCH(D1978,'Items'!$A$6:$A$1005,0)),"MISSING ID")</x:f>
        <x:v>T4</x:v>
      </x:c>
      <x:c r="G1978" s="4" t="str">
        <x:f>IFERROR(INDEX('Items'!$D$6:$D$1005,MATCH(D1978,'Items'!$A$6:$A$1005,0)),"MISSING ID")</x:f>
        <x:v>Crafting components</x:v>
      </x:c>
      <x:c r="H1978" s="4" t="str">
        <x:f>IFERROR(INDEX('Items'!$X$6:$X$1005,MATCH(D1978,'Items'!$A$6:$A$1005,0)),"MISSING ID")</x:f>
        <x:v>Crafting component</x:v>
      </x:c>
      <x:c r="I1978" s="4"/>
      <x:c r="J1978" s="4" t="str">
        <x:v>Unspecified</x:v>
      </x:c>
      <x:c r="K1978" s="4" t="str">
        <x:f>IFERROR(INDEX('Crafting recipes'!$D$6:$D$1005,MATCH(B1978,'Crafting recipes'!$A$6:$A$1005,0)),"MISSING ID")</x:f>
        <x:v>Proposal</x:v>
      </x:c>
      <x:c r="L1978" s="4" t="str">
        <x:f>IFERROR(INDEX('Items'!$AD$6:$AD$1005,MATCH(D1978,'Items'!$A$6:$A$1005,0)),"MISSING ID")</x:f>
        <x:v>Proposal</x:v>
      </x:c>
      <x:c r="M1978" s="4" t="str">
        <x:f>IFERROR(INDEX('Crafting recipes'!$E$6:$E$1005,MATCH(B1978,'Crafting recipes'!$A$6:$A$1005,0)),"MISSING ID")</x:f>
        <x:v>Partial proposal</x:v>
      </x:c>
      <x:c r="N1978" s="4" t="str">
        <x:v>Partial audit candidate; quantity, fit and performance remain unresolved.</x:v>
      </x:c>
      <x:c r="O19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8" s="4" t="n">
        <x:f>IF(OR(C1978="Ingredient candidate",C1978="Consumed input",C1978="Contained input",C1978="Transform input"),IF(F1978="T0",0,IF(F1978="T1",1,IF(F1978="T2",2,IF(F1978="T3",3,IF(F1978="T4",4,-1))))),-1)</x:f>
        <x:v>4</x:v>
      </x:c>
      <x:c r="Q1978" s="4" t="n">
        <x:f>IF(AND(OR(C1978="Ingredient candidate",C1978="Consumed input",C1978="Contained input",C1978="Transform input"),P1978=-1),1,0)</x:f>
        <x:v>0</x:v>
      </x:c>
    </x:row>
    <x:row r="1979" ht="64" customHeight="1">
      <x:c r="A1979" s="4" t="str">
        <x:v>design.audit.author_city_transport_car.audit.in.2</x:v>
      </x:c>
      <x:c r="B1979" s="4" t="str">
        <x:v>design.audit.author_city_transport_car</x:v>
      </x:c>
      <x:c r="C1979" s="4" t="str">
        <x:v>Ingredient candidate</x:v>
      </x:c>
      <x:c r="D1979" s="4" t="str">
        <x:v>proposal.legger.actuator_rod</x:v>
      </x:c>
      <x:c r="E1979" s="4" t="str">
        <x:f>IFERROR(INDEX('Items'!$B$6:$B$1005,MATCH(D1979,'Items'!$A$6:$A$1005,0)),"MISSING ID")</x:f>
        <x:v>Replacement actuator link</x:v>
      </x:c>
      <x:c r="F1979" s="4" t="str">
        <x:f>IFERROR(INDEX('Items'!$C$6:$C$1005,MATCH(D1979,'Items'!$A$6:$A$1005,0)),"MISSING ID")</x:f>
        <x:v>T3</x:v>
      </x:c>
      <x:c r="G1979" s="4" t="str">
        <x:f>IFERROR(INDEX('Items'!$D$6:$D$1005,MATCH(D1979,'Items'!$A$6:$A$1005,0)),"MISSING ID")</x:f>
        <x:v>Crafting components</x:v>
      </x:c>
      <x:c r="H1979" s="4" t="str">
        <x:f>IFERROR(INDEX('Items'!$X$6:$X$1005,MATCH(D1979,'Items'!$A$6:$A$1005,0)),"MISSING ID")</x:f>
        <x:v>Crafting component</x:v>
      </x:c>
      <x:c r="I1979" s="4"/>
      <x:c r="J1979" s="4" t="str">
        <x:v>Unspecified</x:v>
      </x:c>
      <x:c r="K1979" s="4" t="str">
        <x:f>IFERROR(INDEX('Crafting recipes'!$D$6:$D$1005,MATCH(B1979,'Crafting recipes'!$A$6:$A$1005,0)),"MISSING ID")</x:f>
        <x:v>Proposal</x:v>
      </x:c>
      <x:c r="L1979" s="4" t="str">
        <x:f>IFERROR(INDEX('Items'!$AD$6:$AD$1005,MATCH(D1979,'Items'!$A$6:$A$1005,0)),"MISSING ID")</x:f>
        <x:v>Proposal</x:v>
      </x:c>
      <x:c r="M1979" s="4" t="str">
        <x:f>IFERROR(INDEX('Crafting recipes'!$E$6:$E$1005,MATCH(B1979,'Crafting recipes'!$A$6:$A$1005,0)),"MISSING ID")</x:f>
        <x:v>Partial proposal</x:v>
      </x:c>
      <x:c r="N1979" s="4" t="str">
        <x:v>Partial audit candidate; quantity, fit and performance remain unresolved.</x:v>
      </x:c>
      <x:c r="O19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79" s="4" t="n">
        <x:f>IF(OR(C1979="Ingredient candidate",C1979="Consumed input",C1979="Contained input",C1979="Transform input"),IF(F1979="T0",0,IF(F1979="T1",1,IF(F1979="T2",2,IF(F1979="T3",3,IF(F1979="T4",4,-1))))),-1)</x:f>
        <x:v>3</x:v>
      </x:c>
      <x:c r="Q1979" s="4" t="n">
        <x:f>IF(AND(OR(C1979="Ingredient candidate",C1979="Consumed input",C1979="Contained input",C1979="Transform input"),P1979=-1),1,0)</x:f>
        <x:v>0</x:v>
      </x:c>
    </x:row>
    <x:row r="1980" ht="64" customHeight="1">
      <x:c r="A1980" s="4" t="str">
        <x:v>design.audit.author_city_transport_car.audit.in.3</x:v>
      </x:c>
      <x:c r="B1980" s="4" t="str">
        <x:v>design.audit.author_city_transport_car</x:v>
      </x:c>
      <x:c r="C1980" s="4" t="str">
        <x:v>Ingredient candidate</x:v>
      </x:c>
      <x:c r="D1980" s="4" t="str">
        <x:v>proposal.legger.iron_rib</x:v>
      </x:c>
      <x:c r="E1980" s="4" t="str">
        <x:f>IFERROR(INDEX('Items'!$B$6:$B$1005,MATCH(D1980,'Items'!$A$6:$A$1005,0)),"MISSING ID")</x:f>
        <x:v>Iron chassis replacement rib</x:v>
      </x:c>
      <x:c r="F1980" s="4" t="str">
        <x:f>IFERROR(INDEX('Items'!$C$6:$C$1005,MATCH(D1980,'Items'!$A$6:$A$1005,0)),"MISSING ID")</x:f>
        <x:v>T3</x:v>
      </x:c>
      <x:c r="G1980" s="4" t="str">
        <x:f>IFERROR(INDEX('Items'!$D$6:$D$1005,MATCH(D1980,'Items'!$A$6:$A$1005,0)),"MISSING ID")</x:f>
        <x:v>Crafting components</x:v>
      </x:c>
      <x:c r="H1980" s="4" t="str">
        <x:f>IFERROR(INDEX('Items'!$X$6:$X$1005,MATCH(D1980,'Items'!$A$6:$A$1005,0)),"MISSING ID")</x:f>
        <x:v>Crafting component</x:v>
      </x:c>
      <x:c r="I1980" s="4"/>
      <x:c r="J1980" s="4" t="str">
        <x:v>Unspecified</x:v>
      </x:c>
      <x:c r="K1980" s="4" t="str">
        <x:f>IFERROR(INDEX('Crafting recipes'!$D$6:$D$1005,MATCH(B1980,'Crafting recipes'!$A$6:$A$1005,0)),"MISSING ID")</x:f>
        <x:v>Proposal</x:v>
      </x:c>
      <x:c r="L1980" s="4" t="str">
        <x:f>IFERROR(INDEX('Items'!$AD$6:$AD$1005,MATCH(D1980,'Items'!$A$6:$A$1005,0)),"MISSING ID")</x:f>
        <x:v>Proposal</x:v>
      </x:c>
      <x:c r="M1980" s="4" t="str">
        <x:f>IFERROR(INDEX('Crafting recipes'!$E$6:$E$1005,MATCH(B1980,'Crafting recipes'!$A$6:$A$1005,0)),"MISSING ID")</x:f>
        <x:v>Partial proposal</x:v>
      </x:c>
      <x:c r="N1980" s="4" t="str">
        <x:v>Partial audit candidate; quantity, fit and performance remain unresolved.</x:v>
      </x:c>
      <x:c r="O19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0" s="4" t="n">
        <x:f>IF(OR(C1980="Ingredient candidate",C1980="Consumed input",C1980="Contained input",C1980="Transform input"),IF(F1980="T0",0,IF(F1980="T1",1,IF(F1980="T2",2,IF(F1980="T3",3,IF(F1980="T4",4,-1))))),-1)</x:f>
        <x:v>3</x:v>
      </x:c>
      <x:c r="Q1980" s="4" t="n">
        <x:f>IF(AND(OR(C1980="Ingredient candidate",C1980="Consumed input",C1980="Contained input",C1980="Transform input"),P1980=-1),1,0)</x:f>
        <x:v>0</x:v>
      </x:c>
    </x:row>
    <x:row r="1981" ht="64" customHeight="1">
      <x:c r="A1981" s="4" t="str">
        <x:v>design.audit.author_city_transport_car.audit.in.4</x:v>
      </x:c>
      <x:c r="B1981" s="4" t="str">
        <x:v>design.audit.author_city_transport_car</x:v>
      </x:c>
      <x:c r="C1981" s="4" t="str">
        <x:v>Ingredient candidate</x:v>
      </x:c>
      <x:c r="D1981" s="4" t="str">
        <x:v>proposal.t4.contact_block</x:v>
      </x:c>
      <x:c r="E1981" s="4" t="str">
        <x:f>IFERROR(INDEX('Items'!$B$6:$B$1005,MATCH(D1981,'Items'!$A$6:$A$1005,0)),"MISSING ID")</x:f>
        <x:v>Serviceable insulated contact block</x:v>
      </x:c>
      <x:c r="F1981" s="4" t="str">
        <x:f>IFERROR(INDEX('Items'!$C$6:$C$1005,MATCH(D1981,'Items'!$A$6:$A$1005,0)),"MISSING ID")</x:f>
        <x:v>T4</x:v>
      </x:c>
      <x:c r="G1981" s="4" t="str">
        <x:f>IFERROR(INDEX('Items'!$D$6:$D$1005,MATCH(D1981,'Items'!$A$6:$A$1005,0)),"MISSING ID")</x:f>
        <x:v>Crafting components</x:v>
      </x:c>
      <x:c r="H1981" s="4" t="str">
        <x:f>IFERROR(INDEX('Items'!$X$6:$X$1005,MATCH(D1981,'Items'!$A$6:$A$1005,0)),"MISSING ID")</x:f>
        <x:v>Crafting component</x:v>
      </x:c>
      <x:c r="I1981" s="4"/>
      <x:c r="J1981" s="4" t="str">
        <x:v>Unspecified</x:v>
      </x:c>
      <x:c r="K1981" s="4" t="str">
        <x:f>IFERROR(INDEX('Crafting recipes'!$D$6:$D$1005,MATCH(B1981,'Crafting recipes'!$A$6:$A$1005,0)),"MISSING ID")</x:f>
        <x:v>Proposal</x:v>
      </x:c>
      <x:c r="L1981" s="4" t="str">
        <x:f>IFERROR(INDEX('Items'!$AD$6:$AD$1005,MATCH(D1981,'Items'!$A$6:$A$1005,0)),"MISSING ID")</x:f>
        <x:v>Proposal</x:v>
      </x:c>
      <x:c r="M1981" s="4" t="str">
        <x:f>IFERROR(INDEX('Crafting recipes'!$E$6:$E$1005,MATCH(B1981,'Crafting recipes'!$A$6:$A$1005,0)),"MISSING ID")</x:f>
        <x:v>Partial proposal</x:v>
      </x:c>
      <x:c r="N1981" s="4" t="str">
        <x:v>Partial audit candidate; quantity, fit and performance remain unresolved.</x:v>
      </x:c>
      <x:c r="O19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1" s="4" t="n">
        <x:f>IF(OR(C1981="Ingredient candidate",C1981="Consumed input",C1981="Contained input",C1981="Transform input"),IF(F1981="T0",0,IF(F1981="T1",1,IF(F1981="T2",2,IF(F1981="T3",3,IF(F1981="T4",4,-1))))),-1)</x:f>
        <x:v>4</x:v>
      </x:c>
      <x:c r="Q1981" s="4" t="n">
        <x:f>IF(AND(OR(C1981="Ingredient candidate",C1981="Consumed input",C1981="Contained input",C1981="Transform input"),P1981=-1),1,0)</x:f>
        <x:v>0</x:v>
      </x:c>
    </x:row>
    <x:row r="1982" ht="64" customHeight="1">
      <x:c r="A1982" s="4" t="str">
        <x:v>design.audit.author_city_transport_car.audit.in.5</x:v>
      </x:c>
      <x:c r="B1982" s="4" t="str">
        <x:v>design.audit.author_city_transport_car</x:v>
      </x:c>
      <x:c r="C1982" s="4" t="str">
        <x:v>Ingredient candidate</x:v>
      </x:c>
      <x:c r="D1982" s="4" t="str">
        <x:v>proposal.collection.iron_wound_relay_core</x:v>
      </x:c>
      <x:c r="E1982" s="4" t="str">
        <x:f>IFERROR(INDEX('Items'!$B$6:$B$1005,MATCH(D1982,'Items'!$A$6:$A$1005,0)),"MISSING ID")</x:f>
        <x:v>Iron-wound relay core</x:v>
      </x:c>
      <x:c r="F1982" s="4" t="str">
        <x:f>IFERROR(INDEX('Items'!$C$6:$C$1005,MATCH(D1982,'Items'!$A$6:$A$1005,0)),"MISSING ID")</x:f>
        <x:v>T4</x:v>
      </x:c>
      <x:c r="G1982" s="4" t="str">
        <x:f>IFERROR(INDEX('Items'!$D$6:$D$1005,MATCH(D1982,'Items'!$A$6:$A$1005,0)),"MISSING ID")</x:f>
        <x:v>Crafting components</x:v>
      </x:c>
      <x:c r="H1982" s="4" t="str">
        <x:f>IFERROR(INDEX('Items'!$X$6:$X$1005,MATCH(D1982,'Items'!$A$6:$A$1005,0)),"MISSING ID")</x:f>
        <x:v>Machine part</x:v>
      </x:c>
      <x:c r="I1982" s="4"/>
      <x:c r="J1982" s="4" t="str">
        <x:v>Unspecified</x:v>
      </x:c>
      <x:c r="K1982" s="4" t="str">
        <x:f>IFERROR(INDEX('Crafting recipes'!$D$6:$D$1005,MATCH(B1982,'Crafting recipes'!$A$6:$A$1005,0)),"MISSING ID")</x:f>
        <x:v>Proposal</x:v>
      </x:c>
      <x:c r="L1982" s="4" t="str">
        <x:f>IFERROR(INDEX('Items'!$AD$6:$AD$1005,MATCH(D1982,'Items'!$A$6:$A$1005,0)),"MISSING ID")</x:f>
        <x:v>Proposal</x:v>
      </x:c>
      <x:c r="M1982" s="4" t="str">
        <x:f>IFERROR(INDEX('Crafting recipes'!$E$6:$E$1005,MATCH(B1982,'Crafting recipes'!$A$6:$A$1005,0)),"MISSING ID")</x:f>
        <x:v>Partial proposal</x:v>
      </x:c>
      <x:c r="N1982" s="4" t="str">
        <x:v>Partial audit candidate; quantity, fit and performance remain unresolved.</x:v>
      </x:c>
      <x:c r="O19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2" s="4" t="n">
        <x:f>IF(OR(C1982="Ingredient candidate",C1982="Consumed input",C1982="Contained input",C1982="Transform input"),IF(F1982="T0",0,IF(F1982="T1",1,IF(F1982="T2",2,IF(F1982="T3",3,IF(F1982="T4",4,-1))))),-1)</x:f>
        <x:v>4</x:v>
      </x:c>
      <x:c r="Q1982" s="4" t="n">
        <x:f>IF(AND(OR(C1982="Ingredient candidate",C1982="Consumed input",C1982="Contained input",C1982="Transform input"),P1982=-1),1,0)</x:f>
        <x:v>0</x:v>
      </x:c>
    </x:row>
    <x:row r="1983" ht="64" customHeight="1">
      <x:c r="A1983" s="4" t="str">
        <x:v>design.audit.author_city_transport_car.audit.in.6</x:v>
      </x:c>
      <x:c r="B1983" s="4" t="str">
        <x:v>design.audit.author_city_transport_car</x:v>
      </x:c>
      <x:c r="C1983" s="4" t="str">
        <x:v>Ingredient candidate</x:v>
      </x:c>
      <x:c r="D1983" s="4" t="str">
        <x:v>proposal.collection.ceramic_housed_mineral_battery</x:v>
      </x:c>
      <x:c r="E1983" s="4" t="str">
        <x:f>IFERROR(INDEX('Items'!$B$6:$B$1005,MATCH(D1983,'Items'!$A$6:$A$1005,0)),"MISSING ID")</x:f>
        <x:v>Ceramic-housed mineral battery</x:v>
      </x:c>
      <x:c r="F1983" s="4" t="str">
        <x:f>IFERROR(INDEX('Items'!$C$6:$C$1005,MATCH(D1983,'Items'!$A$6:$A$1005,0)),"MISSING ID")</x:f>
        <x:v>Not applicable</x:v>
      </x:c>
      <x:c r="G1983" s="4" t="str">
        <x:f>IFERROR(INDEX('Items'!$D$6:$D$1005,MATCH(D1983,'Items'!$A$6:$A$1005,0)),"MISSING ID")</x:f>
        <x:v>Field supplies</x:v>
      </x:c>
      <x:c r="H1983" s="4" t="str">
        <x:f>IFERROR(INDEX('Items'!$X$6:$X$1005,MATCH(D1983,'Items'!$A$6:$A$1005,0)),"MISSING ID")</x:f>
        <x:v>Energy storage</x:v>
      </x:c>
      <x:c r="I1983" s="4"/>
      <x:c r="J1983" s="4" t="str">
        <x:v>Unspecified</x:v>
      </x:c>
      <x:c r="K1983" s="4" t="str">
        <x:f>IFERROR(INDEX('Crafting recipes'!$D$6:$D$1005,MATCH(B1983,'Crafting recipes'!$A$6:$A$1005,0)),"MISSING ID")</x:f>
        <x:v>Proposal</x:v>
      </x:c>
      <x:c r="L1983" s="4" t="str">
        <x:f>IFERROR(INDEX('Items'!$AD$6:$AD$1005,MATCH(D1983,'Items'!$A$6:$A$1005,0)),"MISSING ID")</x:f>
        <x:v>Proposal</x:v>
      </x:c>
      <x:c r="M1983" s="4" t="str">
        <x:f>IFERROR(INDEX('Crafting recipes'!$E$6:$E$1005,MATCH(B1983,'Crafting recipes'!$A$6:$A$1005,0)),"MISSING ID")</x:f>
        <x:v>Partial proposal</x:v>
      </x:c>
      <x:c r="N1983" s="4" t="str">
        <x:v>Partial audit candidate; quantity, fit and performance remain unresolved.</x:v>
      </x:c>
      <x:c r="O19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3" s="4" t="n">
        <x:f>IF(OR(C1983="Ingredient candidate",C1983="Consumed input",C1983="Contained input",C1983="Transform input"),IF(F1983="T0",0,IF(F1983="T1",1,IF(F1983="T2",2,IF(F1983="T3",3,IF(F1983="T4",4,-1))))),-1)</x:f>
        <x:v>-1</x:v>
      </x:c>
      <x:c r="Q1983" s="4" t="n">
        <x:f>IF(AND(OR(C1983="Ingredient candidate",C1983="Consumed input",C1983="Contained input",C1983="Transform input"),P1983=-1),1,0)</x:f>
        <x:v>1</x:v>
      </x:c>
    </x:row>
    <x:row r="1984" ht="64" customHeight="1">
      <x:c r="A1984" s="4" t="str">
        <x:v>design.audit.author_city_transport_car.audit.out</x:v>
      </x:c>
      <x:c r="B1984" s="4" t="str">
        <x:v>design.audit.author_city_transport_car</x:v>
      </x:c>
      <x:c r="C1984" s="4" t="str">
        <x:v>Output</x:v>
      </x:c>
      <x:c r="D1984" s="4" t="str">
        <x:v>author.city_transport.car</x:v>
      </x:c>
      <x:c r="E1984" s="4" t="str">
        <x:f>IFERROR(INDEX('Items'!$B$6:$B$1005,MATCH(D1984,'Items'!$A$6:$A$1005,0)),"MISSING ID")</x:f>
        <x:v>Inner-city car</x:v>
      </x:c>
      <x:c r="F1984" s="4" t="str">
        <x:f>IFERROR(INDEX('Items'!$C$6:$C$1005,MATCH(D1984,'Items'!$A$6:$A$1005,0)),"MISSING ID")</x:f>
        <x:v>Not applicable</x:v>
      </x:c>
      <x:c r="G1984" s="4" t="str">
        <x:f>IFERROR(INDEX('Items'!$D$6:$D$1005,MATCH(D1984,'Items'!$A$6:$A$1005,0)),"MISSING ID")</x:f>
        <x:v>Tools</x:v>
      </x:c>
      <x:c r="H1984" s="4" t="str">
        <x:f>IFERROR(INDEX('Items'!$X$6:$X$1005,MATCH(D1984,'Items'!$A$6:$A$1005,0)),"MISSING ID")</x:f>
        <x:v>Machine</x:v>
      </x:c>
      <x:c r="I1984" s="4"/>
      <x:c r="J1984" s="4" t="str">
        <x:v>Unspecified</x:v>
      </x:c>
      <x:c r="K1984" s="4" t="str">
        <x:f>IFERROR(INDEX('Crafting recipes'!$D$6:$D$1005,MATCH(B1984,'Crafting recipes'!$A$6:$A$1005,0)),"MISSING ID")</x:f>
        <x:v>Proposal</x:v>
      </x:c>
      <x:c r="L1984" s="4" t="str">
        <x:f>IFERROR(INDEX('Items'!$AD$6:$AD$1005,MATCH(D1984,'Items'!$A$6:$A$1005,0)),"MISSING ID")</x:f>
        <x:v>Author direction</x:v>
      </x:c>
      <x:c r="M1984" s="4" t="str">
        <x:f>IFERROR(INDEX('Crafting recipes'!$E$6:$E$1005,MATCH(B1984,'Crafting recipes'!$A$6:$A$1005,0)),"MISSING ID")</x:f>
        <x:v>Partial proposal</x:v>
      </x:c>
      <x:c r="N1984" s="4" t="str">
        <x:v>Partial audit candidate; quantity, fit and performance remain unresolved.</x:v>
      </x:c>
      <x:c r="O19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4" s="4" t="n">
        <x:f>IF(OR(C1984="Ingredient candidate",C1984="Consumed input",C1984="Contained input",C1984="Transform input"),IF(F1984="T0",0,IF(F1984="T1",1,IF(F1984="T2",2,IF(F1984="T3",3,IF(F1984="T4",4,-1))))),-1)</x:f>
        <x:v>-1</x:v>
      </x:c>
      <x:c r="Q1984" s="4" t="n">
        <x:f>IF(AND(OR(C1984="Ingredient candidate",C1984="Consumed input",C1984="Contained input",C1984="Transform input"),P1984=-1),1,0)</x:f>
        <x:v>0</x:v>
      </x:c>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t="str">
        <x:v>design.collection.cable_grip_canyon_ascender.audit.extra.81</x:v>
      </x:c>
      <x:c r="B2065" s="4" t="str">
        <x:v>design.collection.cable_grip_canyon_ascender</x:v>
      </x:c>
      <x:c r="C2065" s="4" t="str">
        <x:v>Ingredient candidate</x:v>
      </x:c>
      <x:c r="D2065" s="4" t="str">
        <x:v>proposal.audit.pressed_hide_fastening_strips</x:v>
      </x:c>
      <x:c r="E2065" s="4" t="str">
        <x:f>IFERROR(INDEX('Items'!$B$6:$B$1005,MATCH(D2065,'Items'!$A$6:$A$1005,0)),"MISSING ID")</x:f>
        <x:v>Pressed hide fastening strips</x:v>
      </x:c>
      <x:c r="F2065" s="4" t="str">
        <x:f>IFERROR(INDEX('Items'!$C$6:$C$1005,MATCH(D2065,'Items'!$A$6:$A$1005,0)),"MISSING ID")</x:f>
        <x:v>T2</x:v>
      </x:c>
      <x:c r="G2065" s="4" t="str">
        <x:f>IFERROR(INDEX('Items'!$D$6:$D$1005,MATCH(D2065,'Items'!$A$6:$A$1005,0)),"MISSING ID")</x:f>
        <x:v>Manufactured stock</x:v>
      </x:c>
      <x:c r="H2065" s="4" t="str">
        <x:f>IFERROR(INDEX('Items'!$X$6:$X$1005,MATCH(D2065,'Items'!$A$6:$A$1005,0)),"MISSING ID")</x:f>
        <x:v>Processed material</x:v>
      </x:c>
      <x:c r="I2065" s="4"/>
      <x:c r="J2065" s="4" t="str">
        <x:v>Unspecified</x:v>
      </x:c>
      <x:c r="K2065" s="4" t="str">
        <x:f>IFERROR(INDEX('Crafting recipes'!$D$6:$D$1005,MATCH(B2065,'Crafting recipes'!$A$6:$A$1005,0)),"MISSING ID")</x:f>
        <x:v>Proposal</x:v>
      </x:c>
      <x:c r="L2065" s="4" t="str">
        <x:f>IFERROR(INDEX('Items'!$AD$6:$AD$1005,MATCH(D2065,'Items'!$A$6:$A$1005,0)),"MISSING ID")</x:f>
        <x:v>Proposal</x:v>
      </x:c>
      <x:c r="M2065" s="4" t="str">
        <x:f>IFERROR(INDEX('Crafting recipes'!$E$6:$E$1005,MATCH(B2065,'Crafting recipes'!$A$6:$A$1005,0)),"MISSING ID")</x:f>
        <x:v>Partial proposal</x:v>
      </x:c>
      <x:c r="N2065" s="4" t="str">
        <x:v>Partial audit candidate; quantity, fit and performance remain unresolved.</x:v>
      </x:c>
      <x:c r="O20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5" s="4" t="n">
        <x:f>IF(OR(C2065="Ingredient candidate",C2065="Consumed input",C2065="Contained input",C2065="Transform input"),IF(F2065="T0",0,IF(F2065="T1",1,IF(F2065="T2",2,IF(F2065="T3",3,IF(F2065="T4",4,-1))))),-1)</x:f>
        <x:v>2</x:v>
      </x:c>
      <x:c r="Q2065" s="4" t="n">
        <x:f>IF(AND(OR(C2065="Ingredient candidate",C2065="Consumed input",C2065="Contained input",C2065="Transform input"),P2065=-1),1,0)</x:f>
        <x:v>0</x:v>
      </x:c>
    </x:row>
    <x:row r="2066" ht="64" customHeight="1">
      <x:c r="A2066" s="4" t="str">
        <x:v>design.collection.cable_grip_canyon_ascender.audit.extra.82</x:v>
      </x:c>
      <x:c r="B2066" s="4" t="str">
        <x:v>design.collection.cable_grip_canyon_ascender</x:v>
      </x:c>
      <x:c r="C2066" s="4" t="str">
        <x:v>Ingredient candidate</x:v>
      </x:c>
      <x:c r="D2066" s="4" t="str">
        <x:v>proposal.audit.shaped_metal_grip_blank</x:v>
      </x:c>
      <x:c r="E2066" s="4" t="str">
        <x:f>IFERROR(INDEX('Items'!$B$6:$B$1005,MATCH(D2066,'Items'!$A$6:$A$1005,0)),"MISSING ID")</x:f>
        <x:v>Shaped metal grip blank</x:v>
      </x:c>
      <x:c r="F2066" s="4" t="str">
        <x:f>IFERROR(INDEX('Items'!$C$6:$C$1005,MATCH(D2066,'Items'!$A$6:$A$1005,0)),"MISSING ID")</x:f>
        <x:v>T3</x:v>
      </x:c>
      <x:c r="G2066" s="4" t="str">
        <x:f>IFERROR(INDEX('Items'!$D$6:$D$1005,MATCH(D2066,'Items'!$A$6:$A$1005,0)),"MISSING ID")</x:f>
        <x:v>Crafting components</x:v>
      </x:c>
      <x:c r="H2066" s="4" t="str">
        <x:f>IFERROR(INDEX('Items'!$X$6:$X$1005,MATCH(D2066,'Items'!$A$6:$A$1005,0)),"MISSING ID")</x:f>
        <x:v>Crafting component</x:v>
      </x:c>
      <x:c r="I2066" s="4"/>
      <x:c r="J2066" s="4" t="str">
        <x:v>Unspecified</x:v>
      </x:c>
      <x:c r="K2066" s="4" t="str">
        <x:f>IFERROR(INDEX('Crafting recipes'!$D$6:$D$1005,MATCH(B2066,'Crafting recipes'!$A$6:$A$1005,0)),"MISSING ID")</x:f>
        <x:v>Proposal</x:v>
      </x:c>
      <x:c r="L2066" s="4" t="str">
        <x:f>IFERROR(INDEX('Items'!$AD$6:$AD$1005,MATCH(D2066,'Items'!$A$6:$A$1005,0)),"MISSING ID")</x:f>
        <x:v>Proposal</x:v>
      </x:c>
      <x:c r="M2066" s="4" t="str">
        <x:f>IFERROR(INDEX('Crafting recipes'!$E$6:$E$1005,MATCH(B2066,'Crafting recipes'!$A$6:$A$1005,0)),"MISSING ID")</x:f>
        <x:v>Partial proposal</x:v>
      </x:c>
      <x:c r="N2066" s="4" t="str">
        <x:v>Partial audit candidate; quantity, fit and performance remain unresolved.</x:v>
      </x:c>
      <x:c r="O20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6" s="4" t="n">
        <x:f>IF(OR(C2066="Ingredient candidate",C2066="Consumed input",C2066="Contained input",C2066="Transform input"),IF(F2066="T0",0,IF(F2066="T1",1,IF(F2066="T2",2,IF(F2066="T3",3,IF(F2066="T4",4,-1))))),-1)</x:f>
        <x:v>3</x:v>
      </x:c>
      <x:c r="Q2066" s="4" t="n">
        <x:f>IF(AND(OR(C2066="Ingredient candidate",C2066="Consumed input",C2066="Contained input",C2066="Transform input"),P2066=-1),1,0)</x:f>
        <x:v>0</x:v>
      </x:c>
    </x:row>
    <x:row r="2067" ht="64" customHeight="1">
      <x:c r="A2067" s="4" t="str">
        <x:v>design.collection.braked_canyon_descent_trolley.audit.extra.83</x:v>
      </x:c>
      <x:c r="B2067" s="4" t="str">
        <x:v>design.collection.braked_canyon_descent_trolley</x:v>
      </x:c>
      <x:c r="C2067" s="4" t="str">
        <x:v>Ingredient candidate</x:v>
      </x:c>
      <x:c r="D2067" s="4" t="str">
        <x:v>proposal.collection.split_bearing_pillow_block</x:v>
      </x:c>
      <x:c r="E2067" s="4" t="str">
        <x:f>IFERROR(INDEX('Items'!$B$6:$B$1005,MATCH(D2067,'Items'!$A$6:$A$1005,0)),"MISSING ID")</x:f>
        <x:v>Split bearing pillow block</x:v>
      </x:c>
      <x:c r="F2067" s="4" t="str">
        <x:f>IFERROR(INDEX('Items'!$C$6:$C$1005,MATCH(D2067,'Items'!$A$6:$A$1005,0)),"MISSING ID")</x:f>
        <x:v>T4</x:v>
      </x:c>
      <x:c r="G2067" s="4" t="str">
        <x:f>IFERROR(INDEX('Items'!$D$6:$D$1005,MATCH(D2067,'Items'!$A$6:$A$1005,0)),"MISSING ID")</x:f>
        <x:v>Crafting components</x:v>
      </x:c>
      <x:c r="H2067" s="4" t="str">
        <x:f>IFERROR(INDEX('Items'!$X$6:$X$1005,MATCH(D2067,'Items'!$A$6:$A$1005,0)),"MISSING ID")</x:f>
        <x:v>Machine part</x:v>
      </x:c>
      <x:c r="I2067" s="4"/>
      <x:c r="J2067" s="4" t="str">
        <x:v>Unspecified</x:v>
      </x:c>
      <x:c r="K2067" s="4" t="str">
        <x:f>IFERROR(INDEX('Crafting recipes'!$D$6:$D$1005,MATCH(B2067,'Crafting recipes'!$A$6:$A$1005,0)),"MISSING ID")</x:f>
        <x:v>Proposal</x:v>
      </x:c>
      <x:c r="L2067" s="4" t="str">
        <x:f>IFERROR(INDEX('Items'!$AD$6:$AD$1005,MATCH(D2067,'Items'!$A$6:$A$1005,0)),"MISSING ID")</x:f>
        <x:v>Proposal</x:v>
      </x:c>
      <x:c r="M2067" s="4" t="str">
        <x:f>IFERROR(INDEX('Crafting recipes'!$E$6:$E$1005,MATCH(B2067,'Crafting recipes'!$A$6:$A$1005,0)),"MISSING ID")</x:f>
        <x:v>Partial proposal</x:v>
      </x:c>
      <x:c r="N2067" s="4" t="str">
        <x:v>Partial audit candidate; quantity, fit and performance remain unresolved.</x:v>
      </x:c>
      <x:c r="O20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7" s="4" t="n">
        <x:f>IF(OR(C2067="Ingredient candidate",C2067="Consumed input",C2067="Contained input",C2067="Transform input"),IF(F2067="T0",0,IF(F2067="T1",1,IF(F2067="T2",2,IF(F2067="T3",3,IF(F2067="T4",4,-1))))),-1)</x:f>
        <x:v>4</x:v>
      </x:c>
      <x:c r="Q2067" s="4" t="n">
        <x:f>IF(AND(OR(C2067="Ingredient candidate",C2067="Consumed input",C2067="Contained input",C2067="Transform input"),P2067=-1),1,0)</x:f>
        <x:v>0</x:v>
      </x:c>
    </x:row>
    <x:row r="2068" ht="64" customHeight="1">
      <x:c r="A2068" s="4" t="str">
        <x:v>design.collection.braked_canyon_descent_trolley.audit.extra.84</x:v>
      </x:c>
      <x:c r="B2068" s="4" t="str">
        <x:v>design.collection.braked_canyon_descent_trolley</x:v>
      </x:c>
      <x:c r="C2068" s="4" t="str">
        <x:v>Ingredient candidate</x:v>
      </x:c>
      <x:c r="D2068" s="4" t="str">
        <x:v>proposal.audit.pressed_hide_fastening_strips</x:v>
      </x:c>
      <x:c r="E2068" s="4" t="str">
        <x:f>IFERROR(INDEX('Items'!$B$6:$B$1005,MATCH(D2068,'Items'!$A$6:$A$1005,0)),"MISSING ID")</x:f>
        <x:v>Pressed hide fastening strips</x:v>
      </x:c>
      <x:c r="F2068" s="4" t="str">
        <x:f>IFERROR(INDEX('Items'!$C$6:$C$1005,MATCH(D2068,'Items'!$A$6:$A$1005,0)),"MISSING ID")</x:f>
        <x:v>T2</x:v>
      </x:c>
      <x:c r="G2068" s="4" t="str">
        <x:f>IFERROR(INDEX('Items'!$D$6:$D$1005,MATCH(D2068,'Items'!$A$6:$A$1005,0)),"MISSING ID")</x:f>
        <x:v>Manufactured stock</x:v>
      </x:c>
      <x:c r="H2068" s="4" t="str">
        <x:f>IFERROR(INDEX('Items'!$X$6:$X$1005,MATCH(D2068,'Items'!$A$6:$A$1005,0)),"MISSING ID")</x:f>
        <x:v>Processed material</x:v>
      </x:c>
      <x:c r="I2068" s="4"/>
      <x:c r="J2068" s="4" t="str">
        <x:v>Unspecified</x:v>
      </x:c>
      <x:c r="K2068" s="4" t="str">
        <x:f>IFERROR(INDEX('Crafting recipes'!$D$6:$D$1005,MATCH(B2068,'Crafting recipes'!$A$6:$A$1005,0)),"MISSING ID")</x:f>
        <x:v>Proposal</x:v>
      </x:c>
      <x:c r="L2068" s="4" t="str">
        <x:f>IFERROR(INDEX('Items'!$AD$6:$AD$1005,MATCH(D2068,'Items'!$A$6:$A$1005,0)),"MISSING ID")</x:f>
        <x:v>Proposal</x:v>
      </x:c>
      <x:c r="M2068" s="4" t="str">
        <x:f>IFERROR(INDEX('Crafting recipes'!$E$6:$E$1005,MATCH(B2068,'Crafting recipes'!$A$6:$A$1005,0)),"MISSING ID")</x:f>
        <x:v>Partial proposal</x:v>
      </x:c>
      <x:c r="N2068" s="4" t="str">
        <x:v>Partial audit candidate; quantity, fit and performance remain unresolved.</x:v>
      </x:c>
      <x:c r="O20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8" s="4" t="n">
        <x:f>IF(OR(C2068="Ingredient candidate",C2068="Consumed input",C2068="Contained input",C2068="Transform input"),IF(F2068="T0",0,IF(F2068="T1",1,IF(F2068="T2",2,IF(F2068="T3",3,IF(F2068="T4",4,-1))))),-1)</x:f>
        <x:v>2</x:v>
      </x:c>
      <x:c r="Q2068" s="4" t="n">
        <x:f>IF(AND(OR(C2068="Ingredient candidate",C2068="Consumed input",C2068="Contained input",C2068="Transform input"),P2068=-1),1,0)</x:f>
        <x:v>0</x:v>
      </x:c>
    </x:row>
    <x:row r="2069" ht="64" customHeight="1">
      <x:c r="A2069" s="4" t="str">
        <x:v>design.collection.braked_canyon_descent_trolley.audit.extra.85</x:v>
      </x:c>
      <x:c r="B2069" s="4" t="str">
        <x:v>design.collection.braked_canyon_descent_trolley</x:v>
      </x:c>
      <x:c r="C2069" s="4" t="str">
        <x:v>Ingredient candidate</x:v>
      </x:c>
      <x:c r="D2069" s="4" t="str">
        <x:v>proposal.audit.shaped_metal_grip_blank</x:v>
      </x:c>
      <x:c r="E2069" s="4" t="str">
        <x:f>IFERROR(INDEX('Items'!$B$6:$B$1005,MATCH(D2069,'Items'!$A$6:$A$1005,0)),"MISSING ID")</x:f>
        <x:v>Shaped metal grip blank</x:v>
      </x:c>
      <x:c r="F2069" s="4" t="str">
        <x:f>IFERROR(INDEX('Items'!$C$6:$C$1005,MATCH(D2069,'Items'!$A$6:$A$1005,0)),"MISSING ID")</x:f>
        <x:v>T3</x:v>
      </x:c>
      <x:c r="G2069" s="4" t="str">
        <x:f>IFERROR(INDEX('Items'!$D$6:$D$1005,MATCH(D2069,'Items'!$A$6:$A$1005,0)),"MISSING ID")</x:f>
        <x:v>Crafting components</x:v>
      </x:c>
      <x:c r="H2069" s="4" t="str">
        <x:f>IFERROR(INDEX('Items'!$X$6:$X$1005,MATCH(D2069,'Items'!$A$6:$A$1005,0)),"MISSING ID")</x:f>
        <x:v>Crafting component</x:v>
      </x:c>
      <x:c r="I2069" s="4"/>
      <x:c r="J2069" s="4" t="str">
        <x:v>Unspecified</x:v>
      </x:c>
      <x:c r="K2069" s="4" t="str">
        <x:f>IFERROR(INDEX('Crafting recipes'!$D$6:$D$1005,MATCH(B2069,'Crafting recipes'!$A$6:$A$1005,0)),"MISSING ID")</x:f>
        <x:v>Proposal</x:v>
      </x:c>
      <x:c r="L2069" s="4" t="str">
        <x:f>IFERROR(INDEX('Items'!$AD$6:$AD$1005,MATCH(D2069,'Items'!$A$6:$A$1005,0)),"MISSING ID")</x:f>
        <x:v>Proposal</x:v>
      </x:c>
      <x:c r="M2069" s="4" t="str">
        <x:f>IFERROR(INDEX('Crafting recipes'!$E$6:$E$1005,MATCH(B2069,'Crafting recipes'!$A$6:$A$1005,0)),"MISSING ID")</x:f>
        <x:v>Partial proposal</x:v>
      </x:c>
      <x:c r="N2069" s="4" t="str">
        <x:v>Partial audit candidate; quantity, fit and performance remain unresolved.</x:v>
      </x:c>
      <x:c r="O20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9" s="4" t="n">
        <x:f>IF(OR(C2069="Ingredient candidate",C2069="Consumed input",C2069="Contained input",C2069="Transform input"),IF(F2069="T0",0,IF(F2069="T1",1,IF(F2069="T2",2,IF(F2069="T3",3,IF(F2069="T4",4,-1))))),-1)</x:f>
        <x:v>3</x:v>
      </x:c>
      <x:c r="Q2069" s="4" t="n">
        <x:f>IF(AND(OR(C2069="Ingredient candidate",C2069="Consumed input",C2069="Contained input",C2069="Transform input"),P2069=-1),1,0)</x:f>
        <x:v>0</x:v>
      </x:c>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Tools</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Tools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'Items'!$A$6:$A$883</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t="str">
        <x:v>design.collection.strained_phagia_table_drink</x:v>
      </x:c>
      <x:c r="B374" s="4" t="str">
        <x:v>Strained Phagia table drink candidate preparation</x:v>
      </x:c>
      <x:c r="C374" s="4" t="str">
        <x:v>Finished-item crafting</x:v>
      </x:c>
      <x:c r="D374" s="4" t="str">
        <x:v>Proposal</x:v>
      </x:c>
      <x:c r="E374" s="4" t="str">
        <x:v>Partial proposal</x:v>
      </x:c>
      <x:c r="F374" s="4" t="str">
        <x:v>Simple food-designated liquid portion served from a sealed vessel</x:v>
      </x:c>
      <x:c r="G374" s="4" t="str">
        <x:v>Contained food-only vessels, Food preparation screen and dedicated food tools. Species/culture/mineral edibility and storage qualification unresolved.</x:v>
      </x:c>
      <x:c r="H374" s="4" t="str">
        <x:f>IF(I374=0,"Unassigned",IF(SUMIFS('Material routes'!$Q$6:$Q$2205,'Material routes'!$B$6:$B$2205,A374)&gt;0,"Unassigned","T"&amp;_xlfn.MAXIFS('Material routes'!$P$6:$P$2205,'Material routes'!$B$6:$B$2205,A374)))</x:f>
        <x:v>T1</x:v>
      </x:c>
      <x:c r="I374" s="4" t="n">
        <x:f>SUM(COUNTIFS('Material routes'!$B$6:$B$2205,A374,'Material routes'!$C$6:$C$2205,"Ingredient candidate"),COUNTIFS('Material routes'!$B$6:$B$2205,A374,'Material routes'!$C$6:$C$2205,"Consumed input"),COUNTIFS('Material routes'!$B$6:$B$2205,A374,'Material routes'!$C$6:$C$2205,"Contained input"),COUNTIFS('Material routes'!$B$6:$B$2205,A374,'Material routes'!$C$6:$C$2205,"Transform input"))</x:f>
        <x:v>1</x:v>
      </x:c>
      <x:c r="J374" s="4" t="n">
        <x:f>COUNTIFS('Material routes'!$B$6:$B$2205,A374,'Material routes'!$C$6:$C$2205,"Output")</x:f>
        <x:v>1</x:v>
      </x:c>
      <x:c r="K374" s="4" t="n">
        <x:f>COUNTIFS('Material routes'!$B$6:$B$2205,A374,'Material routes'!$C$6:$C$2205,"Tool candidate")</x:f>
        <x:v>0</x:v>
      </x:c>
      <x:c r="L37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4" s="4" t="str">
        <x:v>Quantities, output yield, supporting inputs and compatibility remain undefined.</x:v>
      </x:c>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t="str">
        <x:v>design.collection.travel_phagia_concentrate_drink</x:v>
      </x:c>
      <x:c r="B379" s="4" t="str">
        <x:v>Travel Phagia concentrate drink candidate preparation</x:v>
      </x:c>
      <x:c r="C379" s="4" t="str">
        <x:v>Finished-item crafting</x:v>
      </x:c>
      <x:c r="D379" s="4" t="str">
        <x:v>Proposal</x:v>
      </x:c>
      <x:c r="E379" s="4" t="str">
        <x:v>Partial proposal</x:v>
      </x:c>
      <x:c r="F379" s="4" t="str">
        <x:v>Small dense serving intended for travel, effects unresolved</x:v>
      </x:c>
      <x:c r="G379" s="4" t="str">
        <x:v>Contained food-only vessels, Food preparation screen and dedicated food tools. Species/culture/mineral edibility and storage qualification unresolved.</x:v>
      </x:c>
      <x:c r="H379" s="4" t="str">
        <x:f>IF(I379=0,"Unassigned",IF(SUMIFS('Material routes'!$Q$6:$Q$2205,'Material routes'!$B$6:$B$2205,A379)&gt;0,"Unassigned","T"&amp;_xlfn.MAXIFS('Material routes'!$P$6:$P$2205,'Material routes'!$B$6:$B$2205,A379)))</x:f>
        <x:v>T2</x:v>
      </x:c>
      <x:c r="I379" s="4" t="n">
        <x:f>SUM(COUNTIFS('Material routes'!$B$6:$B$2205,A379,'Material routes'!$C$6:$C$2205,"Ingredient candidate"),COUNTIFS('Material routes'!$B$6:$B$2205,A379,'Material routes'!$C$6:$C$2205,"Consumed input"),COUNTIFS('Material routes'!$B$6:$B$2205,A379,'Material routes'!$C$6:$C$2205,"Contained input"),COUNTIFS('Material routes'!$B$6:$B$2205,A379,'Material routes'!$C$6:$C$2205,"Transform input"))</x:f>
        <x:v>2</x:v>
      </x:c>
      <x:c r="J379" s="4" t="n">
        <x:f>COUNTIFS('Material routes'!$B$6:$B$2205,A379,'Material routes'!$C$6:$C$2205,"Output")</x:f>
        <x:v>1</x:v>
      </x:c>
      <x:c r="K379" s="4" t="n">
        <x:f>COUNTIFS('Material routes'!$B$6:$B$2205,A379,'Material routes'!$C$6:$C$2205,"Tool candidate")</x:f>
        <x:v>0</x:v>
      </x:c>
      <x:c r="L37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9" s="4" t="str">
        <x:v>Quantities, output yield, supporting inputs and compatibility remain undefined.</x:v>
      </x:c>
    </x:row>
    <x:row r="380" ht="90" customHeight="1">
      <x:c r="A380" s="4" t="str">
        <x:v>design.collection.phagia_flake_suspension</x:v>
      </x:c>
      <x:c r="B380" s="4" t="str">
        <x:v>Phagia flake suspension candidate preparation</x:v>
      </x:c>
      <x:c r="C380" s="4" t="str">
        <x:v>Finished-item crafting</x:v>
      </x:c>
      <x:c r="D380" s="4" t="str">
        <x:v>Proposal</x:v>
      </x:c>
      <x:c r="E380" s="4" t="str">
        <x:v>Partial proposal</x:v>
      </x:c>
      <x:c r="F380" s="4" t="str">
        <x:v>Chewable flake-and-liquid meal drink</x:v>
      </x:c>
      <x:c r="G380" s="4" t="str">
        <x:v>Contained food-only vessels, Food preparation screen and dedicated food tools. Species/culture/mineral edibility and storage qualification unresolved.</x:v>
      </x:c>
      <x:c r="H380" s="4" t="str">
        <x:f>IF(I380=0,"Unassigned",IF(SUMIFS('Material routes'!$Q$6:$Q$2205,'Material routes'!$B$6:$B$2205,A380)&gt;0,"Unassigned","T"&amp;_xlfn.MAXIFS('Material routes'!$P$6:$P$2205,'Material routes'!$B$6:$B$2205,A380)))</x:f>
        <x:v>T1</x:v>
      </x:c>
      <x:c r="I380" s="4" t="n">
        <x:f>SUM(COUNTIFS('Material routes'!$B$6:$B$2205,A380,'Material routes'!$C$6:$C$2205,"Ingredient candidate"),COUNTIFS('Material routes'!$B$6:$B$2205,A380,'Material routes'!$C$6:$C$2205,"Consumed input"),COUNTIFS('Material routes'!$B$6:$B$2205,A380,'Material routes'!$C$6:$C$2205,"Contained input"),COUNTIFS('Material routes'!$B$6:$B$2205,A380,'Material routes'!$C$6:$C$2205,"Transform input"))</x:f>
        <x:v>2</x:v>
      </x:c>
      <x:c r="J380" s="4" t="n">
        <x:f>COUNTIFS('Material routes'!$B$6:$B$2205,A380,'Material routes'!$C$6:$C$2205,"Output")</x:f>
        <x:v>1</x:v>
      </x:c>
      <x:c r="K380" s="4" t="n">
        <x:f>COUNTIFS('Material routes'!$B$6:$B$2205,A380,'Material routes'!$C$6:$C$2205,"Tool candidate")</x:f>
        <x:v>0</x:v>
      </x:c>
      <x:c r="L3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0" s="4" t="str">
        <x:v>Quantities, output yield, supporting inputs and compatibility remain undefined.</x:v>
      </x:c>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t="str">
        <x:v>design.collection.phagia_roe_celebration_drink</x:v>
      </x:c>
      <x:c r="B385" s="4" t="str">
        <x:v>Phagia roe celebration drink candidate preparation</x:v>
      </x:c>
      <x:c r="C385" s="4" t="str">
        <x:v>Finished-item crafting</x:v>
      </x:c>
      <x:c r="D385" s="4" t="str">
        <x:v>Proposal</x:v>
      </x:c>
      <x:c r="E385" s="4" t="str">
        <x:v>Partial proposal</x:v>
      </x:c>
      <x:c r="F385" s="4" t="str">
        <x:v>Small celebratory suspension of selected edible roe</x:v>
      </x:c>
      <x:c r="G385" s="4" t="str">
        <x:v>Contained food-only vessels, Food preparation screen and dedicated food tools. Species/culture/mineral edibility and storage qualification unresolved.</x:v>
      </x:c>
      <x:c r="H385" s="4" t="str">
        <x:f>IF(I385=0,"Unassigned",IF(SUMIFS('Material routes'!$Q$6:$Q$2205,'Material routes'!$B$6:$B$2205,A385)&gt;0,"Unassigned","T"&amp;_xlfn.MAXIFS('Material routes'!$P$6:$P$2205,'Material routes'!$B$6:$B$2205,A385)))</x:f>
        <x:v>T1</x:v>
      </x:c>
      <x:c r="I385" s="4" t="n">
        <x:f>SUM(COUNTIFS('Material routes'!$B$6:$B$2205,A385,'Material routes'!$C$6:$C$2205,"Ingredient candidate"),COUNTIFS('Material routes'!$B$6:$B$2205,A385,'Material routes'!$C$6:$C$2205,"Consumed input"),COUNTIFS('Material routes'!$B$6:$B$2205,A385,'Material routes'!$C$6:$C$2205,"Contained input"),COUNTIFS('Material routes'!$B$6:$B$2205,A385,'Material routes'!$C$6:$C$2205,"Transform input"))</x:f>
        <x:v>2</x:v>
      </x:c>
      <x:c r="J385" s="4" t="n">
        <x:f>COUNTIFS('Material routes'!$B$6:$B$2205,A385,'Material routes'!$C$6:$C$2205,"Output")</x:f>
        <x:v>1</x:v>
      </x:c>
      <x:c r="K385" s="4" t="n">
        <x:f>COUNTIFS('Material routes'!$B$6:$B$2205,A385,'Material routes'!$C$6:$C$2205,"Tool candidate")</x:f>
        <x:v>0</x:v>
      </x:c>
      <x:c r="L3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5" s="4" t="str">
        <x:v>Quantities, output yield, supporting inputs and compatibility remain undefined.</x:v>
      </x:c>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t="str">
        <x:v>design.collection.cable_grip_canyon_ascender</x:v>
      </x:c>
      <x:c r="B409" s="4" t="str">
        <x:v>Cable-grip canyon ascender candidate preparation</x:v>
      </x:c>
      <x:c r="C409" s="4" t="str">
        <x:v>Finished-item crafting</x:v>
      </x:c>
      <x:c r="D409" s="4" t="str">
        <x:v>Proposal</x:v>
      </x:c>
      <x:c r="E409" s="4" t="str">
        <x:v>Partial proposal</x:v>
      </x:c>
      <x:c r="F409" s="4" t="str">
        <x:v>Manual cable-climbing aid with compatibility and anchoring unresolved</x:v>
      </x:c>
      <x:c r="G409" s="4" t="str">
        <x:v>Forge hearth, Anvil, Forging hammer, Smithing tongs, Metalworking file and Hand-cranked metal drill as applicable. Existing workshop bootstrap and controlled heating/cooling required; no free-water quench assumed.</x:v>
      </x:c>
      <x:c r="H409" s="4" t="str">
        <x:f>IF(I409=0,"Unassigned",IF(SUMIFS('Material routes'!$Q$6:$Q$2205,'Material routes'!$B$6:$B$2205,A409)&gt;0,"Unassigned","T"&amp;_xlfn.MAXIFS('Material routes'!$P$6:$P$2205,'Material routes'!$B$6:$B$2205,A409)))</x:f>
        <x:v>T4</x:v>
      </x:c>
      <x:c r="I409" s="4" t="n">
        <x:f>SUM(COUNTIFS('Material routes'!$B$6:$B$2205,A409,'Material routes'!$C$6:$C$2205,"Ingredient candidate"),COUNTIFS('Material routes'!$B$6:$B$2205,A409,'Material routes'!$C$6:$C$2205,"Consumed input"),COUNTIFS('Material routes'!$B$6:$B$2205,A409,'Material routes'!$C$6:$C$2205,"Contained input"),COUNTIFS('Material routes'!$B$6:$B$2205,A409,'Material routes'!$C$6:$C$2205,"Transform input"))</x:f>
        <x:v>5</x:v>
      </x:c>
      <x:c r="J409" s="4" t="n">
        <x:f>COUNTIFS('Material routes'!$B$6:$B$2205,A409,'Material routes'!$C$6:$C$2205,"Output")</x:f>
        <x:v>1</x:v>
      </x:c>
      <x:c r="K409" s="4" t="n">
        <x:f>COUNTIFS('Material routes'!$B$6:$B$2205,A409,'Material routes'!$C$6:$C$2205,"Tool candidate")</x:f>
        <x:v>0</x:v>
      </x:c>
      <x:c r="L409" s="4" t="str">
        <x:v>New item proposal, October 15, 2026. Setting reference (source proposal): https://github.com/sleepyseamonster/Arc-Dust/blob/f6f98515c005dc3c73cccd9cbc031691745740c6/02-Arc-Dust-Worldbuilding/world/materials/industrial-material-palette.md</x:v>
      </x:c>
      <x:c r="M409" s="4" t="str">
        <x:v>Quantities, output yield, supporting inputs and compatibility remain undefined. October 15 audit: candidate inputs / reusable prerequisites clarified. Structural coverage is not a qualified manufacturing recipe.</x:v>
      </x:c>
    </x:row>
    <x:row r="410" ht="90" customHeight="1">
      <x:c r="A410" s="4" t="str">
        <x:v>design.collection.braked_canyon_descent_trolley</x:v>
      </x:c>
      <x:c r="B410" s="4" t="str">
        <x:v>Braked canyon descent trolley candidate preparation</x:v>
      </x:c>
      <x:c r="C410" s="4" t="str">
        <x:v>Finished-item crafting</x:v>
      </x:c>
      <x:c r="D410" s="4" t="str">
        <x:v>Proposal</x:v>
      </x:c>
      <x:c r="E410" s="4" t="str">
        <x:v>Partial proposal</x:v>
      </x:c>
      <x:c r="F410" s="4" t="str">
        <x:v>Rides a suitable installed cable, route infrastructure required</x:v>
      </x:c>
      <x:c r="G410" s="4" t="str">
        <x:v>Forge hearth, Anvil, Forging hammer, Smithing tongs, Metalworking file and Hand-cranked metal drill as applicable. Existing workshop bootstrap and controlled heating/cooling required; no free-water quench assumed.</x:v>
      </x:c>
      <x:c r="H410" s="4" t="str">
        <x:f>IF(I410=0,"Unassigned",IF(SUMIFS('Material routes'!$Q$6:$Q$2205,'Material routes'!$B$6:$B$2205,A410)&gt;0,"Unassigned","T"&amp;_xlfn.MAXIFS('Material routes'!$P$6:$P$2205,'Material routes'!$B$6:$B$2205,A410)))</x:f>
        <x:v>T4</x:v>
      </x:c>
      <x:c r="I410" s="4" t="n">
        <x:f>SUM(COUNTIFS('Material routes'!$B$6:$B$2205,A410,'Material routes'!$C$6:$C$2205,"Ingredient candidate"),COUNTIFS('Material routes'!$B$6:$B$2205,A410,'Material routes'!$C$6:$C$2205,"Consumed input"),COUNTIFS('Material routes'!$B$6:$B$2205,A410,'Material routes'!$C$6:$C$2205,"Contained input"),COUNTIFS('Material routes'!$B$6:$B$2205,A410,'Material routes'!$C$6:$C$2205,"Transform input"))</x:f>
        <x:v>6</x:v>
      </x:c>
      <x:c r="J410" s="4" t="n">
        <x:f>COUNTIFS('Material routes'!$B$6:$B$2205,A410,'Material routes'!$C$6:$C$2205,"Output")</x:f>
        <x:v>1</x:v>
      </x:c>
      <x:c r="K410" s="4" t="n">
        <x:f>COUNTIFS('Material routes'!$B$6:$B$2205,A410,'Material routes'!$C$6:$C$2205,"Tool candidate")</x:f>
        <x:v>0</x:v>
      </x:c>
      <x:c r="L410" s="4" t="str">
        <x:v>New item proposal, October 15, 2026. Setting reference (source proposal): https://github.com/sleepyseamonster/Arc-Dust/blob/f6f98515c005dc3c73cccd9cbc031691745740c6/02-Arc-Dust-Worldbuilding/world/materials/industrial-material-palette.md</x:v>
      </x:c>
      <x:c r="M410" s="4" t="str">
        <x:v>Quantities, output yield, supporting inputs and compatibility remain undefined. October 15 audit: candidate inputs / reusable prerequisites clarified. Structural coverage is not a qualified manufacturing recipe.</x:v>
      </x:c>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t="str">
        <x:v>design.audit.proposal_gear_metal_armor_set</x:v>
      </x:c>
      <x:c r="B543" s="4" t="str">
        <x:v>Assembled metal armor candidate preparation</x:v>
      </x:c>
      <x:c r="C543" s="4" t="str">
        <x:v>Finished-item crafting</x:v>
      </x:c>
      <x:c r="D543" s="4" t="str">
        <x:v>Proposal</x:v>
      </x:c>
      <x:c r="E543" s="4" t="str">
        <x:v>Partial proposal</x:v>
      </x:c>
      <x:c r="F543" s="4" t="str">
        <x:v>Candidate preparation of Assembled metal armor</x:v>
      </x:c>
      <x:c r="G543" s="4" t="str">
        <x:v>Forge hearth, Anvil, Forging hammer, Smithing tongs, Metalworking file and Hand-cranked metal drill as applicable. Existing workshop bootstrap and controlled heating/cooling required; no free-water quench assumed.</x:v>
      </x:c>
      <x:c r="H543" s="4" t="str">
        <x:f>IF(I543=0,"Unassigned",IF(SUMIFS('Material routes'!$Q$6:$Q$2205,'Material routes'!$B$6:$B$2205,A543)&gt;0,"Unassigned","T"&amp;_xlfn.MAXIFS('Material routes'!$P$6:$P$2205,'Material routes'!$B$6:$B$2205,A543)))</x:f>
        <x:v>Unassigned</x:v>
      </x:c>
      <x:c r="I543" s="4" t="n">
        <x:f>SUM(COUNTIFS('Material routes'!$B$6:$B$2205,A543,'Material routes'!$C$6:$C$2205,"Ingredient candidate"),COUNTIFS('Material routes'!$B$6:$B$2205,A543,'Material routes'!$C$6:$C$2205,"Consumed input"),COUNTIFS('Material routes'!$B$6:$B$2205,A543,'Material routes'!$C$6:$C$2205,"Contained input"),COUNTIFS('Material routes'!$B$6:$B$2205,A543,'Material routes'!$C$6:$C$2205,"Transform input"))</x:f>
        <x:v>4</x:v>
      </x:c>
      <x:c r="J543" s="4" t="n">
        <x:f>COUNTIFS('Material routes'!$B$6:$B$2205,A543,'Material routes'!$C$6:$C$2205,"Output")</x:f>
        <x:v>1</x:v>
      </x:c>
      <x:c r="K543" s="4" t="n">
        <x:f>COUNTIFS('Material routes'!$B$6:$B$2205,A543,'Material routes'!$C$6:$C$2205,"Tool candidate")</x:f>
        <x:v>0</x:v>
      </x:c>
      <x:c r="L5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3" s="4" t="str">
        <x:v>Partial design only. Exact materials, joining, fit and qualification remain open. October 15 audit: candidate inputs / reusable prerequisites clarified. Structural coverage is not a qualified manufacturing recipe.</x:v>
      </x:c>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t="str">
        <x:v>design.audit.proposal_food_drink_portion</x:v>
      </x:c>
      <x:c r="B629" s="4" t="str">
        <x:v>Prepared Phagia drink portion candidate preparation</x:v>
      </x:c>
      <x:c r="C629" s="4" t="str">
        <x:v>Finished-item crafting</x:v>
      </x:c>
      <x:c r="D629" s="4" t="str">
        <x:v>Proposal</x:v>
      </x:c>
      <x:c r="E629" s="4" t="str">
        <x:v>Partial proposal</x:v>
      </x:c>
      <x:c r="F629" s="4" t="str">
        <x:v>Candidate preparation of Prepared Phagia drink portion</x:v>
      </x:c>
      <x:c r="G629" s="4" t="str">
        <x:v>Contained food-only vessels, Food preparation screen and dedicated food tools. Species/culture/mineral edibility and storage qualification unresolved.</x:v>
      </x:c>
      <x:c r="H629" s="4" t="str">
        <x:f>IF(I629=0,"Unassigned",IF(SUMIFS('Material routes'!$Q$6:$Q$2205,'Material routes'!$B$6:$B$2205,A629)&gt;0,"Unassigned","T"&amp;_xlfn.MAXIFS('Material routes'!$P$6:$P$2205,'Material routes'!$B$6:$B$2205,A629)))</x:f>
        <x:v>T1</x:v>
      </x:c>
      <x:c r="I629" s="4" t="n">
        <x:f>SUM(COUNTIFS('Material routes'!$B$6:$B$2205,A629,'Material routes'!$C$6:$C$2205,"Ingredient candidate"),COUNTIFS('Material routes'!$B$6:$B$2205,A629,'Material routes'!$C$6:$C$2205,"Consumed input"),COUNTIFS('Material routes'!$B$6:$B$2205,A629,'Material routes'!$C$6:$C$2205,"Contained input"),COUNTIFS('Material routes'!$B$6:$B$2205,A629,'Material routes'!$C$6:$C$2205,"Transform input"))</x:f>
        <x:v>1</x:v>
      </x:c>
      <x:c r="J629" s="4" t="n">
        <x:f>COUNTIFS('Material routes'!$B$6:$B$2205,A629,'Material routes'!$C$6:$C$2205,"Output")</x:f>
        <x:v>1</x:v>
      </x:c>
      <x:c r="K629" s="4" t="n">
        <x:f>COUNTIFS('Material routes'!$B$6:$B$2205,A629,'Material routes'!$C$6:$C$2205,"Tool candidate")</x:f>
        <x:v>0</x:v>
      </x:c>
      <x:c r="L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9" s="4" t="str">
        <x:v>Partial design only. Exact materials, joining, fit and qualification remain open. October 15 audit: candidate inputs / reusable prerequisites clarified. Structural coverage is not a qualified manufacturing recipe.</x:v>
      </x:c>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t="str">
        <x:v>design.audit.author_city_transport_car</x:v>
      </x:c>
      <x:c r="B660" s="4" t="str">
        <x:v>Inner-city car candidate preparation</x:v>
      </x:c>
      <x:c r="C660" s="4" t="str">
        <x:v>Finished-item crafting</x:v>
      </x:c>
      <x:c r="D660" s="4" t="str">
        <x:v>Proposal</x:v>
      </x:c>
      <x:c r="E660" s="4" t="str">
        <x:v>Partial proposal</x:v>
      </x:c>
      <x:c r="F660" s="4" t="str">
        <x:v>Candidate preparation of Inner-city car</x:v>
      </x:c>
      <x:c r="G660" s="4" t="str">
        <x:v>Specialist engineering workshop; insulation, pressure or control qualification as applicable. Power/working medium and operating theory unresolved.</x:v>
      </x:c>
      <x:c r="H660" s="4" t="str">
        <x:f>IF(I660=0,"Unassigned",IF(SUMIFS('Material routes'!$Q$6:$Q$2205,'Material routes'!$B$6:$B$2205,A660)&gt;0,"Unassigned","T"&amp;_xlfn.MAXIFS('Material routes'!$P$6:$P$2205,'Material routes'!$B$6:$B$2205,A660)))</x:f>
        <x:v>Unassigned</x:v>
      </x:c>
      <x:c r="I660" s="4" t="n">
        <x:f>SUM(COUNTIFS('Material routes'!$B$6:$B$2205,A660,'Material routes'!$C$6:$C$2205,"Ingredient candidate"),COUNTIFS('Material routes'!$B$6:$B$2205,A660,'Material routes'!$C$6:$C$2205,"Consumed input"),COUNTIFS('Material routes'!$B$6:$B$2205,A660,'Material routes'!$C$6:$C$2205,"Contained input"),COUNTIFS('Material routes'!$B$6:$B$2205,A660,'Material routes'!$C$6:$C$2205,"Transform input"))</x:f>
        <x:v>6</x:v>
      </x:c>
      <x:c r="J660" s="4" t="n">
        <x:f>COUNTIFS('Material routes'!$B$6:$B$2205,A660,'Material routes'!$C$6:$C$2205,"Output")</x:f>
        <x:v>1</x:v>
      </x:c>
      <x:c r="K660" s="4" t="n">
        <x:f>COUNTIFS('Material routes'!$B$6:$B$2205,A660,'Material routes'!$C$6:$C$2205,"Tool candidate")</x:f>
        <x:v>0</x:v>
      </x:c>
      <x:c r="L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60" s="4" t="str">
        <x:v>Research gated: bipedal locomotion, balance, control and power are unresolved. No wheeled chassis or engine is assumed. October 15 audit: candidate inputs / reusable prerequisites clarified. Structural coverage is not a qualified manufacturing recipe.</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Tools</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Tools</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Tools</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Tools</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Tools</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Tools</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Tools</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t="str">
        <x:f>IFERROR(INDEX('Material routes'!$E$6:$E$2205,MATCH(U690,'Material routes'!$A$6:$A$2205,0)),"MISSING ID")</x:f>
        <x:v>Culinary Phagia liquid fraction</x:v>
      </x:c>
      <x:c r="B690" s="4" t="str">
        <x:f>IFERROR(INDEX('Material routes'!$F$6:$F$2205,MATCH(U690,'Material routes'!$A$6:$A$2205,0)),"MISSING ID")</x:f>
        <x:v>T1</x:v>
      </x:c>
      <x:c r="C690" s="4" t="str">
        <x:f>IFERROR(INDEX('Material routes'!$H$6:$H$2205,MATCH(U690,'Material routes'!$A$6:$A$2205,0)),"MISSING ID")</x:f>
        <x:v>Food material</x:v>
      </x:c>
      <x:c r="D690" s="4" t="str">
        <x:f>IFERROR(INDEX('Material routes'!$G$6:$G$2205,MATCH(U690,'Material routes'!$A$6:$A$2205,0)),"MISSING ID")</x:f>
        <x:v>Cooking ingredients</x:v>
      </x:c>
      <x:c r="E690" s="4" t="str">
        <x:f>IFERROR(INDEX('Material routes'!$C$6:$C$2205,MATCH(U690,'Material routes'!$A$6:$A$2205,0)),"MISSING ID")</x:f>
        <x:v>Ingredient candidate</x:v>
      </x:c>
      <x:c r="F690" s="4" t="str">
        <x:f>IFERROR(INDEX('Material routes'!$E$6:$E$2205,MATCH(V690,'Material routes'!$A$6:$A$2205,0)),"MISSING ID")</x:f>
        <x:v>Strained Phagia table drink</x:v>
      </x:c>
      <x:c r="G690" s="4" t="str">
        <x:f>IFERROR(INDEX('Material routes'!$F$6:$F$2205,MATCH(V690,'Material routes'!$A$6:$A$2205,0)),"MISSING ID")</x:f>
        <x:v>Not applicable</x:v>
      </x:c>
      <x:c r="H690" s="4" t="str">
        <x:f>IFERROR(INDEX('Material routes'!$H$6:$H$2205,MATCH(V690,'Material routes'!$A$6:$A$2205,0)),"MISSING ID")</x:f>
        <x:v>Drink consumable</x:v>
      </x:c>
      <x:c r="I690" s="4" t="str">
        <x:f>IFERROR(INDEX('Material routes'!$G$6:$G$2205,MATCH(V690,'Material routes'!$A$6:$A$2205,0)),"MISSING ID")</x:f>
        <x:v>Consumables</x:v>
      </x:c>
      <x:c r="J690" s="4" t="str">
        <x:f>IFERROR(INDEX('Material routes'!$B$6:$B$2205,MATCH(U690,'Material routes'!$A$6:$A$2205,0)),"MISSING ID")</x:f>
        <x:v>design.collection.strained_phagia_table_drink</x:v>
      </x:c>
      <x:c r="K690" s="4" t="str">
        <x:f>IFERROR(INDEX('Crafting recipes'!$C$6:$C$1005,MATCH(J690,'Crafting recipes'!$A$6:$A$1005,0)),"MISSING ID")</x:f>
        <x:v>Finished-item crafting</x:v>
      </x:c>
      <x:c r="L690" s="4" t="str">
        <x:f>IFERROR(INDEX('Material routes'!$K$6:$K$2205,MATCH(U690,'Material routes'!$A$6:$A$2205,0)),"MISSING ID")</x:f>
        <x:v>Proposal</x:v>
      </x:c>
      <x:c r="M690" s="4" t="str">
        <x:f>IFERROR(INDEX('Material routes'!$M$6:$M$2205,MATCH(U690,'Material routes'!$A$6:$A$2205,0)),"MISSING ID")</x:f>
        <x:v>Partial proposal</x:v>
      </x:c>
      <x:c r="N690" s="4"/>
      <x:c r="O690" s="4" t="str">
        <x:f>IFERROR(INDEX('Material routes'!$J$6:$J$2205,MATCH(U690,'Material routes'!$A$6:$A$2205,0)),"MISSING ID")</x:f>
        <x:v>Unspecified</x:v>
      </x:c>
      <x:c r="P690" s="4"/>
      <x:c r="Q690" s="4" t="str">
        <x:f>IFERROR(INDEX('Material routes'!$J$6:$J$2205,MATCH(V690,'Material routes'!$A$6:$A$2205,0)),"MISSING ID")</x:f>
        <x:v>Unspecified</x:v>
      </x:c>
      <x:c r="R690" s="4" t="str">
        <x:f>IF(L690="Withheld","Withheld premise",IF(E690="Tool candidate","Reusable prerequisite",IF(K690="Raw entry preparation","Entry-resource preparation",IF(G690="Not applicable",IF(IFERROR(INDEX('Items'!$AI$6:$AI$1005,MATCH(T690,'Items'!$A$6:$A$1005,0)),"MISSING ID")="Finished item","Finished endpoint",IF(IFERROR(INDEX('Items'!$AI$6:$AI$1005,MATCH(T690,'Items'!$A$6:$A$1005,0)),"MISSING ID")="Currency","Currency / no refinement tier","Recovered output / tier not applicable")),IF(OR(IFERROR(INDEX('Crafting recipes'!$H$6:$H$1005,MATCH(J690,'Crafting recipes'!$A$6:$A$1005,0)),"MISSING ID")="Unassigned",G690="Unassigned"),"Tier unresolved",IF(IFERROR(VALUE(RIGHT(G690,1))-VALUE(RIGHT(IFERROR(INDEX('Crafting recipes'!$H$6:$H$1005,MATCH(J690,'Crafting recipes'!$A$6:$A$1005,0)),"MISSING ID"),1)),0)=1,IF(B690=IFERROR(INDEX('Crafting recipes'!$H$6:$H$1005,MATCH(J690,'Crafting recipes'!$A$6:$A$1005,0)),"MISSING ID"),"Advances one material tier","Lower-tier ingredient; route advances one tier"),"Needs tier review"))))))</x:f>
        <x:v>Finished endpoint</x:v>
      </x:c>
      <x:c r="S690" s="4" t="str">
        <x:f>IFERROR(INDEX('Material routes'!$D$6:$D$2205,MATCH(U690,'Material routes'!$A$6:$A$2205,0)),"MISSING ID")</x:f>
        <x:v>proposal.collection.culinary_phagia_liquid_fraction</x:v>
      </x:c>
      <x:c r="T690" s="4" t="str">
        <x:f>IFERROR(INDEX('Material routes'!$D$6:$D$2205,MATCH(V690,'Material routes'!$A$6:$A$2205,0)),"MISSING ID")</x:f>
        <x:v>proposal.collection.strained_phagia_table_drink</x:v>
      </x:c>
      <x:c r="U690" s="4" t="str">
        <x:v>design.collection.strained_phagia_table_drink.in.1</x:v>
      </x:c>
      <x:c r="V690" s="4" t="str">
        <x:v>design.collection.strained_phagia_table_drink.out</x:v>
      </x:c>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t="str">
        <x:f>IFERROR(INDEX('Material routes'!$E$6:$E$2205,MATCH(U699,'Material routes'!$A$6:$A$2205,0)),"MISSING ID")</x:f>
        <x:v>Reduced culinary Phagia concentrate</x:v>
      </x:c>
      <x:c r="B699" s="4" t="str">
        <x:f>IFERROR(INDEX('Material routes'!$F$6:$F$2205,MATCH(U699,'Material routes'!$A$6:$A$2205,0)),"MISSING ID")</x:f>
        <x:v>T2</x:v>
      </x:c>
      <x:c r="C699" s="4" t="str">
        <x:f>IFERROR(INDEX('Material routes'!$H$6:$H$2205,MATCH(U699,'Material routes'!$A$6:$A$2205,0)),"MISSING ID")</x:f>
        <x:v>Food material</x:v>
      </x:c>
      <x:c r="D699" s="4" t="str">
        <x:f>IFERROR(INDEX('Material routes'!$G$6:$G$2205,MATCH(U699,'Material routes'!$A$6:$A$2205,0)),"MISSING ID")</x:f>
        <x:v>Cooking ingredients</x:v>
      </x:c>
      <x:c r="E699" s="4" t="str">
        <x:f>IFERROR(INDEX('Material routes'!$C$6:$C$2205,MATCH(U699,'Material routes'!$A$6:$A$2205,0)),"MISSING ID")</x:f>
        <x:v>Ingredient candidate</x:v>
      </x:c>
      <x:c r="F699" s="4" t="str">
        <x:f>IFERROR(INDEX('Material routes'!$E$6:$E$2205,MATCH(V699,'Material routes'!$A$6:$A$2205,0)),"MISSING ID")</x:f>
        <x:v>Travel Phagia concentrate drink</x:v>
      </x:c>
      <x:c r="G699" s="4" t="str">
        <x:f>IFERROR(INDEX('Material routes'!$F$6:$F$2205,MATCH(V699,'Material routes'!$A$6:$A$2205,0)),"MISSING ID")</x:f>
        <x:v>Not applicable</x:v>
      </x:c>
      <x:c r="H699" s="4" t="str">
        <x:f>IFERROR(INDEX('Material routes'!$H$6:$H$2205,MATCH(V699,'Material routes'!$A$6:$A$2205,0)),"MISSING ID")</x:f>
        <x:v>Drink consumable</x:v>
      </x:c>
      <x:c r="I699" s="4" t="str">
        <x:f>IFERROR(INDEX('Material routes'!$G$6:$G$2205,MATCH(V699,'Material routes'!$A$6:$A$2205,0)),"MISSING ID")</x:f>
        <x:v>Consumables</x:v>
      </x:c>
      <x:c r="J699" s="4" t="str">
        <x:f>IFERROR(INDEX('Material routes'!$B$6:$B$2205,MATCH(U699,'Material routes'!$A$6:$A$2205,0)),"MISSING ID")</x:f>
        <x:v>design.collection.travel_phagia_concentrate_drink</x:v>
      </x:c>
      <x:c r="K699" s="4" t="str">
        <x:f>IFERROR(INDEX('Crafting recipes'!$C$6:$C$1005,MATCH(J699,'Crafting recipes'!$A$6:$A$1005,0)),"MISSING ID")</x:f>
        <x:v>Finished-item crafting</x:v>
      </x:c>
      <x:c r="L699" s="4" t="str">
        <x:f>IFERROR(INDEX('Material routes'!$K$6:$K$2205,MATCH(U699,'Material routes'!$A$6:$A$2205,0)),"MISSING ID")</x:f>
        <x:v>Proposal</x:v>
      </x:c>
      <x:c r="M699" s="4" t="str">
        <x:f>IFERROR(INDEX('Material routes'!$M$6:$M$2205,MATCH(U699,'Material routes'!$A$6:$A$2205,0)),"MISSING ID")</x:f>
        <x:v>Partial proposal</x:v>
      </x:c>
      <x:c r="N699" s="4"/>
      <x:c r="O699" s="4" t="str">
        <x:f>IFERROR(INDEX('Material routes'!$J$6:$J$2205,MATCH(U699,'Material routes'!$A$6:$A$2205,0)),"MISSING ID")</x:f>
        <x:v>Unspecified</x:v>
      </x:c>
      <x:c r="P699" s="4"/>
      <x:c r="Q699" s="4" t="str">
        <x:f>IFERROR(INDEX('Material routes'!$J$6:$J$2205,MATCH(V699,'Material routes'!$A$6:$A$2205,0)),"MISSING ID")</x:f>
        <x:v>Unspecified</x:v>
      </x:c>
      <x:c r="R699" s="4" t="str">
        <x:f>IF(L699="Withheld","Withheld premise",IF(E699="Tool candidate","Reusable prerequisite",IF(K699="Raw entry preparation","Entry-resource preparation",IF(G699="Not applicable",IF(IFERROR(INDEX('Items'!$AI$6:$AI$1005,MATCH(T699,'Items'!$A$6:$A$1005,0)),"MISSING ID")="Finished item","Finished endpoint",IF(IFERROR(INDEX('Items'!$AI$6:$AI$1005,MATCH(T699,'Items'!$A$6:$A$1005,0)),"MISSING ID")="Currency","Currency / no refinement tier","Recovered output / tier not applicable")),IF(OR(IFERROR(INDEX('Crafting recipes'!$H$6:$H$1005,MATCH(J699,'Crafting recipes'!$A$6:$A$1005,0)),"MISSING ID")="Unassigned",G699="Unassigned"),"Tier unresolved",IF(IFERROR(VALUE(RIGHT(G699,1))-VALUE(RIGHT(IFERROR(INDEX('Crafting recipes'!$H$6:$H$1005,MATCH(J699,'Crafting recipes'!$A$6:$A$1005,0)),"MISSING ID"),1)),0)=1,IF(B699=IFERROR(INDEX('Crafting recipes'!$H$6:$H$1005,MATCH(J699,'Crafting recipes'!$A$6:$A$1005,0)),"MISSING ID"),"Advances one material tier","Lower-tier ingredient; route advances one tier"),"Needs tier review"))))))</x:f>
        <x:v>Finished endpoint</x:v>
      </x:c>
      <x:c r="S699" s="4" t="str">
        <x:f>IFERROR(INDEX('Material routes'!$D$6:$D$2205,MATCH(U699,'Material routes'!$A$6:$A$2205,0)),"MISSING ID")</x:f>
        <x:v>proposal.collection.reduced_culinary_phagia_concentrate</x:v>
      </x:c>
      <x:c r="T699" s="4" t="str">
        <x:f>IFERROR(INDEX('Material routes'!$D$6:$D$2205,MATCH(V699,'Material routes'!$A$6:$A$2205,0)),"MISSING ID")</x:f>
        <x:v>proposal.collection.travel_phagia_concentrate_drink</x:v>
      </x:c>
      <x:c r="U699" s="4" t="str">
        <x:v>design.collection.travel_phagia_concentrate_drink.in.1</x:v>
      </x:c>
      <x:c r="V699" s="4" t="str">
        <x:v>design.collection.travel_phagia_concentrate_drink.out</x:v>
      </x:c>
    </x:row>
    <x:row r="700" ht="64" customHeight="1">
      <x:c r="A700" s="4" t="str">
        <x:f>IFERROR(INDEX('Material routes'!$E$6:$E$2205,MATCH(U700,'Material routes'!$A$6:$A$2205,0)),"MISSING ID")</x:f>
        <x:v>Culinary Phagia liquid fraction</x:v>
      </x:c>
      <x:c r="B700" s="4" t="str">
        <x:f>IFERROR(INDEX('Material routes'!$F$6:$F$2205,MATCH(U700,'Material routes'!$A$6:$A$2205,0)),"MISSING ID")</x:f>
        <x:v>T1</x:v>
      </x:c>
      <x:c r="C700" s="4" t="str">
        <x:f>IFERROR(INDEX('Material routes'!$H$6:$H$2205,MATCH(U700,'Material routes'!$A$6:$A$2205,0)),"MISSING ID")</x:f>
        <x:v>Food material</x:v>
      </x:c>
      <x:c r="D700" s="4" t="str">
        <x:f>IFERROR(INDEX('Material routes'!$G$6:$G$2205,MATCH(U700,'Material routes'!$A$6:$A$2205,0)),"MISSING ID")</x:f>
        <x:v>Cooking ingredients</x:v>
      </x:c>
      <x:c r="E700" s="4" t="str">
        <x:f>IFERROR(INDEX('Material routes'!$C$6:$C$2205,MATCH(U700,'Material routes'!$A$6:$A$2205,0)),"MISSING ID")</x:f>
        <x:v>Ingredient candidate</x:v>
      </x:c>
      <x:c r="F700" s="4" t="str">
        <x:f>IFERROR(INDEX('Material routes'!$E$6:$E$2205,MATCH(V700,'Material routes'!$A$6:$A$2205,0)),"MISSING ID")</x:f>
        <x:v>Travel Phagia concentrate drink</x:v>
      </x:c>
      <x:c r="G700" s="4" t="str">
        <x:f>IFERROR(INDEX('Material routes'!$F$6:$F$2205,MATCH(V700,'Material routes'!$A$6:$A$2205,0)),"MISSING ID")</x:f>
        <x:v>Not applicable</x:v>
      </x:c>
      <x:c r="H700" s="4" t="str">
        <x:f>IFERROR(INDEX('Material routes'!$H$6:$H$2205,MATCH(V700,'Material routes'!$A$6:$A$2205,0)),"MISSING ID")</x:f>
        <x:v>Drink consumable</x:v>
      </x:c>
      <x:c r="I700" s="4" t="str">
        <x:f>IFERROR(INDEX('Material routes'!$G$6:$G$2205,MATCH(V700,'Material routes'!$A$6:$A$2205,0)),"MISSING ID")</x:f>
        <x:v>Consumables</x:v>
      </x:c>
      <x:c r="J700" s="4" t="str">
        <x:f>IFERROR(INDEX('Material routes'!$B$6:$B$2205,MATCH(U700,'Material routes'!$A$6:$A$2205,0)),"MISSING ID")</x:f>
        <x:v>design.collection.travel_phagia_concentrate_drink</x:v>
      </x:c>
      <x:c r="K700" s="4" t="str">
        <x:f>IFERROR(INDEX('Crafting recipes'!$C$6:$C$1005,MATCH(J700,'Crafting recipes'!$A$6:$A$1005,0)),"MISSING ID")</x:f>
        <x:v>Finished-item crafting</x:v>
      </x:c>
      <x:c r="L700" s="4" t="str">
        <x:f>IFERROR(INDEX('Material routes'!$K$6:$K$2205,MATCH(U700,'Material routes'!$A$6:$A$2205,0)),"MISSING ID")</x:f>
        <x:v>Proposal</x:v>
      </x:c>
      <x:c r="M700" s="4" t="str">
        <x:f>IFERROR(INDEX('Material routes'!$M$6:$M$2205,MATCH(U700,'Material routes'!$A$6:$A$2205,0)),"MISSING ID")</x:f>
        <x:v>Partial proposal</x:v>
      </x:c>
      <x:c r="N700" s="4"/>
      <x:c r="O700" s="4" t="str">
        <x:f>IFERROR(INDEX('Material routes'!$J$6:$J$2205,MATCH(U700,'Material routes'!$A$6:$A$2205,0)),"MISSING ID")</x:f>
        <x:v>Unspecified</x:v>
      </x:c>
      <x:c r="P700" s="4"/>
      <x:c r="Q700" s="4" t="str">
        <x:f>IFERROR(INDEX('Material routes'!$J$6:$J$2205,MATCH(V700,'Material routes'!$A$6:$A$2205,0)),"MISSING ID")</x:f>
        <x:v>Unspecified</x:v>
      </x:c>
      <x:c r="R700" s="4" t="str">
        <x:f>IF(L700="Withheld","Withheld premise",IF(E700="Tool candidate","Reusable prerequisite",IF(K700="Raw entry preparation","Entry-resource preparation",IF(G700="Not applicable",IF(IFERROR(INDEX('Items'!$AI$6:$AI$1005,MATCH(T700,'Items'!$A$6:$A$1005,0)),"MISSING ID")="Finished item","Finished endpoint",IF(IFERROR(INDEX('Items'!$AI$6:$AI$1005,MATCH(T700,'Items'!$A$6:$A$1005,0)),"MISSING ID")="Currency","Currency / no refinement tier","Recovered output / tier not applicable")),IF(OR(IFERROR(INDEX('Crafting recipes'!$H$6:$H$1005,MATCH(J700,'Crafting recipes'!$A$6:$A$1005,0)),"MISSING ID")="Unassigned",G700="Unassigned"),"Tier unresolved",IF(IFERROR(VALUE(RIGHT(G700,1))-VALUE(RIGHT(IFERROR(INDEX('Crafting recipes'!$H$6:$H$1005,MATCH(J700,'Crafting recipes'!$A$6:$A$1005,0)),"MISSING ID"),1)),0)=1,IF(B700=IFERROR(INDEX('Crafting recipes'!$H$6:$H$1005,MATCH(J700,'Crafting recipes'!$A$6:$A$1005,0)),"MISSING ID"),"Advances one material tier","Lower-tier ingredient; route advances one tier"),"Needs tier review"))))))</x:f>
        <x:v>Finished endpoint</x:v>
      </x:c>
      <x:c r="S700" s="4" t="str">
        <x:f>IFERROR(INDEX('Material routes'!$D$6:$D$2205,MATCH(U700,'Material routes'!$A$6:$A$2205,0)),"MISSING ID")</x:f>
        <x:v>proposal.collection.culinary_phagia_liquid_fraction</x:v>
      </x:c>
      <x:c r="T700" s="4" t="str">
        <x:f>IFERROR(INDEX('Material routes'!$D$6:$D$2205,MATCH(V700,'Material routes'!$A$6:$A$2205,0)),"MISSING ID")</x:f>
        <x:v>proposal.collection.travel_phagia_concentrate_drink</x:v>
      </x:c>
      <x:c r="U700" s="4" t="str">
        <x:v>design.collection.travel_phagia_concentrate_drink.in.2</x:v>
      </x:c>
      <x:c r="V700" s="4" t="str">
        <x:v>design.collection.travel_phagia_concentrate_drink.out</x:v>
      </x:c>
    </x:row>
    <x:row r="701" ht="64" customHeight="1">
      <x:c r="A701" s="4" t="str">
        <x:f>IFERROR(INDEX('Material routes'!$E$6:$E$2205,MATCH(U701,'Material routes'!$A$6:$A$2205,0)),"MISSING ID")</x:f>
        <x:v>Pressed culinary Phagia flakes</x:v>
      </x:c>
      <x:c r="B701" s="4" t="str">
        <x:f>IFERROR(INDEX('Material routes'!$F$6:$F$2205,MATCH(U701,'Material routes'!$A$6:$A$2205,0)),"MISSING ID")</x:f>
        <x:v>T1</x:v>
      </x:c>
      <x:c r="C701" s="4" t="str">
        <x:f>IFERROR(INDEX('Material routes'!$H$6:$H$2205,MATCH(U701,'Material routes'!$A$6:$A$2205,0)),"MISSING ID")</x:f>
        <x:v>Food material</x:v>
      </x:c>
      <x:c r="D701" s="4" t="str">
        <x:f>IFERROR(INDEX('Material routes'!$G$6:$G$2205,MATCH(U701,'Material routes'!$A$6:$A$2205,0)),"MISSING ID")</x:f>
        <x:v>Cooking ingredients</x:v>
      </x:c>
      <x:c r="E701" s="4" t="str">
        <x:f>IFERROR(INDEX('Material routes'!$C$6:$C$2205,MATCH(U701,'Material routes'!$A$6:$A$2205,0)),"MISSING ID")</x:f>
        <x:v>Ingredient candidate</x:v>
      </x:c>
      <x:c r="F701" s="4" t="str">
        <x:f>IFERROR(INDEX('Material routes'!$E$6:$E$2205,MATCH(V701,'Material routes'!$A$6:$A$2205,0)),"MISSING ID")</x:f>
        <x:v>Phagia flake suspension</x:v>
      </x:c>
      <x:c r="G701" s="4" t="str">
        <x:f>IFERROR(INDEX('Material routes'!$F$6:$F$2205,MATCH(V701,'Material routes'!$A$6:$A$2205,0)),"MISSING ID")</x:f>
        <x:v>Not applicable</x:v>
      </x:c>
      <x:c r="H701" s="4" t="str">
        <x:f>IFERROR(INDEX('Material routes'!$H$6:$H$2205,MATCH(V701,'Material routes'!$A$6:$A$2205,0)),"MISSING ID")</x:f>
        <x:v>Drink consumable</x:v>
      </x:c>
      <x:c r="I701" s="4" t="str">
        <x:f>IFERROR(INDEX('Material routes'!$G$6:$G$2205,MATCH(V701,'Material routes'!$A$6:$A$2205,0)),"MISSING ID")</x:f>
        <x:v>Consumables</x:v>
      </x:c>
      <x:c r="J701" s="4" t="str">
        <x:f>IFERROR(INDEX('Material routes'!$B$6:$B$2205,MATCH(U701,'Material routes'!$A$6:$A$2205,0)),"MISSING ID")</x:f>
        <x:v>design.collection.phagia_flake_suspension</x:v>
      </x:c>
      <x:c r="K701" s="4" t="str">
        <x:f>IFERROR(INDEX('Crafting recipes'!$C$6:$C$1005,MATCH(J701,'Crafting recipes'!$A$6:$A$1005,0)),"MISSING ID")</x:f>
        <x:v>Finished-item crafting</x:v>
      </x:c>
      <x:c r="L701" s="4" t="str">
        <x:f>IFERROR(INDEX('Material routes'!$K$6:$K$2205,MATCH(U701,'Material routes'!$A$6:$A$2205,0)),"MISSING ID")</x:f>
        <x:v>Proposal</x:v>
      </x:c>
      <x:c r="M701" s="4" t="str">
        <x:f>IFERROR(INDEX('Material routes'!$M$6:$M$2205,MATCH(U701,'Material routes'!$A$6:$A$2205,0)),"MISSING ID")</x:f>
        <x:v>Partial proposal</x:v>
      </x:c>
      <x:c r="N701" s="4"/>
      <x:c r="O701" s="4" t="str">
        <x:f>IFERROR(INDEX('Material routes'!$J$6:$J$2205,MATCH(U701,'Material routes'!$A$6:$A$2205,0)),"MISSING ID")</x:f>
        <x:v>Unspecified</x:v>
      </x:c>
      <x:c r="P701" s="4"/>
      <x:c r="Q701" s="4" t="str">
        <x:f>IFERROR(INDEX('Material routes'!$J$6:$J$2205,MATCH(V701,'Material routes'!$A$6:$A$2205,0)),"MISSING ID")</x:f>
        <x:v>Unspecified</x:v>
      </x:c>
      <x:c r="R701" s="4" t="str">
        <x:f>IF(L701="Withheld","Withheld premise",IF(E701="Tool candidate","Reusable prerequisite",IF(K701="Raw entry preparation","Entry-resource preparation",IF(G701="Not applicable",IF(IFERROR(INDEX('Items'!$AI$6:$AI$1005,MATCH(T701,'Items'!$A$6:$A$1005,0)),"MISSING ID")="Finished item","Finished endpoint",IF(IFERROR(INDEX('Items'!$AI$6:$AI$1005,MATCH(T701,'Items'!$A$6:$A$1005,0)),"MISSING ID")="Currency","Currency / no refinement tier","Recovered output / tier not applicable")),IF(OR(IFERROR(INDEX('Crafting recipes'!$H$6:$H$1005,MATCH(J701,'Crafting recipes'!$A$6:$A$1005,0)),"MISSING ID")="Unassigned",G701="Unassigned"),"Tier unresolved",IF(IFERROR(VALUE(RIGHT(G701,1))-VALUE(RIGHT(IFERROR(INDEX('Crafting recipes'!$H$6:$H$1005,MATCH(J701,'Crafting recipes'!$A$6:$A$1005,0)),"MISSING ID"),1)),0)=1,IF(B701=IFERROR(INDEX('Crafting recipes'!$H$6:$H$1005,MATCH(J701,'Crafting recipes'!$A$6:$A$1005,0)),"MISSING ID"),"Advances one material tier","Lower-tier ingredient; route advances one tier"),"Needs tier review"))))))</x:f>
        <x:v>Finished endpoint</x:v>
      </x:c>
      <x:c r="S701" s="4" t="str">
        <x:f>IFERROR(INDEX('Material routes'!$D$6:$D$2205,MATCH(U701,'Material routes'!$A$6:$A$2205,0)),"MISSING ID")</x:f>
        <x:v>proposal.collection.pressed_culinary_phagia_flakes</x:v>
      </x:c>
      <x:c r="T701" s="4" t="str">
        <x:f>IFERROR(INDEX('Material routes'!$D$6:$D$2205,MATCH(V701,'Material routes'!$A$6:$A$2205,0)),"MISSING ID")</x:f>
        <x:v>proposal.collection.phagia_flake_suspension</x:v>
      </x:c>
      <x:c r="U701" s="4" t="str">
        <x:v>design.collection.phagia_flake_suspension.in.1</x:v>
      </x:c>
      <x:c r="V701" s="4" t="str">
        <x:v>design.collection.phagia_flake_suspension.out</x:v>
      </x:c>
    </x:row>
    <x:row r="702" ht="64" customHeight="1">
      <x:c r="A702" s="4" t="str">
        <x:f>IFERROR(INDEX('Material routes'!$E$6:$E$2205,MATCH(U702,'Material routes'!$A$6:$A$2205,0)),"MISSING ID")</x:f>
        <x:v>Culinary Phagia liquid fraction</x:v>
      </x:c>
      <x:c r="B702" s="4" t="str">
        <x:f>IFERROR(INDEX('Material routes'!$F$6:$F$2205,MATCH(U702,'Material routes'!$A$6:$A$2205,0)),"MISSING ID")</x:f>
        <x:v>T1</x:v>
      </x:c>
      <x:c r="C702" s="4" t="str">
        <x:f>IFERROR(INDEX('Material routes'!$H$6:$H$2205,MATCH(U702,'Material routes'!$A$6:$A$2205,0)),"MISSING ID")</x:f>
        <x:v>Food material</x:v>
      </x:c>
      <x:c r="D702" s="4" t="str">
        <x:f>IFERROR(INDEX('Material routes'!$G$6:$G$2205,MATCH(U702,'Material routes'!$A$6:$A$2205,0)),"MISSING ID")</x:f>
        <x:v>Cooking ingredients</x:v>
      </x:c>
      <x:c r="E702" s="4" t="str">
        <x:f>IFERROR(INDEX('Material routes'!$C$6:$C$2205,MATCH(U702,'Material routes'!$A$6:$A$2205,0)),"MISSING ID")</x:f>
        <x:v>Ingredient candidate</x:v>
      </x:c>
      <x:c r="F702" s="4" t="str">
        <x:f>IFERROR(INDEX('Material routes'!$E$6:$E$2205,MATCH(V702,'Material routes'!$A$6:$A$2205,0)),"MISSING ID")</x:f>
        <x:v>Phagia flake suspension</x:v>
      </x:c>
      <x:c r="G702" s="4" t="str">
        <x:f>IFERROR(INDEX('Material routes'!$F$6:$F$2205,MATCH(V702,'Material routes'!$A$6:$A$2205,0)),"MISSING ID")</x:f>
        <x:v>Not applicable</x:v>
      </x:c>
      <x:c r="H702" s="4" t="str">
        <x:f>IFERROR(INDEX('Material routes'!$H$6:$H$2205,MATCH(V702,'Material routes'!$A$6:$A$2205,0)),"MISSING ID")</x:f>
        <x:v>Drink consumable</x:v>
      </x:c>
      <x:c r="I702" s="4" t="str">
        <x:f>IFERROR(INDEX('Material routes'!$G$6:$G$2205,MATCH(V702,'Material routes'!$A$6:$A$2205,0)),"MISSING ID")</x:f>
        <x:v>Consumables</x:v>
      </x:c>
      <x:c r="J702" s="4" t="str">
        <x:f>IFERROR(INDEX('Material routes'!$B$6:$B$2205,MATCH(U702,'Material routes'!$A$6:$A$2205,0)),"MISSING ID")</x:f>
        <x:v>design.collection.phagia_flake_suspension</x:v>
      </x:c>
      <x:c r="K702" s="4" t="str">
        <x:f>IFERROR(INDEX('Crafting recipes'!$C$6:$C$1005,MATCH(J702,'Crafting recipes'!$A$6:$A$1005,0)),"MISSING ID")</x:f>
        <x:v>Finished-item crafting</x:v>
      </x:c>
      <x:c r="L702" s="4" t="str">
        <x:f>IFERROR(INDEX('Material routes'!$K$6:$K$2205,MATCH(U702,'Material routes'!$A$6:$A$2205,0)),"MISSING ID")</x:f>
        <x:v>Proposal</x:v>
      </x:c>
      <x:c r="M702" s="4" t="str">
        <x:f>IFERROR(INDEX('Material routes'!$M$6:$M$2205,MATCH(U702,'Material routes'!$A$6:$A$2205,0)),"MISSING ID")</x:f>
        <x:v>Partial proposal</x:v>
      </x:c>
      <x:c r="N702" s="4"/>
      <x:c r="O702" s="4" t="str">
        <x:f>IFERROR(INDEX('Material routes'!$J$6:$J$2205,MATCH(U702,'Material routes'!$A$6:$A$2205,0)),"MISSING ID")</x:f>
        <x:v>Unspecified</x:v>
      </x:c>
      <x:c r="P702" s="4"/>
      <x:c r="Q702" s="4" t="str">
        <x:f>IFERROR(INDEX('Material routes'!$J$6:$J$2205,MATCH(V702,'Material routes'!$A$6:$A$2205,0)),"MISSING ID")</x:f>
        <x:v>Unspecified</x:v>
      </x:c>
      <x:c r="R702" s="4" t="str">
        <x:f>IF(L702="Withheld","Withheld premise",IF(E702="Tool candidate","Reusable prerequisite",IF(K702="Raw entry preparation","Entry-resource preparation",IF(G702="Not applicable",IF(IFERROR(INDEX('Items'!$AI$6:$AI$1005,MATCH(T702,'Items'!$A$6:$A$1005,0)),"MISSING ID")="Finished item","Finished endpoint",IF(IFERROR(INDEX('Items'!$AI$6:$AI$1005,MATCH(T702,'Items'!$A$6:$A$1005,0)),"MISSING ID")="Currency","Currency / no refinement tier","Recovered output / tier not applicable")),IF(OR(IFERROR(INDEX('Crafting recipes'!$H$6:$H$1005,MATCH(J702,'Crafting recipes'!$A$6:$A$1005,0)),"MISSING ID")="Unassigned",G702="Unassigned"),"Tier unresolved",IF(IFERROR(VALUE(RIGHT(G702,1))-VALUE(RIGHT(IFERROR(INDEX('Crafting recipes'!$H$6:$H$1005,MATCH(J702,'Crafting recipes'!$A$6:$A$1005,0)),"MISSING ID"),1)),0)=1,IF(B702=IFERROR(INDEX('Crafting recipes'!$H$6:$H$1005,MATCH(J702,'Crafting recipes'!$A$6:$A$1005,0)),"MISSING ID"),"Advances one material tier","Lower-tier ingredient; route advances one tier"),"Needs tier review"))))))</x:f>
        <x:v>Finished endpoint</x:v>
      </x:c>
      <x:c r="S702" s="4" t="str">
        <x:f>IFERROR(INDEX('Material routes'!$D$6:$D$2205,MATCH(U702,'Material routes'!$A$6:$A$2205,0)),"MISSING ID")</x:f>
        <x:v>proposal.collection.culinary_phagia_liquid_fraction</x:v>
      </x:c>
      <x:c r="T702" s="4" t="str">
        <x:f>IFERROR(INDEX('Material routes'!$D$6:$D$2205,MATCH(V702,'Material routes'!$A$6:$A$2205,0)),"MISSING ID")</x:f>
        <x:v>proposal.collection.phagia_flake_suspension</x:v>
      </x:c>
      <x:c r="U702" s="4" t="str">
        <x:v>design.collection.phagia_flake_suspension.in.2</x:v>
      </x:c>
      <x:c r="V702" s="4" t="str">
        <x:v>design.collection.phagia_flake_suspension.out</x:v>
      </x:c>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t="str">
        <x:f>IFERROR(INDEX('Material routes'!$E$6:$E$2205,MATCH(U710,'Material routes'!$A$6:$A$2205,0)),"MISSING ID")</x:f>
        <x:v>Selected edible-fauna roe</x:v>
      </x:c>
      <x:c r="B710" s="4" t="str">
        <x:f>IFERROR(INDEX('Material routes'!$F$6:$F$2205,MATCH(U710,'Material routes'!$A$6:$A$2205,0)),"MISSING ID")</x:f>
        <x:v>T1</x:v>
      </x:c>
      <x:c r="C710" s="4" t="str">
        <x:f>IFERROR(INDEX('Material routes'!$H$6:$H$2205,MATCH(U710,'Material routes'!$A$6:$A$2205,0)),"MISSING ID")</x:f>
        <x:v>Food material</x:v>
      </x:c>
      <x:c r="D710" s="4" t="str">
        <x:f>IFERROR(INDEX('Material routes'!$G$6:$G$2205,MATCH(U710,'Material routes'!$A$6:$A$2205,0)),"MISSING ID")</x:f>
        <x:v>Cooking ingredients</x:v>
      </x:c>
      <x:c r="E710" s="4" t="str">
        <x:f>IFERROR(INDEX('Material routes'!$C$6:$C$2205,MATCH(U710,'Material routes'!$A$6:$A$2205,0)),"MISSING ID")</x:f>
        <x:v>Ingredient candidate</x:v>
      </x:c>
      <x:c r="F710" s="4" t="str">
        <x:f>IFERROR(INDEX('Material routes'!$E$6:$E$2205,MATCH(V710,'Material routes'!$A$6:$A$2205,0)),"MISSING ID")</x:f>
        <x:v>Phagia roe celebration drink</x:v>
      </x:c>
      <x:c r="G710" s="4" t="str">
        <x:f>IFERROR(INDEX('Material routes'!$F$6:$F$2205,MATCH(V710,'Material routes'!$A$6:$A$2205,0)),"MISSING ID")</x:f>
        <x:v>Not applicable</x:v>
      </x:c>
      <x:c r="H710" s="4" t="str">
        <x:f>IFERROR(INDEX('Material routes'!$H$6:$H$2205,MATCH(V710,'Material routes'!$A$6:$A$2205,0)),"MISSING ID")</x:f>
        <x:v>Drink consumable</x:v>
      </x:c>
      <x:c r="I710" s="4" t="str">
        <x:f>IFERROR(INDEX('Material routes'!$G$6:$G$2205,MATCH(V710,'Material routes'!$A$6:$A$2205,0)),"MISSING ID")</x:f>
        <x:v>Consumables</x:v>
      </x:c>
      <x:c r="J710" s="4" t="str">
        <x:f>IFERROR(INDEX('Material routes'!$B$6:$B$2205,MATCH(U710,'Material routes'!$A$6:$A$2205,0)),"MISSING ID")</x:f>
        <x:v>design.collection.phagia_roe_celebration_drink</x:v>
      </x:c>
      <x:c r="K710" s="4" t="str">
        <x:f>IFERROR(INDEX('Crafting recipes'!$C$6:$C$1005,MATCH(J710,'Crafting recipes'!$A$6:$A$1005,0)),"MISSING ID")</x:f>
        <x:v>Finished-item crafting</x:v>
      </x:c>
      <x:c r="L710" s="4" t="str">
        <x:f>IFERROR(INDEX('Material routes'!$K$6:$K$2205,MATCH(U710,'Material routes'!$A$6:$A$2205,0)),"MISSING ID")</x:f>
        <x:v>Proposal</x:v>
      </x:c>
      <x:c r="M710" s="4" t="str">
        <x:f>IFERROR(INDEX('Material routes'!$M$6:$M$2205,MATCH(U710,'Material routes'!$A$6:$A$2205,0)),"MISSING ID")</x:f>
        <x:v>Partial proposal</x:v>
      </x:c>
      <x:c r="N710" s="4"/>
      <x:c r="O710" s="4" t="str">
        <x:f>IFERROR(INDEX('Material routes'!$J$6:$J$2205,MATCH(U710,'Material routes'!$A$6:$A$2205,0)),"MISSING ID")</x:f>
        <x:v>Unspecified</x:v>
      </x:c>
      <x:c r="P710" s="4"/>
      <x:c r="Q710" s="4" t="str">
        <x:f>IFERROR(INDEX('Material routes'!$J$6:$J$2205,MATCH(V710,'Material routes'!$A$6:$A$2205,0)),"MISSING ID")</x:f>
        <x:v>Unspecified</x:v>
      </x:c>
      <x:c r="R710" s="4" t="str">
        <x:f>IF(L710="Withheld","Withheld premise",IF(E710="Tool candidate","Reusable prerequisite",IF(K710="Raw entry preparation","Entry-resource preparation",IF(G710="Not applicable",IF(IFERROR(INDEX('Items'!$AI$6:$AI$1005,MATCH(T710,'Items'!$A$6:$A$1005,0)),"MISSING ID")="Finished item","Finished endpoint",IF(IFERROR(INDEX('Items'!$AI$6:$AI$1005,MATCH(T710,'Items'!$A$6:$A$1005,0)),"MISSING ID")="Currency","Currency / no refinement tier","Recovered output / tier not applicable")),IF(OR(IFERROR(INDEX('Crafting recipes'!$H$6:$H$1005,MATCH(J710,'Crafting recipes'!$A$6:$A$1005,0)),"MISSING ID")="Unassigned",G710="Unassigned"),"Tier unresolved",IF(IFERROR(VALUE(RIGHT(G710,1))-VALUE(RIGHT(IFERROR(INDEX('Crafting recipes'!$H$6:$H$1005,MATCH(J710,'Crafting recipes'!$A$6:$A$1005,0)),"MISSING ID"),1)),0)=1,IF(B710=IFERROR(INDEX('Crafting recipes'!$H$6:$H$1005,MATCH(J710,'Crafting recipes'!$A$6:$A$1005,0)),"MISSING ID"),"Advances one material tier","Lower-tier ingredient; route advances one tier"),"Needs tier review"))))))</x:f>
        <x:v>Finished endpoint</x:v>
      </x:c>
      <x:c r="S710" s="4" t="str">
        <x:f>IFERROR(INDEX('Material routes'!$D$6:$D$2205,MATCH(U710,'Material routes'!$A$6:$A$2205,0)),"MISSING ID")</x:f>
        <x:v>proposal.collection.selected_edible_fauna_roe</x:v>
      </x:c>
      <x:c r="T710" s="4" t="str">
        <x:f>IFERROR(INDEX('Material routes'!$D$6:$D$2205,MATCH(V710,'Material routes'!$A$6:$A$2205,0)),"MISSING ID")</x:f>
        <x:v>proposal.collection.phagia_roe_celebration_drink</x:v>
      </x:c>
      <x:c r="U710" s="4" t="str">
        <x:v>design.collection.phagia_roe_celebration_drink.in.1</x:v>
      </x:c>
      <x:c r="V710" s="4" t="str">
        <x:v>design.collection.phagia_roe_celebration_drink.out</x:v>
      </x:c>
    </x:row>
    <x:row r="711" ht="64" customHeight="1">
      <x:c r="A711" s="4" t="str">
        <x:f>IFERROR(INDEX('Material routes'!$E$6:$E$2205,MATCH(U711,'Material routes'!$A$6:$A$2205,0)),"MISSING ID")</x:f>
        <x:v>Culinary Phagia liquid fraction</x:v>
      </x:c>
      <x:c r="B711" s="4" t="str">
        <x:f>IFERROR(INDEX('Material routes'!$F$6:$F$2205,MATCH(U711,'Material routes'!$A$6:$A$2205,0)),"MISSING ID")</x:f>
        <x:v>T1</x:v>
      </x:c>
      <x:c r="C711" s="4" t="str">
        <x:f>IFERROR(INDEX('Material routes'!$H$6:$H$2205,MATCH(U711,'Material routes'!$A$6:$A$2205,0)),"MISSING ID")</x:f>
        <x:v>Food material</x:v>
      </x:c>
      <x:c r="D711" s="4" t="str">
        <x:f>IFERROR(INDEX('Material routes'!$G$6:$G$2205,MATCH(U711,'Material routes'!$A$6:$A$2205,0)),"MISSING ID")</x:f>
        <x:v>Cooking ingredients</x:v>
      </x:c>
      <x:c r="E711" s="4" t="str">
        <x:f>IFERROR(INDEX('Material routes'!$C$6:$C$2205,MATCH(U711,'Material routes'!$A$6:$A$2205,0)),"MISSING ID")</x:f>
        <x:v>Ingredient candidate</x:v>
      </x:c>
      <x:c r="F711" s="4" t="str">
        <x:f>IFERROR(INDEX('Material routes'!$E$6:$E$2205,MATCH(V711,'Material routes'!$A$6:$A$2205,0)),"MISSING ID")</x:f>
        <x:v>Phagia roe celebration drink</x:v>
      </x:c>
      <x:c r="G711" s="4" t="str">
        <x:f>IFERROR(INDEX('Material routes'!$F$6:$F$2205,MATCH(V711,'Material routes'!$A$6:$A$2205,0)),"MISSING ID")</x:f>
        <x:v>Not applicable</x:v>
      </x:c>
      <x:c r="H711" s="4" t="str">
        <x:f>IFERROR(INDEX('Material routes'!$H$6:$H$2205,MATCH(V711,'Material routes'!$A$6:$A$2205,0)),"MISSING ID")</x:f>
        <x:v>Drink consumable</x:v>
      </x:c>
      <x:c r="I711" s="4" t="str">
        <x:f>IFERROR(INDEX('Material routes'!$G$6:$G$2205,MATCH(V711,'Material routes'!$A$6:$A$2205,0)),"MISSING ID")</x:f>
        <x:v>Consumables</x:v>
      </x:c>
      <x:c r="J711" s="4" t="str">
        <x:f>IFERROR(INDEX('Material routes'!$B$6:$B$2205,MATCH(U711,'Material routes'!$A$6:$A$2205,0)),"MISSING ID")</x:f>
        <x:v>design.collection.phagia_roe_celebration_drink</x:v>
      </x:c>
      <x:c r="K711" s="4" t="str">
        <x:f>IFERROR(INDEX('Crafting recipes'!$C$6:$C$1005,MATCH(J711,'Crafting recipes'!$A$6:$A$1005,0)),"MISSING ID")</x:f>
        <x:v>Finished-item crafting</x:v>
      </x:c>
      <x:c r="L711" s="4" t="str">
        <x:f>IFERROR(INDEX('Material routes'!$K$6:$K$2205,MATCH(U711,'Material routes'!$A$6:$A$2205,0)),"MISSING ID")</x:f>
        <x:v>Proposal</x:v>
      </x:c>
      <x:c r="M711" s="4" t="str">
        <x:f>IFERROR(INDEX('Material routes'!$M$6:$M$2205,MATCH(U711,'Material routes'!$A$6:$A$2205,0)),"MISSING ID")</x:f>
        <x:v>Partial proposal</x:v>
      </x:c>
      <x:c r="N711" s="4"/>
      <x:c r="O711" s="4" t="str">
        <x:f>IFERROR(INDEX('Material routes'!$J$6:$J$2205,MATCH(U711,'Material routes'!$A$6:$A$2205,0)),"MISSING ID")</x:f>
        <x:v>Unspecified</x:v>
      </x:c>
      <x:c r="P711" s="4"/>
      <x:c r="Q711" s="4" t="str">
        <x:f>IFERROR(INDEX('Material routes'!$J$6:$J$2205,MATCH(V711,'Material routes'!$A$6:$A$2205,0)),"MISSING ID")</x:f>
        <x:v>Unspecified</x:v>
      </x:c>
      <x:c r="R711" s="4" t="str">
        <x:f>IF(L711="Withheld","Withheld premise",IF(E711="Tool candidate","Reusable prerequisite",IF(K711="Raw entry preparation","Entry-resource preparation",IF(G711="Not applicable",IF(IFERROR(INDEX('Items'!$AI$6:$AI$1005,MATCH(T711,'Items'!$A$6:$A$1005,0)),"MISSING ID")="Finished item","Finished endpoint",IF(IFERROR(INDEX('Items'!$AI$6:$AI$1005,MATCH(T711,'Items'!$A$6:$A$1005,0)),"MISSING ID")="Currency","Currency / no refinement tier","Recovered output / tier not applicable")),IF(OR(IFERROR(INDEX('Crafting recipes'!$H$6:$H$1005,MATCH(J711,'Crafting recipes'!$A$6:$A$1005,0)),"MISSING ID")="Unassigned",G711="Unassigned"),"Tier unresolved",IF(IFERROR(VALUE(RIGHT(G711,1))-VALUE(RIGHT(IFERROR(INDEX('Crafting recipes'!$H$6:$H$1005,MATCH(J711,'Crafting recipes'!$A$6:$A$1005,0)),"MISSING ID"),1)),0)=1,IF(B711=IFERROR(INDEX('Crafting recipes'!$H$6:$H$1005,MATCH(J711,'Crafting recipes'!$A$6:$A$1005,0)),"MISSING ID"),"Advances one material tier","Lower-tier ingredient; route advances one tier"),"Needs tier review"))))))</x:f>
        <x:v>Finished endpoint</x:v>
      </x:c>
      <x:c r="S711" s="4" t="str">
        <x:f>IFERROR(INDEX('Material routes'!$D$6:$D$2205,MATCH(U711,'Material routes'!$A$6:$A$2205,0)),"MISSING ID")</x:f>
        <x:v>proposal.collection.culinary_phagia_liquid_fraction</x:v>
      </x:c>
      <x:c r="T711" s="4" t="str">
        <x:f>IFERROR(INDEX('Material routes'!$D$6:$D$2205,MATCH(V711,'Material routes'!$A$6:$A$2205,0)),"MISSING ID")</x:f>
        <x:v>proposal.collection.phagia_roe_celebration_drink</x:v>
      </x:c>
      <x:c r="U711" s="4" t="str">
        <x:v>design.collection.phagia_roe_celebration_drink.in.2</x:v>
      </x:c>
      <x:c r="V711" s="4" t="str">
        <x:v>design.collection.phagia_roe_celebration_drink.out</x:v>
      </x:c>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Tools</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t="str">
        <x:f>IFERROR(INDEX('Material routes'!$E$6:$E$2205,MATCH(U764,'Material routes'!$A$6:$A$2205,0)),"MISSING ID")</x:f>
        <x:v>Steel stock</x:v>
      </x:c>
      <x:c r="B764" s="4" t="str">
        <x:f>IFERROR(INDEX('Material routes'!$F$6:$F$2205,MATCH(U764,'Material routes'!$A$6:$A$2205,0)),"MISSING ID")</x:f>
        <x:v>T2</x:v>
      </x:c>
      <x:c r="C764" s="4" t="str">
        <x:f>IFERROR(INDEX('Material routes'!$H$6:$H$2205,MATCH(U764,'Material routes'!$A$6:$A$2205,0)),"MISSING ID")</x:f>
        <x:v>Processed material</x:v>
      </x:c>
      <x:c r="D764" s="4" t="str">
        <x:f>IFERROR(INDEX('Material routes'!$G$6:$G$2205,MATCH(U764,'Material routes'!$A$6:$A$2205,0)),"MISSING ID")</x:f>
        <x:v>Manufactured stock</x:v>
      </x:c>
      <x:c r="E764" s="4" t="str">
        <x:f>IFERROR(INDEX('Material routes'!$C$6:$C$2205,MATCH(U764,'Material routes'!$A$6:$A$2205,0)),"MISSING ID")</x:f>
        <x:v>Ingredient candidate</x:v>
      </x:c>
      <x:c r="F764" s="4" t="str">
        <x:f>IFERROR(INDEX('Material routes'!$E$6:$E$2205,MATCH(V764,'Material routes'!$A$6:$A$2205,0)),"MISSING ID")</x:f>
        <x:v>Cable-grip canyon ascender</x:v>
      </x:c>
      <x:c r="G764" s="4" t="str">
        <x:f>IFERROR(INDEX('Material routes'!$F$6:$F$2205,MATCH(V764,'Material routes'!$A$6:$A$2205,0)),"MISSING ID")</x:f>
        <x:v>Not applicable</x:v>
      </x:c>
      <x:c r="H764" s="4" t="str">
        <x:f>IFERROR(INDEX('Material routes'!$H$6:$H$2205,MATCH(V764,'Material routes'!$A$6:$A$2205,0)),"MISSING ID")</x:f>
        <x:v>Traversal device</x:v>
      </x:c>
      <x:c r="I764" s="4" t="str">
        <x:f>IFERROR(INDEX('Material routes'!$G$6:$G$2205,MATCH(V764,'Material routes'!$A$6:$A$2205,0)),"MISSING ID")</x:f>
        <x:v>Tools</x:v>
      </x:c>
      <x:c r="J764" s="4" t="str">
        <x:f>IFERROR(INDEX('Material routes'!$B$6:$B$2205,MATCH(U764,'Material routes'!$A$6:$A$2205,0)),"MISSING ID")</x:f>
        <x:v>design.collection.cable_grip_canyon_ascender</x:v>
      </x:c>
      <x:c r="K764" s="4" t="str">
        <x:f>IFERROR(INDEX('Crafting recipes'!$C$6:$C$1005,MATCH(J764,'Crafting recipes'!$A$6:$A$1005,0)),"MISSING ID")</x:f>
        <x:v>Finished-item crafting</x:v>
      </x:c>
      <x:c r="L764" s="4" t="str">
        <x:f>IFERROR(INDEX('Material routes'!$K$6:$K$2205,MATCH(U764,'Material routes'!$A$6:$A$2205,0)),"MISSING ID")</x:f>
        <x:v>Proposal</x:v>
      </x:c>
      <x:c r="M764" s="4" t="str">
        <x:f>IFERROR(INDEX('Material routes'!$M$6:$M$2205,MATCH(U764,'Material routes'!$A$6:$A$2205,0)),"MISSING ID")</x:f>
        <x:v>Partial proposal</x:v>
      </x:c>
      <x:c r="N764" s="4"/>
      <x:c r="O764" s="4" t="str">
        <x:f>IFERROR(INDEX('Material routes'!$J$6:$J$2205,MATCH(U764,'Material routes'!$A$6:$A$2205,0)),"MISSING ID")</x:f>
        <x:v>Unspecified</x:v>
      </x:c>
      <x:c r="P764" s="4"/>
      <x:c r="Q764" s="4" t="str">
        <x:f>IFERROR(INDEX('Material routes'!$J$6:$J$2205,MATCH(V764,'Material routes'!$A$6:$A$2205,0)),"MISSING ID")</x:f>
        <x:v>Unspecified</x:v>
      </x:c>
      <x:c r="R764" s="4" t="str">
        <x:f>IF(L764="Withheld","Withheld premise",IF(E764="Tool candidate","Reusable prerequisite",IF(K764="Raw entry preparation","Entry-resource preparation",IF(G764="Not applicable",IF(IFERROR(INDEX('Items'!$AI$6:$AI$1005,MATCH(T764,'Items'!$A$6:$A$1005,0)),"MISSING ID")="Finished item","Finished endpoint",IF(IFERROR(INDEX('Items'!$AI$6:$AI$1005,MATCH(T764,'Items'!$A$6:$A$1005,0)),"MISSING ID")="Currency","Currency / no refinement tier","Recovered output / tier not applicable")),IF(OR(IFERROR(INDEX('Crafting recipes'!$H$6:$H$1005,MATCH(J764,'Crafting recipes'!$A$6:$A$1005,0)),"MISSING ID")="Unassigned",G764="Unassigned"),"Tier unresolved",IF(IFERROR(VALUE(RIGHT(G764,1))-VALUE(RIGHT(IFERROR(INDEX('Crafting recipes'!$H$6:$H$1005,MATCH(J764,'Crafting recipes'!$A$6:$A$1005,0)),"MISSING ID"),1)),0)=1,IF(B764=IFERROR(INDEX('Crafting recipes'!$H$6:$H$1005,MATCH(J764,'Crafting recipes'!$A$6:$A$1005,0)),"MISSING ID"),"Advances one material tier","Lower-tier ingredient; route advances one tier"),"Needs tier review"))))))</x:f>
        <x:v>Finished endpoint</x:v>
      </x:c>
      <x:c r="S764" s="4" t="str">
        <x:f>IFERROR(INDEX('Material routes'!$D$6:$D$2205,MATCH(U764,'Material routes'!$A$6:$A$2205,0)),"MISSING ID")</x:f>
        <x:v>author.metallurgy.steel_stock</x:v>
      </x:c>
      <x:c r="T764" s="4" t="str">
        <x:f>IFERROR(INDEX('Material routes'!$D$6:$D$2205,MATCH(V764,'Material routes'!$A$6:$A$2205,0)),"MISSING ID")</x:f>
        <x:v>proposal.collection.cable_grip_canyon_ascender</x:v>
      </x:c>
      <x:c r="U764" s="4" t="str">
        <x:v>design.collection.cable_grip_canyon_ascender.in.1</x:v>
      </x:c>
      <x:c r="V764" s="4" t="str">
        <x:v>design.collection.cable_grip_canyon_ascender.out</x:v>
      </x:c>
    </x:row>
    <x:row r="765" ht="64" customHeight="1">
      <x:c r="A765" s="4" t="str">
        <x:f>IFERROR(INDEX('Material routes'!$E$6:$E$2205,MATCH(U765,'Material routes'!$A$6:$A$2205,0)),"MISSING ID")</x:f>
        <x:v>Ratchet pawl</x:v>
      </x:c>
      <x:c r="B765" s="4" t="str">
        <x:f>IFERROR(INDEX('Material routes'!$F$6:$F$2205,MATCH(U765,'Material routes'!$A$6:$A$2205,0)),"MISSING ID")</x:f>
        <x:v>T4</x:v>
      </x:c>
      <x:c r="C765" s="4" t="str">
        <x:f>IFERROR(INDEX('Material routes'!$H$6:$H$2205,MATCH(U765,'Material routes'!$A$6:$A$2205,0)),"MISSING ID")</x:f>
        <x:v>Machine part</x:v>
      </x:c>
      <x:c r="D765" s="4" t="str">
        <x:f>IFERROR(INDEX('Material routes'!$G$6:$G$2205,MATCH(U765,'Material routes'!$A$6:$A$2205,0)),"MISSING ID")</x:f>
        <x:v>Crafting components</x:v>
      </x:c>
      <x:c r="E765" s="4" t="str">
        <x:f>IFERROR(INDEX('Material routes'!$C$6:$C$2205,MATCH(U765,'Material routes'!$A$6:$A$2205,0)),"MISSING ID")</x:f>
        <x:v>Ingredient candidate</x:v>
      </x:c>
      <x:c r="F765" s="4" t="str">
        <x:f>IFERROR(INDEX('Material routes'!$E$6:$E$2205,MATCH(V765,'Material routes'!$A$6:$A$2205,0)),"MISSING ID")</x:f>
        <x:v>Cable-grip canyon ascender</x:v>
      </x:c>
      <x:c r="G765" s="4" t="str">
        <x:f>IFERROR(INDEX('Material routes'!$F$6:$F$2205,MATCH(V765,'Material routes'!$A$6:$A$2205,0)),"MISSING ID")</x:f>
        <x:v>Not applicable</x:v>
      </x:c>
      <x:c r="H765" s="4" t="str">
        <x:f>IFERROR(INDEX('Material routes'!$H$6:$H$2205,MATCH(V765,'Material routes'!$A$6:$A$2205,0)),"MISSING ID")</x:f>
        <x:v>Traversal device</x:v>
      </x:c>
      <x:c r="I765" s="4" t="str">
        <x:f>IFERROR(INDEX('Material routes'!$G$6:$G$2205,MATCH(V765,'Material routes'!$A$6:$A$2205,0)),"MISSING ID")</x:f>
        <x:v>Tools</x:v>
      </x:c>
      <x:c r="J765" s="4" t="str">
        <x:f>IFERROR(INDEX('Material routes'!$B$6:$B$2205,MATCH(U765,'Material routes'!$A$6:$A$2205,0)),"MISSING ID")</x:f>
        <x:v>design.collection.cable_grip_canyon_ascender</x:v>
      </x:c>
      <x:c r="K765" s="4" t="str">
        <x:f>IFERROR(INDEX('Crafting recipes'!$C$6:$C$1005,MATCH(J765,'Crafting recipes'!$A$6:$A$1005,0)),"MISSING ID")</x:f>
        <x:v>Finished-item crafting</x:v>
      </x:c>
      <x:c r="L765" s="4" t="str">
        <x:f>IFERROR(INDEX('Material routes'!$K$6:$K$2205,MATCH(U765,'Material routes'!$A$6:$A$2205,0)),"MISSING ID")</x:f>
        <x:v>Proposal</x:v>
      </x:c>
      <x:c r="M765" s="4" t="str">
        <x:f>IFERROR(INDEX('Material routes'!$M$6:$M$2205,MATCH(U765,'Material routes'!$A$6:$A$2205,0)),"MISSING ID")</x:f>
        <x:v>Partial proposal</x:v>
      </x:c>
      <x:c r="N765" s="4"/>
      <x:c r="O765" s="4" t="str">
        <x:f>IFERROR(INDEX('Material routes'!$J$6:$J$2205,MATCH(U765,'Material routes'!$A$6:$A$2205,0)),"MISSING ID")</x:f>
        <x:v>Unspecified</x:v>
      </x:c>
      <x:c r="P765" s="4"/>
      <x:c r="Q765" s="4" t="str">
        <x:f>IFERROR(INDEX('Material routes'!$J$6:$J$2205,MATCH(V765,'Material routes'!$A$6:$A$2205,0)),"MISSING ID")</x:f>
        <x:v>Unspecified</x:v>
      </x:c>
      <x:c r="R765" s="4" t="str">
        <x:f>IF(L765="Withheld","Withheld premise",IF(E765="Tool candidate","Reusable prerequisite",IF(K765="Raw entry preparation","Entry-resource preparation",IF(G765="Not applicable",IF(IFERROR(INDEX('Items'!$AI$6:$AI$1005,MATCH(T765,'Items'!$A$6:$A$1005,0)),"MISSING ID")="Finished item","Finished endpoint",IF(IFERROR(INDEX('Items'!$AI$6:$AI$1005,MATCH(T765,'Items'!$A$6:$A$1005,0)),"MISSING ID")="Currency","Currency / no refinement tier","Recovered output / tier not applicable")),IF(OR(IFERROR(INDEX('Crafting recipes'!$H$6:$H$1005,MATCH(J765,'Crafting recipes'!$A$6:$A$1005,0)),"MISSING ID")="Unassigned",G765="Unassigned"),"Tier unresolved",IF(IFERROR(VALUE(RIGHT(G765,1))-VALUE(RIGHT(IFERROR(INDEX('Crafting recipes'!$H$6:$H$1005,MATCH(J765,'Crafting recipes'!$A$6:$A$1005,0)),"MISSING ID"),1)),0)=1,IF(B765=IFERROR(INDEX('Crafting recipes'!$H$6:$H$1005,MATCH(J765,'Crafting recipes'!$A$6:$A$1005,0)),"MISSING ID"),"Advances one material tier","Lower-tier ingredient; route advances one tier"),"Needs tier review"))))))</x:f>
        <x:v>Finished endpoint</x:v>
      </x:c>
      <x:c r="S765" s="4" t="str">
        <x:f>IFERROR(INDEX('Material routes'!$D$6:$D$2205,MATCH(U765,'Material routes'!$A$6:$A$2205,0)),"MISSING ID")</x:f>
        <x:v>proposal.collection.ratchet_pawl</x:v>
      </x:c>
      <x:c r="T765" s="4" t="str">
        <x:f>IFERROR(INDEX('Material routes'!$D$6:$D$2205,MATCH(V765,'Material routes'!$A$6:$A$2205,0)),"MISSING ID")</x:f>
        <x:v>proposal.collection.cable_grip_canyon_ascender</x:v>
      </x:c>
      <x:c r="U765" s="4" t="str">
        <x:v>design.collection.cable_grip_canyon_ascender.in.2</x:v>
      </x:c>
      <x:c r="V765" s="4" t="str">
        <x:v>design.collection.cable_grip_canyon_ascender.out</x:v>
      </x:c>
    </x:row>
    <x:row r="766" ht="64" customHeight="1">
      <x:c r="A766" s="4" t="str">
        <x:f>IFERROR(INDEX('Material routes'!$E$6:$E$2205,MATCH(U766,'Material routes'!$A$6:$A$2205,0)),"MISSING ID")</x:f>
        <x:v>Helical return spring</x:v>
      </x:c>
      <x:c r="B766" s="4" t="str">
        <x:f>IFERROR(INDEX('Material routes'!$F$6:$F$2205,MATCH(U766,'Material routes'!$A$6:$A$2205,0)),"MISSING ID")</x:f>
        <x:v>T4</x:v>
      </x:c>
      <x:c r="C766" s="4" t="str">
        <x:f>IFERROR(INDEX('Material routes'!$H$6:$H$2205,MATCH(U766,'Material routes'!$A$6:$A$2205,0)),"MISSING ID")</x:f>
        <x:v>Machine part</x:v>
      </x:c>
      <x:c r="D766" s="4" t="str">
        <x:f>IFERROR(INDEX('Material routes'!$G$6:$G$2205,MATCH(U766,'Material routes'!$A$6:$A$2205,0)),"MISSING ID")</x:f>
        <x:v>Crafting components</x:v>
      </x:c>
      <x:c r="E766" s="4" t="str">
        <x:f>IFERROR(INDEX('Material routes'!$C$6:$C$2205,MATCH(U766,'Material routes'!$A$6:$A$2205,0)),"MISSING ID")</x:f>
        <x:v>Ingredient candidate</x:v>
      </x:c>
      <x:c r="F766" s="4" t="str">
        <x:f>IFERROR(INDEX('Material routes'!$E$6:$E$2205,MATCH(V766,'Material routes'!$A$6:$A$2205,0)),"MISSING ID")</x:f>
        <x:v>Cable-grip canyon ascender</x:v>
      </x:c>
      <x:c r="G766" s="4" t="str">
        <x:f>IFERROR(INDEX('Material routes'!$F$6:$F$2205,MATCH(V766,'Material routes'!$A$6:$A$2205,0)),"MISSING ID")</x:f>
        <x:v>Not applicable</x:v>
      </x:c>
      <x:c r="H766" s="4" t="str">
        <x:f>IFERROR(INDEX('Material routes'!$H$6:$H$2205,MATCH(V766,'Material routes'!$A$6:$A$2205,0)),"MISSING ID")</x:f>
        <x:v>Traversal device</x:v>
      </x:c>
      <x:c r="I766" s="4" t="str">
        <x:f>IFERROR(INDEX('Material routes'!$G$6:$G$2205,MATCH(V766,'Material routes'!$A$6:$A$2205,0)),"MISSING ID")</x:f>
        <x:v>Tools</x:v>
      </x:c>
      <x:c r="J766" s="4" t="str">
        <x:f>IFERROR(INDEX('Material routes'!$B$6:$B$2205,MATCH(U766,'Material routes'!$A$6:$A$2205,0)),"MISSING ID")</x:f>
        <x:v>design.collection.cable_grip_canyon_ascender</x:v>
      </x:c>
      <x:c r="K766" s="4" t="str">
        <x:f>IFERROR(INDEX('Crafting recipes'!$C$6:$C$1005,MATCH(J766,'Crafting recipes'!$A$6:$A$1005,0)),"MISSING ID")</x:f>
        <x:v>Finished-item crafting</x:v>
      </x:c>
      <x:c r="L766" s="4" t="str">
        <x:f>IFERROR(INDEX('Material routes'!$K$6:$K$2205,MATCH(U766,'Material routes'!$A$6:$A$2205,0)),"MISSING ID")</x:f>
        <x:v>Proposal</x:v>
      </x:c>
      <x:c r="M766" s="4" t="str">
        <x:f>IFERROR(INDEX('Material routes'!$M$6:$M$2205,MATCH(U766,'Material routes'!$A$6:$A$2205,0)),"MISSING ID")</x:f>
        <x:v>Partial proposal</x:v>
      </x:c>
      <x:c r="N766" s="4"/>
      <x:c r="O766" s="4" t="str">
        <x:f>IFERROR(INDEX('Material routes'!$J$6:$J$2205,MATCH(U766,'Material routes'!$A$6:$A$2205,0)),"MISSING ID")</x:f>
        <x:v>Unspecified</x:v>
      </x:c>
      <x:c r="P766" s="4"/>
      <x:c r="Q766" s="4" t="str">
        <x:f>IFERROR(INDEX('Material routes'!$J$6:$J$2205,MATCH(V766,'Material routes'!$A$6:$A$2205,0)),"MISSING ID")</x:f>
        <x:v>Unspecified</x:v>
      </x:c>
      <x:c r="R766" s="4" t="str">
        <x:f>IF(L766="Withheld","Withheld premise",IF(E766="Tool candidate","Reusable prerequisite",IF(K766="Raw entry preparation","Entry-resource preparation",IF(G766="Not applicable",IF(IFERROR(INDEX('Items'!$AI$6:$AI$1005,MATCH(T766,'Items'!$A$6:$A$1005,0)),"MISSING ID")="Finished item","Finished endpoint",IF(IFERROR(INDEX('Items'!$AI$6:$AI$1005,MATCH(T766,'Items'!$A$6:$A$1005,0)),"MISSING ID")="Currency","Currency / no refinement tier","Recovered output / tier not applicable")),IF(OR(IFERROR(INDEX('Crafting recipes'!$H$6:$H$1005,MATCH(J766,'Crafting recipes'!$A$6:$A$1005,0)),"MISSING ID")="Unassigned",G766="Unassigned"),"Tier unresolved",IF(IFERROR(VALUE(RIGHT(G766,1))-VALUE(RIGHT(IFERROR(INDEX('Crafting recipes'!$H$6:$H$1005,MATCH(J766,'Crafting recipes'!$A$6:$A$1005,0)),"MISSING ID"),1)),0)=1,IF(B766=IFERROR(INDEX('Crafting recipes'!$H$6:$H$1005,MATCH(J766,'Crafting recipes'!$A$6:$A$1005,0)),"MISSING ID"),"Advances one material tier","Lower-tier ingredient; route advances one tier"),"Needs tier review"))))))</x:f>
        <x:v>Finished endpoint</x:v>
      </x:c>
      <x:c r="S766" s="4" t="str">
        <x:f>IFERROR(INDEX('Material routes'!$D$6:$D$2205,MATCH(U766,'Material routes'!$A$6:$A$2205,0)),"MISSING ID")</x:f>
        <x:v>proposal.collection.helical_return_spring</x:v>
      </x:c>
      <x:c r="T766" s="4" t="str">
        <x:f>IFERROR(INDEX('Material routes'!$D$6:$D$2205,MATCH(V766,'Material routes'!$A$6:$A$2205,0)),"MISSING ID")</x:f>
        <x:v>proposal.collection.cable_grip_canyon_ascender</x:v>
      </x:c>
      <x:c r="U766" s="4" t="str">
        <x:v>design.collection.cable_grip_canyon_ascender.in.3</x:v>
      </x:c>
      <x:c r="V766" s="4" t="str">
        <x:v>design.collection.cable_grip_canyon_ascender.out</x:v>
      </x:c>
    </x:row>
    <x:row r="767" ht="64" customHeight="1">
      <x:c r="A767" s="4" t="str">
        <x:f>IFERROR(INDEX('Material routes'!$E$6:$E$2205,MATCH(U767,'Material routes'!$A$6:$A$2205,0)),"MISSING ID")</x:f>
        <x:v>Grooved lift pulley</x:v>
      </x:c>
      <x:c r="B767" s="4" t="str">
        <x:f>IFERROR(INDEX('Material routes'!$F$6:$F$2205,MATCH(U767,'Material routes'!$A$6:$A$2205,0)),"MISSING ID")</x:f>
        <x:v>T3</x:v>
      </x:c>
      <x:c r="C767" s="4" t="str">
        <x:f>IFERROR(INDEX('Material routes'!$H$6:$H$2205,MATCH(U767,'Material routes'!$A$6:$A$2205,0)),"MISSING ID")</x:f>
        <x:v>Machine part</x:v>
      </x:c>
      <x:c r="D767" s="4" t="str">
        <x:f>IFERROR(INDEX('Material routes'!$G$6:$G$2205,MATCH(U767,'Material routes'!$A$6:$A$2205,0)),"MISSING ID")</x:f>
        <x:v>Crafting components</x:v>
      </x:c>
      <x:c r="E767" s="4" t="str">
        <x:f>IFERROR(INDEX('Material routes'!$C$6:$C$2205,MATCH(U767,'Material routes'!$A$6:$A$2205,0)),"MISSING ID")</x:f>
        <x:v>Ingredient candidate</x:v>
      </x:c>
      <x:c r="F767" s="4" t="str">
        <x:f>IFERROR(INDEX('Material routes'!$E$6:$E$2205,MATCH(V767,'Material routes'!$A$6:$A$2205,0)),"MISSING ID")</x:f>
        <x:v>Braked canyon descent trolley</x:v>
      </x:c>
      <x:c r="G767" s="4" t="str">
        <x:f>IFERROR(INDEX('Material routes'!$F$6:$F$2205,MATCH(V767,'Material routes'!$A$6:$A$2205,0)),"MISSING ID")</x:f>
        <x:v>Not applicable</x:v>
      </x:c>
      <x:c r="H767" s="4" t="str">
        <x:f>IFERROR(INDEX('Material routes'!$H$6:$H$2205,MATCH(V767,'Material routes'!$A$6:$A$2205,0)),"MISSING ID")</x:f>
        <x:v>Traversal device</x:v>
      </x:c>
      <x:c r="I767" s="4" t="str">
        <x:f>IFERROR(INDEX('Material routes'!$G$6:$G$2205,MATCH(V767,'Material routes'!$A$6:$A$2205,0)),"MISSING ID")</x:f>
        <x:v>Tools</x:v>
      </x:c>
      <x:c r="J767" s="4" t="str">
        <x:f>IFERROR(INDEX('Material routes'!$B$6:$B$2205,MATCH(U767,'Material routes'!$A$6:$A$2205,0)),"MISSING ID")</x:f>
        <x:v>design.collection.braked_canyon_descent_trolley</x:v>
      </x:c>
      <x:c r="K767" s="4" t="str">
        <x:f>IFERROR(INDEX('Crafting recipes'!$C$6:$C$1005,MATCH(J767,'Crafting recipes'!$A$6:$A$1005,0)),"MISSING ID")</x:f>
        <x:v>Finished-item crafting</x:v>
      </x:c>
      <x:c r="L767" s="4" t="str">
        <x:f>IFERROR(INDEX('Material routes'!$K$6:$K$2205,MATCH(U767,'Material routes'!$A$6:$A$2205,0)),"MISSING ID")</x:f>
        <x:v>Proposal</x:v>
      </x:c>
      <x:c r="M767" s="4" t="str">
        <x:f>IFERROR(INDEX('Material routes'!$M$6:$M$2205,MATCH(U767,'Material routes'!$A$6:$A$2205,0)),"MISSING ID")</x:f>
        <x:v>Partial proposal</x:v>
      </x:c>
      <x:c r="N767" s="4"/>
      <x:c r="O767" s="4" t="str">
        <x:f>IFERROR(INDEX('Material routes'!$J$6:$J$2205,MATCH(U767,'Material routes'!$A$6:$A$2205,0)),"MISSING ID")</x:f>
        <x:v>Unspecified</x:v>
      </x:c>
      <x:c r="P767" s="4"/>
      <x:c r="Q767" s="4" t="str">
        <x:f>IFERROR(INDEX('Material routes'!$J$6:$J$2205,MATCH(V767,'Material routes'!$A$6:$A$2205,0)),"MISSING ID")</x:f>
        <x:v>Unspecified</x:v>
      </x:c>
      <x:c r="R767" s="4" t="str">
        <x:f>IF(L767="Withheld","Withheld premise",IF(E767="Tool candidate","Reusable prerequisite",IF(K767="Raw entry preparation","Entry-resource preparation",IF(G767="Not applicable",IF(IFERROR(INDEX('Items'!$AI$6:$AI$1005,MATCH(T767,'Items'!$A$6:$A$1005,0)),"MISSING ID")="Finished item","Finished endpoint",IF(IFERROR(INDEX('Items'!$AI$6:$AI$1005,MATCH(T767,'Items'!$A$6:$A$1005,0)),"MISSING ID")="Currency","Currency / no refinement tier","Recovered output / tier not applicable")),IF(OR(IFERROR(INDEX('Crafting recipes'!$H$6:$H$1005,MATCH(J767,'Crafting recipes'!$A$6:$A$1005,0)),"MISSING ID")="Unassigned",G767="Unassigned"),"Tier unresolved",IF(IFERROR(VALUE(RIGHT(G767,1))-VALUE(RIGHT(IFERROR(INDEX('Crafting recipes'!$H$6:$H$1005,MATCH(J767,'Crafting recipes'!$A$6:$A$1005,0)),"MISSING ID"),1)),0)=1,IF(B767=IFERROR(INDEX('Crafting recipes'!$H$6:$H$1005,MATCH(J767,'Crafting recipes'!$A$6:$A$1005,0)),"MISSING ID"),"Advances one material tier","Lower-tier ingredient; route advances one tier"),"Needs tier review"))))))</x:f>
        <x:v>Finished endpoint</x:v>
      </x:c>
      <x:c r="S767" s="4" t="str">
        <x:f>IFERROR(INDEX('Material routes'!$D$6:$D$2205,MATCH(U767,'Material routes'!$A$6:$A$2205,0)),"MISSING ID")</x:f>
        <x:v>proposal.collection.grooved_lift_pulley</x:v>
      </x:c>
      <x:c r="T767" s="4" t="str">
        <x:f>IFERROR(INDEX('Material routes'!$D$6:$D$2205,MATCH(V767,'Material routes'!$A$6:$A$2205,0)),"MISSING ID")</x:f>
        <x:v>proposal.collection.braked_canyon_descent_trolley</x:v>
      </x:c>
      <x:c r="U767" s="4" t="str">
        <x:v>design.collection.braked_canyon_descent_trolley.in.1</x:v>
      </x:c>
      <x:c r="V767" s="4" t="str">
        <x:v>design.collection.braked_canyon_descent_trolley.out</x:v>
      </x:c>
    </x:row>
    <x:row r="768" ht="64" customHeight="1">
      <x:c r="A768" s="4" t="str">
        <x:f>IFERROR(INDEX('Material routes'!$E$6:$E$2205,MATCH(U768,'Material routes'!$A$6:$A$2205,0)),"MISSING ID")</x:f>
        <x:v>Brake lining shoe</x:v>
      </x:c>
      <x:c r="B768" s="4" t="str">
        <x:f>IFERROR(INDEX('Material routes'!$F$6:$F$2205,MATCH(U768,'Material routes'!$A$6:$A$2205,0)),"MISSING ID")</x:f>
        <x:v>T3</x:v>
      </x:c>
      <x:c r="C768" s="4" t="str">
        <x:f>IFERROR(INDEX('Material routes'!$H$6:$H$2205,MATCH(U768,'Material routes'!$A$6:$A$2205,0)),"MISSING ID")</x:f>
        <x:v>Machine part</x:v>
      </x:c>
      <x:c r="D768" s="4" t="str">
        <x:f>IFERROR(INDEX('Material routes'!$G$6:$G$2205,MATCH(U768,'Material routes'!$A$6:$A$2205,0)),"MISSING ID")</x:f>
        <x:v>Crafting components</x:v>
      </x:c>
      <x:c r="E768" s="4" t="str">
        <x:f>IFERROR(INDEX('Material routes'!$C$6:$C$2205,MATCH(U768,'Material routes'!$A$6:$A$2205,0)),"MISSING ID")</x:f>
        <x:v>Ingredient candidate</x:v>
      </x:c>
      <x:c r="F768" s="4" t="str">
        <x:f>IFERROR(INDEX('Material routes'!$E$6:$E$2205,MATCH(V768,'Material routes'!$A$6:$A$2205,0)),"MISSING ID")</x:f>
        <x:v>Braked canyon descent trolley</x:v>
      </x:c>
      <x:c r="G768" s="4" t="str">
        <x:f>IFERROR(INDEX('Material routes'!$F$6:$F$2205,MATCH(V768,'Material routes'!$A$6:$A$2205,0)),"MISSING ID")</x:f>
        <x:v>Not applicable</x:v>
      </x:c>
      <x:c r="H768" s="4" t="str">
        <x:f>IFERROR(INDEX('Material routes'!$H$6:$H$2205,MATCH(V768,'Material routes'!$A$6:$A$2205,0)),"MISSING ID")</x:f>
        <x:v>Traversal device</x:v>
      </x:c>
      <x:c r="I768" s="4" t="str">
        <x:f>IFERROR(INDEX('Material routes'!$G$6:$G$2205,MATCH(V768,'Material routes'!$A$6:$A$2205,0)),"MISSING ID")</x:f>
        <x:v>Tools</x:v>
      </x:c>
      <x:c r="J768" s="4" t="str">
        <x:f>IFERROR(INDEX('Material routes'!$B$6:$B$2205,MATCH(U768,'Material routes'!$A$6:$A$2205,0)),"MISSING ID")</x:f>
        <x:v>design.collection.braked_canyon_descent_trolley</x:v>
      </x:c>
      <x:c r="K768" s="4" t="str">
        <x:f>IFERROR(INDEX('Crafting recipes'!$C$6:$C$1005,MATCH(J768,'Crafting recipes'!$A$6:$A$1005,0)),"MISSING ID")</x:f>
        <x:v>Finished-item crafting</x:v>
      </x:c>
      <x:c r="L768" s="4" t="str">
        <x:f>IFERROR(INDEX('Material routes'!$K$6:$K$2205,MATCH(U768,'Material routes'!$A$6:$A$2205,0)),"MISSING ID")</x:f>
        <x:v>Proposal</x:v>
      </x:c>
      <x:c r="M768" s="4" t="str">
        <x:f>IFERROR(INDEX('Material routes'!$M$6:$M$2205,MATCH(U768,'Material routes'!$A$6:$A$2205,0)),"MISSING ID")</x:f>
        <x:v>Partial proposal</x:v>
      </x:c>
      <x:c r="N768" s="4"/>
      <x:c r="O768" s="4" t="str">
        <x:f>IFERROR(INDEX('Material routes'!$J$6:$J$2205,MATCH(U768,'Material routes'!$A$6:$A$2205,0)),"MISSING ID")</x:f>
        <x:v>Unspecified</x:v>
      </x:c>
      <x:c r="P768" s="4"/>
      <x:c r="Q768" s="4" t="str">
        <x:f>IFERROR(INDEX('Material routes'!$J$6:$J$2205,MATCH(V768,'Material routes'!$A$6:$A$2205,0)),"MISSING ID")</x:f>
        <x:v>Unspecified</x:v>
      </x:c>
      <x:c r="R768" s="4" t="str">
        <x:f>IF(L768="Withheld","Withheld premise",IF(E768="Tool candidate","Reusable prerequisite",IF(K768="Raw entry preparation","Entry-resource preparation",IF(G768="Not applicable",IF(IFERROR(INDEX('Items'!$AI$6:$AI$1005,MATCH(T768,'Items'!$A$6:$A$1005,0)),"MISSING ID")="Finished item","Finished endpoint",IF(IFERROR(INDEX('Items'!$AI$6:$AI$1005,MATCH(T768,'Items'!$A$6:$A$1005,0)),"MISSING ID")="Currency","Currency / no refinement tier","Recovered output / tier not applicable")),IF(OR(IFERROR(INDEX('Crafting recipes'!$H$6:$H$1005,MATCH(J768,'Crafting recipes'!$A$6:$A$1005,0)),"MISSING ID")="Unassigned",G768="Unassigned"),"Tier unresolved",IF(IFERROR(VALUE(RIGHT(G768,1))-VALUE(RIGHT(IFERROR(INDEX('Crafting recipes'!$H$6:$H$1005,MATCH(J768,'Crafting recipes'!$A$6:$A$1005,0)),"MISSING ID"),1)),0)=1,IF(B768=IFERROR(INDEX('Crafting recipes'!$H$6:$H$1005,MATCH(J768,'Crafting recipes'!$A$6:$A$1005,0)),"MISSING ID"),"Advances one material tier","Lower-tier ingredient; route advances one tier"),"Needs tier review"))))))</x:f>
        <x:v>Finished endpoint</x:v>
      </x:c>
      <x:c r="S768" s="4" t="str">
        <x:f>IFERROR(INDEX('Material routes'!$D$6:$D$2205,MATCH(U768,'Material routes'!$A$6:$A$2205,0)),"MISSING ID")</x:f>
        <x:v>proposal.collection.brake_lining_shoe</x:v>
      </x:c>
      <x:c r="T768" s="4" t="str">
        <x:f>IFERROR(INDEX('Material routes'!$D$6:$D$2205,MATCH(V768,'Material routes'!$A$6:$A$2205,0)),"MISSING ID")</x:f>
        <x:v>proposal.collection.braked_canyon_descent_trolley</x:v>
      </x:c>
      <x:c r="U768" s="4" t="str">
        <x:v>design.collection.braked_canyon_descent_trolley.in.2</x:v>
      </x:c>
      <x:c r="V768" s="4" t="str">
        <x:v>design.collection.braked_canyon_descent_trolley.out</x:v>
      </x:c>
    </x:row>
    <x:row r="769" ht="64" customHeight="1">
      <x:c r="A769" s="4" t="str">
        <x:f>IFERROR(INDEX('Material routes'!$E$6:$E$2205,MATCH(U769,'Material routes'!$A$6:$A$2205,0)),"MISSING ID")</x:f>
        <x:v>Steel stock</x:v>
      </x:c>
      <x:c r="B769" s="4" t="str">
        <x:f>IFERROR(INDEX('Material routes'!$F$6:$F$2205,MATCH(U769,'Material routes'!$A$6:$A$2205,0)),"MISSING ID")</x:f>
        <x:v>T2</x:v>
      </x:c>
      <x:c r="C769" s="4" t="str">
        <x:f>IFERROR(INDEX('Material routes'!$H$6:$H$2205,MATCH(U769,'Material routes'!$A$6:$A$2205,0)),"MISSING ID")</x:f>
        <x:v>Processed material</x:v>
      </x:c>
      <x:c r="D769" s="4" t="str">
        <x:f>IFERROR(INDEX('Material routes'!$G$6:$G$2205,MATCH(U769,'Material routes'!$A$6:$A$2205,0)),"MISSING ID")</x:f>
        <x:v>Manufactured stock</x:v>
      </x:c>
      <x:c r="E769" s="4" t="str">
        <x:f>IFERROR(INDEX('Material routes'!$C$6:$C$2205,MATCH(U769,'Material routes'!$A$6:$A$2205,0)),"MISSING ID")</x:f>
        <x:v>Ingredient candidate</x:v>
      </x:c>
      <x:c r="F769" s="4" t="str">
        <x:f>IFERROR(INDEX('Material routes'!$E$6:$E$2205,MATCH(V769,'Material routes'!$A$6:$A$2205,0)),"MISSING ID")</x:f>
        <x:v>Braked canyon descent trolley</x:v>
      </x:c>
      <x:c r="G769" s="4" t="str">
        <x:f>IFERROR(INDEX('Material routes'!$F$6:$F$2205,MATCH(V769,'Material routes'!$A$6:$A$2205,0)),"MISSING ID")</x:f>
        <x:v>Not applicable</x:v>
      </x:c>
      <x:c r="H769" s="4" t="str">
        <x:f>IFERROR(INDEX('Material routes'!$H$6:$H$2205,MATCH(V769,'Material routes'!$A$6:$A$2205,0)),"MISSING ID")</x:f>
        <x:v>Traversal device</x:v>
      </x:c>
      <x:c r="I769" s="4" t="str">
        <x:f>IFERROR(INDEX('Material routes'!$G$6:$G$2205,MATCH(V769,'Material routes'!$A$6:$A$2205,0)),"MISSING ID")</x:f>
        <x:v>Tools</x:v>
      </x:c>
      <x:c r="J769" s="4" t="str">
        <x:f>IFERROR(INDEX('Material routes'!$B$6:$B$2205,MATCH(U769,'Material routes'!$A$6:$A$2205,0)),"MISSING ID")</x:f>
        <x:v>design.collection.braked_canyon_descent_trolley</x:v>
      </x:c>
      <x:c r="K769" s="4" t="str">
        <x:f>IFERROR(INDEX('Crafting recipes'!$C$6:$C$1005,MATCH(J769,'Crafting recipes'!$A$6:$A$1005,0)),"MISSING ID")</x:f>
        <x:v>Finished-item crafting</x:v>
      </x:c>
      <x:c r="L769" s="4" t="str">
        <x:f>IFERROR(INDEX('Material routes'!$K$6:$K$2205,MATCH(U769,'Material routes'!$A$6:$A$2205,0)),"MISSING ID")</x:f>
        <x:v>Proposal</x:v>
      </x:c>
      <x:c r="M769" s="4" t="str">
        <x:f>IFERROR(INDEX('Material routes'!$M$6:$M$2205,MATCH(U769,'Material routes'!$A$6:$A$2205,0)),"MISSING ID")</x:f>
        <x:v>Partial proposal</x:v>
      </x:c>
      <x:c r="N769" s="4"/>
      <x:c r="O769" s="4" t="str">
        <x:f>IFERROR(INDEX('Material routes'!$J$6:$J$2205,MATCH(U769,'Material routes'!$A$6:$A$2205,0)),"MISSING ID")</x:f>
        <x:v>Unspecified</x:v>
      </x:c>
      <x:c r="P769" s="4"/>
      <x:c r="Q769" s="4" t="str">
        <x:f>IFERROR(INDEX('Material routes'!$J$6:$J$2205,MATCH(V769,'Material routes'!$A$6:$A$2205,0)),"MISSING ID")</x:f>
        <x:v>Unspecified</x:v>
      </x:c>
      <x:c r="R769" s="4" t="str">
        <x:f>IF(L769="Withheld","Withheld premise",IF(E769="Tool candidate","Reusable prerequisite",IF(K769="Raw entry preparation","Entry-resource preparation",IF(G769="Not applicable",IF(IFERROR(INDEX('Items'!$AI$6:$AI$1005,MATCH(T769,'Items'!$A$6:$A$1005,0)),"MISSING ID")="Finished item","Finished endpoint",IF(IFERROR(INDEX('Items'!$AI$6:$AI$1005,MATCH(T769,'Items'!$A$6:$A$1005,0)),"MISSING ID")="Currency","Currency / no refinement tier","Recovered output / tier not applicable")),IF(OR(IFERROR(INDEX('Crafting recipes'!$H$6:$H$1005,MATCH(J769,'Crafting recipes'!$A$6:$A$1005,0)),"MISSING ID")="Unassigned",G769="Unassigned"),"Tier unresolved",IF(IFERROR(VALUE(RIGHT(G769,1))-VALUE(RIGHT(IFERROR(INDEX('Crafting recipes'!$H$6:$H$1005,MATCH(J769,'Crafting recipes'!$A$6:$A$1005,0)),"MISSING ID"),1)),0)=1,IF(B769=IFERROR(INDEX('Crafting recipes'!$H$6:$H$1005,MATCH(J769,'Crafting recipes'!$A$6:$A$1005,0)),"MISSING ID"),"Advances one material tier","Lower-tier ingredient; route advances one tier"),"Needs tier review"))))))</x:f>
        <x:v>Finished endpoint</x:v>
      </x:c>
      <x:c r="S769" s="4" t="str">
        <x:f>IFERROR(INDEX('Material routes'!$D$6:$D$2205,MATCH(U769,'Material routes'!$A$6:$A$2205,0)),"MISSING ID")</x:f>
        <x:v>author.metallurgy.steel_stock</x:v>
      </x:c>
      <x:c r="T769" s="4" t="str">
        <x:f>IFERROR(INDEX('Material routes'!$D$6:$D$2205,MATCH(V769,'Material routes'!$A$6:$A$2205,0)),"MISSING ID")</x:f>
        <x:v>proposal.collection.braked_canyon_descent_trolley</x:v>
      </x:c>
      <x:c r="U769" s="4" t="str">
        <x:v>design.collection.braked_canyon_descent_trolley.in.3</x:v>
      </x:c>
      <x:c r="V769" s="4" t="str">
        <x:v>design.collection.braked_canyon_descent_trolley.out</x:v>
      </x:c>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Tools</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Tools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Tools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t="str">
        <x:f>IFERROR(INDEX('Material routes'!$E$6:$E$2205,MATCH(U1026,'Material routes'!$A$6:$A$2205,0)),"MISSING ID")</x:f>
        <x:v>Chest armor</x:v>
      </x:c>
      <x:c r="B1026" s="4" t="str">
        <x:f>IFERROR(INDEX('Material routes'!$F$6:$F$2205,MATCH(U1026,'Material routes'!$A$6:$A$2205,0)),"MISSING ID")</x:f>
        <x:v>Not applicable</x:v>
      </x:c>
      <x:c r="C1026" s="4" t="str">
        <x:f>IFERROR(INDEX('Material routes'!$H$6:$H$2205,MATCH(U1026,'Material routes'!$A$6:$A$2205,0)),"MISSING ID")</x:f>
        <x:v>Armor</x:v>
      </x:c>
      <x:c r="D1026" s="4" t="str">
        <x:f>IFERROR(INDEX('Material routes'!$G$6:$G$2205,MATCH(U1026,'Material routes'!$A$6:$A$2205,0)),"MISSING ID")</x:f>
        <x:v>Armor</x:v>
      </x:c>
      <x:c r="E1026" s="4" t="str">
        <x:f>IFERROR(INDEX('Material routes'!$C$6:$C$2205,MATCH(U1026,'Material routes'!$A$6:$A$2205,0)),"MISSING ID")</x:f>
        <x:v>Ingredient candidate</x:v>
      </x:c>
      <x:c r="F1026" s="4" t="str">
        <x:f>IFERROR(INDEX('Material routes'!$E$6:$E$2205,MATCH(V1026,'Material routes'!$A$6:$A$2205,0)),"MISSING ID")</x:f>
        <x:v>Assembled metal armor</x:v>
      </x:c>
      <x:c r="G1026" s="4" t="str">
        <x:f>IFERROR(INDEX('Material routes'!$F$6:$F$2205,MATCH(V1026,'Material routes'!$A$6:$A$2205,0)),"MISSING ID")</x:f>
        <x:v>Not applicable</x:v>
      </x:c>
      <x:c r="H1026" s="4" t="str">
        <x:f>IFERROR(INDEX('Material routes'!$H$6:$H$2205,MATCH(V1026,'Material routes'!$A$6:$A$2205,0)),"MISSING ID")</x:f>
        <x:v>Armor</x:v>
      </x:c>
      <x:c r="I1026" s="4" t="str">
        <x:f>IFERROR(INDEX('Material routes'!$G$6:$G$2205,MATCH(V1026,'Material routes'!$A$6:$A$2205,0)),"MISSING ID")</x:f>
        <x:v>Armor</x:v>
      </x:c>
      <x:c r="J1026" s="4" t="str">
        <x:f>IFERROR(INDEX('Material routes'!$B$6:$B$2205,MATCH(U1026,'Material routes'!$A$6:$A$2205,0)),"MISSING ID")</x:f>
        <x:v>design.audit.proposal_gear_metal_armor_set</x:v>
      </x:c>
      <x:c r="K1026" s="4" t="str">
        <x:f>IFERROR(INDEX('Crafting recipes'!$C$6:$C$1005,MATCH(J1026,'Crafting recipes'!$A$6:$A$1005,0)),"MISSING ID")</x:f>
        <x:v>Finished-item crafting</x:v>
      </x:c>
      <x:c r="L1026" s="4" t="str">
        <x:f>IFERROR(INDEX('Material routes'!$K$6:$K$2205,MATCH(U1026,'Material routes'!$A$6:$A$2205,0)),"MISSING ID")</x:f>
        <x:v>Proposal</x:v>
      </x:c>
      <x:c r="M1026" s="4" t="str">
        <x:f>IFERROR(INDEX('Material routes'!$M$6:$M$2205,MATCH(U1026,'Material routes'!$A$6:$A$2205,0)),"MISSING ID")</x:f>
        <x:v>Partial proposal</x:v>
      </x:c>
      <x:c r="N1026" s="4"/>
      <x:c r="O1026" s="4" t="str">
        <x:f>IFERROR(INDEX('Material routes'!$J$6:$J$2205,MATCH(U1026,'Material routes'!$A$6:$A$2205,0)),"MISSING ID")</x:f>
        <x:v>Unspecified</x:v>
      </x:c>
      <x:c r="P1026" s="4"/>
      <x:c r="Q1026" s="4" t="str">
        <x:f>IFERROR(INDEX('Material routes'!$J$6:$J$2205,MATCH(V1026,'Material routes'!$A$6:$A$2205,0)),"MISSING ID")</x:f>
        <x:v>Unspecified</x:v>
      </x:c>
      <x:c r="R1026" s="4" t="str">
        <x:f>IF(L1026="Withheld","Withheld premise",IF(E1026="Tool candidate","Reusable prerequisite",IF(K1026="Raw entry preparation","Entry-resource preparation",IF(G1026="Not applicable",IF(IFERROR(INDEX('Items'!$AI$6:$AI$1005,MATCH(T1026,'Items'!$A$6:$A$1005,0)),"MISSING ID")="Finished item","Finished endpoint",IF(IFERROR(INDEX('Items'!$AI$6:$AI$1005,MATCH(T1026,'Items'!$A$6:$A$1005,0)),"MISSING ID")="Currency","Currency / no refinement tier","Recovered output / tier not applicable")),IF(OR(IFERROR(INDEX('Crafting recipes'!$H$6:$H$1005,MATCH(J1026,'Crafting recipes'!$A$6:$A$1005,0)),"MISSING ID")="Unassigned",G1026="Unassigned"),"Tier unresolved",IF(IFERROR(VALUE(RIGHT(G1026,1))-VALUE(RIGHT(IFERROR(INDEX('Crafting recipes'!$H$6:$H$1005,MATCH(J1026,'Crafting recipes'!$A$6:$A$1005,0)),"MISSING ID"),1)),0)=1,IF(B1026=IFERROR(INDEX('Crafting recipes'!$H$6:$H$1005,MATCH(J1026,'Crafting recipes'!$A$6:$A$1005,0)),"MISSING ID"),"Advances one material tier","Lower-tier ingredient; route advances one tier"),"Needs tier review"))))))</x:f>
        <x:v>Finished endpoint</x:v>
      </x:c>
      <x:c r="S1026" s="4" t="str">
        <x:f>IFERROR(INDEX('Material routes'!$D$6:$D$2205,MATCH(U1026,'Material routes'!$A$6:$A$2205,0)),"MISSING ID")</x:f>
        <x:v>proposal.gear.chest_armor</x:v>
      </x:c>
      <x:c r="T1026" s="4" t="str">
        <x:f>IFERROR(INDEX('Material routes'!$D$6:$D$2205,MATCH(V1026,'Material routes'!$A$6:$A$2205,0)),"MISSING ID")</x:f>
        <x:v>proposal.gear.metal_armor_set</x:v>
      </x:c>
      <x:c r="U1026" s="4" t="str">
        <x:v>design.audit.proposal_gear_metal_armor_set.audit.in.1</x:v>
      </x:c>
      <x:c r="V1026" s="4" t="str">
        <x:v>design.audit.proposal_gear_metal_armor_set.audit.out</x:v>
      </x:c>
    </x:row>
    <x:row r="1027" ht="64" customHeight="1">
      <x:c r="A1027" s="4" t="str">
        <x:f>IFERROR(INDEX('Material routes'!$E$6:$E$2205,MATCH(U1027,'Material routes'!$A$6:$A$2205,0)),"MISSING ID")</x:f>
        <x:v>Helmet</x:v>
      </x:c>
      <x:c r="B1027" s="4" t="str">
        <x:f>IFERROR(INDEX('Material routes'!$F$6:$F$2205,MATCH(U1027,'Material routes'!$A$6:$A$2205,0)),"MISSING ID")</x:f>
        <x:v>Not applicable</x:v>
      </x:c>
      <x:c r="C1027" s="4" t="str">
        <x:f>IFERROR(INDEX('Material routes'!$H$6:$H$2205,MATCH(U1027,'Material routes'!$A$6:$A$2205,0)),"MISSING ID")</x:f>
        <x:v>Armor</x:v>
      </x:c>
      <x:c r="D1027" s="4" t="str">
        <x:f>IFERROR(INDEX('Material routes'!$G$6:$G$2205,MATCH(U1027,'Material routes'!$A$6:$A$2205,0)),"MISSING ID")</x:f>
        <x:v>Armor</x:v>
      </x:c>
      <x:c r="E1027" s="4" t="str">
        <x:f>IFERROR(INDEX('Material routes'!$C$6:$C$2205,MATCH(U1027,'Material routes'!$A$6:$A$2205,0)),"MISSING ID")</x:f>
        <x:v>Ingredient candidate</x:v>
      </x:c>
      <x:c r="F1027" s="4" t="str">
        <x:f>IFERROR(INDEX('Material routes'!$E$6:$E$2205,MATCH(V1027,'Material routes'!$A$6:$A$2205,0)),"MISSING ID")</x:f>
        <x:v>Assembled metal armor</x:v>
      </x:c>
      <x:c r="G1027" s="4" t="str">
        <x:f>IFERROR(INDEX('Material routes'!$F$6:$F$2205,MATCH(V1027,'Material routes'!$A$6:$A$2205,0)),"MISSING ID")</x:f>
        <x:v>Not applicable</x:v>
      </x:c>
      <x:c r="H1027" s="4" t="str">
        <x:f>IFERROR(INDEX('Material routes'!$H$6:$H$2205,MATCH(V1027,'Material routes'!$A$6:$A$2205,0)),"MISSING ID")</x:f>
        <x:v>Armor</x:v>
      </x:c>
      <x:c r="I1027" s="4" t="str">
        <x:f>IFERROR(INDEX('Material routes'!$G$6:$G$2205,MATCH(V1027,'Material routes'!$A$6:$A$2205,0)),"MISSING ID")</x:f>
        <x:v>Armor</x:v>
      </x:c>
      <x:c r="J1027" s="4" t="str">
        <x:f>IFERROR(INDEX('Material routes'!$B$6:$B$2205,MATCH(U1027,'Material routes'!$A$6:$A$2205,0)),"MISSING ID")</x:f>
        <x:v>design.audit.proposal_gear_metal_armor_set</x:v>
      </x:c>
      <x:c r="K1027" s="4" t="str">
        <x:f>IFERROR(INDEX('Crafting recipes'!$C$6:$C$1005,MATCH(J1027,'Crafting recipes'!$A$6:$A$1005,0)),"MISSING ID")</x:f>
        <x:v>Finished-item crafting</x:v>
      </x:c>
      <x:c r="L1027" s="4" t="str">
        <x:f>IFERROR(INDEX('Material routes'!$K$6:$K$2205,MATCH(U1027,'Material routes'!$A$6:$A$2205,0)),"MISSING ID")</x:f>
        <x:v>Proposal</x:v>
      </x:c>
      <x:c r="M1027" s="4" t="str">
        <x:f>IFERROR(INDEX('Material routes'!$M$6:$M$2205,MATCH(U1027,'Material routes'!$A$6:$A$2205,0)),"MISSING ID")</x:f>
        <x:v>Partial proposal</x:v>
      </x:c>
      <x:c r="N1027" s="4"/>
      <x:c r="O1027" s="4" t="str">
        <x:f>IFERROR(INDEX('Material routes'!$J$6:$J$2205,MATCH(U1027,'Material routes'!$A$6:$A$2205,0)),"MISSING ID")</x:f>
        <x:v>Unspecified</x:v>
      </x:c>
      <x:c r="P1027" s="4"/>
      <x:c r="Q1027" s="4" t="str">
        <x:f>IFERROR(INDEX('Material routes'!$J$6:$J$2205,MATCH(V1027,'Material routes'!$A$6:$A$2205,0)),"MISSING ID")</x:f>
        <x:v>Unspecified</x:v>
      </x:c>
      <x:c r="R1027" s="4" t="str">
        <x:f>IF(L1027="Withheld","Withheld premise",IF(E1027="Tool candidate","Reusable prerequisite",IF(K1027="Raw entry preparation","Entry-resource preparation",IF(G1027="Not applicable",IF(IFERROR(INDEX('Items'!$AI$6:$AI$1005,MATCH(T1027,'Items'!$A$6:$A$1005,0)),"MISSING ID")="Finished item","Finished endpoint",IF(IFERROR(INDEX('Items'!$AI$6:$AI$1005,MATCH(T1027,'Items'!$A$6:$A$1005,0)),"MISSING ID")="Currency","Currency / no refinement tier","Recovered output / tier not applicable")),IF(OR(IFERROR(INDEX('Crafting recipes'!$H$6:$H$1005,MATCH(J1027,'Crafting recipes'!$A$6:$A$1005,0)),"MISSING ID")="Unassigned",G1027="Unassigned"),"Tier unresolved",IF(IFERROR(VALUE(RIGHT(G1027,1))-VALUE(RIGHT(IFERROR(INDEX('Crafting recipes'!$H$6:$H$1005,MATCH(J1027,'Crafting recipes'!$A$6:$A$1005,0)),"MISSING ID"),1)),0)=1,IF(B1027=IFERROR(INDEX('Crafting recipes'!$H$6:$H$1005,MATCH(J1027,'Crafting recipes'!$A$6:$A$1005,0)),"MISSING ID"),"Advances one material tier","Lower-tier ingredient; route advances one tier"),"Needs tier review"))))))</x:f>
        <x:v>Finished endpoint</x:v>
      </x:c>
      <x:c r="S1027" s="4" t="str">
        <x:f>IFERROR(INDEX('Material routes'!$D$6:$D$2205,MATCH(U1027,'Material routes'!$A$6:$A$2205,0)),"MISSING ID")</x:f>
        <x:v>proposal.gear.helmet</x:v>
      </x:c>
      <x:c r="T1027" s="4" t="str">
        <x:f>IFERROR(INDEX('Material routes'!$D$6:$D$2205,MATCH(V1027,'Material routes'!$A$6:$A$2205,0)),"MISSING ID")</x:f>
        <x:v>proposal.gear.metal_armor_set</x:v>
      </x:c>
      <x:c r="U1027" s="4" t="str">
        <x:v>design.audit.proposal_gear_metal_armor_set.audit.in.2</x:v>
      </x:c>
      <x:c r="V1027" s="4" t="str">
        <x:v>design.audit.proposal_gear_metal_armor_set.audit.out</x:v>
      </x:c>
    </x:row>
    <x:row r="1028" ht="64" customHeight="1">
      <x:c r="A1028" s="4" t="str">
        <x:f>IFERROR(INDEX('Material routes'!$E$6:$E$2205,MATCH(U1028,'Material routes'!$A$6:$A$2205,0)),"MISSING ID")</x:f>
        <x:v>Leg armor</x:v>
      </x:c>
      <x:c r="B1028" s="4" t="str">
        <x:f>IFERROR(INDEX('Material routes'!$F$6:$F$2205,MATCH(U1028,'Material routes'!$A$6:$A$2205,0)),"MISSING ID")</x:f>
        <x:v>Not applicable</x:v>
      </x:c>
      <x:c r="C1028" s="4" t="str">
        <x:f>IFERROR(INDEX('Material routes'!$H$6:$H$2205,MATCH(U1028,'Material routes'!$A$6:$A$2205,0)),"MISSING ID")</x:f>
        <x:v>Armor</x:v>
      </x:c>
      <x:c r="D1028" s="4" t="str">
        <x:f>IFERROR(INDEX('Material routes'!$G$6:$G$2205,MATCH(U1028,'Material routes'!$A$6:$A$2205,0)),"MISSING ID")</x:f>
        <x:v>Armor</x:v>
      </x:c>
      <x:c r="E1028" s="4" t="str">
        <x:f>IFERROR(INDEX('Material routes'!$C$6:$C$2205,MATCH(U1028,'Material routes'!$A$6:$A$2205,0)),"MISSING ID")</x:f>
        <x:v>Ingredient candidate</x:v>
      </x:c>
      <x:c r="F1028" s="4" t="str">
        <x:f>IFERROR(INDEX('Material routes'!$E$6:$E$2205,MATCH(V1028,'Material routes'!$A$6:$A$2205,0)),"MISSING ID")</x:f>
        <x:v>Assembled metal armor</x:v>
      </x:c>
      <x:c r="G1028" s="4" t="str">
        <x:f>IFERROR(INDEX('Material routes'!$F$6:$F$2205,MATCH(V1028,'Material routes'!$A$6:$A$2205,0)),"MISSING ID")</x:f>
        <x:v>Not applicable</x:v>
      </x:c>
      <x:c r="H1028" s="4" t="str">
        <x:f>IFERROR(INDEX('Material routes'!$H$6:$H$2205,MATCH(V1028,'Material routes'!$A$6:$A$2205,0)),"MISSING ID")</x:f>
        <x:v>Armor</x:v>
      </x:c>
      <x:c r="I1028" s="4" t="str">
        <x:f>IFERROR(INDEX('Material routes'!$G$6:$G$2205,MATCH(V1028,'Material routes'!$A$6:$A$2205,0)),"MISSING ID")</x:f>
        <x:v>Armor</x:v>
      </x:c>
      <x:c r="J1028" s="4" t="str">
        <x:f>IFERROR(INDEX('Material routes'!$B$6:$B$2205,MATCH(U1028,'Material routes'!$A$6:$A$2205,0)),"MISSING ID")</x:f>
        <x:v>design.audit.proposal_gear_metal_armor_set</x:v>
      </x:c>
      <x:c r="K1028" s="4" t="str">
        <x:f>IFERROR(INDEX('Crafting recipes'!$C$6:$C$1005,MATCH(J1028,'Crafting recipes'!$A$6:$A$1005,0)),"MISSING ID")</x:f>
        <x:v>Finished-item crafting</x:v>
      </x:c>
      <x:c r="L1028" s="4" t="str">
        <x:f>IFERROR(INDEX('Material routes'!$K$6:$K$2205,MATCH(U1028,'Material routes'!$A$6:$A$2205,0)),"MISSING ID")</x:f>
        <x:v>Proposal</x:v>
      </x:c>
      <x:c r="M1028" s="4" t="str">
        <x:f>IFERROR(INDEX('Material routes'!$M$6:$M$2205,MATCH(U1028,'Material routes'!$A$6:$A$2205,0)),"MISSING ID")</x:f>
        <x:v>Partial proposal</x:v>
      </x:c>
      <x:c r="N1028" s="4"/>
      <x:c r="O1028" s="4" t="str">
        <x:f>IFERROR(INDEX('Material routes'!$J$6:$J$2205,MATCH(U1028,'Material routes'!$A$6:$A$2205,0)),"MISSING ID")</x:f>
        <x:v>Unspecified</x:v>
      </x:c>
      <x:c r="P1028" s="4"/>
      <x:c r="Q1028" s="4" t="str">
        <x:f>IFERROR(INDEX('Material routes'!$J$6:$J$2205,MATCH(V1028,'Material routes'!$A$6:$A$2205,0)),"MISSING ID")</x:f>
        <x:v>Unspecified</x:v>
      </x:c>
      <x:c r="R1028" s="4" t="str">
        <x:f>IF(L1028="Withheld","Withheld premise",IF(E1028="Tool candidate","Reusable prerequisite",IF(K1028="Raw entry preparation","Entry-resource preparation",IF(G1028="Not applicable",IF(IFERROR(INDEX('Items'!$AI$6:$AI$1005,MATCH(T1028,'Items'!$A$6:$A$1005,0)),"MISSING ID")="Finished item","Finished endpoint",IF(IFERROR(INDEX('Items'!$AI$6:$AI$1005,MATCH(T1028,'Items'!$A$6:$A$1005,0)),"MISSING ID")="Currency","Currency / no refinement tier","Recovered output / tier not applicable")),IF(OR(IFERROR(INDEX('Crafting recipes'!$H$6:$H$1005,MATCH(J1028,'Crafting recipes'!$A$6:$A$1005,0)),"MISSING ID")="Unassigned",G1028="Unassigned"),"Tier unresolved",IF(IFERROR(VALUE(RIGHT(G1028,1))-VALUE(RIGHT(IFERROR(INDEX('Crafting recipes'!$H$6:$H$1005,MATCH(J1028,'Crafting recipes'!$A$6:$A$1005,0)),"MISSING ID"),1)),0)=1,IF(B1028=IFERROR(INDEX('Crafting recipes'!$H$6:$H$1005,MATCH(J1028,'Crafting recipes'!$A$6:$A$1005,0)),"MISSING ID"),"Advances one material tier","Lower-tier ingredient; route advances one tier"),"Needs tier review"))))))</x:f>
        <x:v>Finished endpoint</x:v>
      </x:c>
      <x:c r="S1028" s="4" t="str">
        <x:f>IFERROR(INDEX('Material routes'!$D$6:$D$2205,MATCH(U1028,'Material routes'!$A$6:$A$2205,0)),"MISSING ID")</x:f>
        <x:v>proposal.gear.leg_armor</x:v>
      </x:c>
      <x:c r="T1028" s="4" t="str">
        <x:f>IFERROR(INDEX('Material routes'!$D$6:$D$2205,MATCH(V1028,'Material routes'!$A$6:$A$2205,0)),"MISSING ID")</x:f>
        <x:v>proposal.gear.metal_armor_set</x:v>
      </x:c>
      <x:c r="U1028" s="4" t="str">
        <x:v>design.audit.proposal_gear_metal_armor_set.audit.in.3</x:v>
      </x:c>
      <x:c r="V1028" s="4" t="str">
        <x:v>design.audit.proposal_gear_metal_armor_set.audit.out</x:v>
      </x:c>
    </x:row>
    <x:row r="1029" ht="64" customHeight="1">
      <x:c r="A1029" s="4" t="str">
        <x:f>IFERROR(INDEX('Material routes'!$E$6:$E$2205,MATCH(U1029,'Material routes'!$A$6:$A$2205,0)),"MISSING ID")</x:f>
        <x:v>Pressed hide fastening strips</x:v>
      </x:c>
      <x:c r="B1029" s="4" t="str">
        <x:f>IFERROR(INDEX('Material routes'!$F$6:$F$2205,MATCH(U1029,'Material routes'!$A$6:$A$2205,0)),"MISSING ID")</x:f>
        <x:v>T2</x:v>
      </x:c>
      <x:c r="C1029" s="4" t="str">
        <x:f>IFERROR(INDEX('Material routes'!$H$6:$H$2205,MATCH(U1029,'Material routes'!$A$6:$A$2205,0)),"MISSING ID")</x:f>
        <x:v>Processed material</x:v>
      </x:c>
      <x:c r="D1029" s="4" t="str">
        <x:f>IFERROR(INDEX('Material routes'!$G$6:$G$2205,MATCH(U1029,'Material routes'!$A$6:$A$2205,0)),"MISSING ID")</x:f>
        <x:v>Manufactured stock</x:v>
      </x:c>
      <x:c r="E1029" s="4" t="str">
        <x:f>IFERROR(INDEX('Material routes'!$C$6:$C$2205,MATCH(U1029,'Material routes'!$A$6:$A$2205,0)),"MISSING ID")</x:f>
        <x:v>Ingredient candidate</x:v>
      </x:c>
      <x:c r="F1029" s="4" t="str">
        <x:f>IFERROR(INDEX('Material routes'!$E$6:$E$2205,MATCH(V1029,'Material routes'!$A$6:$A$2205,0)),"MISSING ID")</x:f>
        <x:v>Assembled metal armor</x:v>
      </x:c>
      <x:c r="G1029" s="4" t="str">
        <x:f>IFERROR(INDEX('Material routes'!$F$6:$F$2205,MATCH(V1029,'Material routes'!$A$6:$A$2205,0)),"MISSING ID")</x:f>
        <x:v>Not applicable</x:v>
      </x:c>
      <x:c r="H1029" s="4" t="str">
        <x:f>IFERROR(INDEX('Material routes'!$H$6:$H$2205,MATCH(V1029,'Material routes'!$A$6:$A$2205,0)),"MISSING ID")</x:f>
        <x:v>Armor</x:v>
      </x:c>
      <x:c r="I1029" s="4" t="str">
        <x:f>IFERROR(INDEX('Material routes'!$G$6:$G$2205,MATCH(V1029,'Material routes'!$A$6:$A$2205,0)),"MISSING ID")</x:f>
        <x:v>Armor</x:v>
      </x:c>
      <x:c r="J1029" s="4" t="str">
        <x:f>IFERROR(INDEX('Material routes'!$B$6:$B$2205,MATCH(U1029,'Material routes'!$A$6:$A$2205,0)),"MISSING ID")</x:f>
        <x:v>design.audit.proposal_gear_metal_armor_set</x:v>
      </x:c>
      <x:c r="K1029" s="4" t="str">
        <x:f>IFERROR(INDEX('Crafting recipes'!$C$6:$C$1005,MATCH(J1029,'Crafting recipes'!$A$6:$A$1005,0)),"MISSING ID")</x:f>
        <x:v>Finished-item crafting</x:v>
      </x:c>
      <x:c r="L1029" s="4" t="str">
        <x:f>IFERROR(INDEX('Material routes'!$K$6:$K$2205,MATCH(U1029,'Material routes'!$A$6:$A$2205,0)),"MISSING ID")</x:f>
        <x:v>Proposal</x:v>
      </x:c>
      <x:c r="M1029" s="4" t="str">
        <x:f>IFERROR(INDEX('Material routes'!$M$6:$M$2205,MATCH(U1029,'Material routes'!$A$6:$A$2205,0)),"MISSING ID")</x:f>
        <x:v>Partial proposal</x:v>
      </x:c>
      <x:c r="N1029" s="4"/>
      <x:c r="O1029" s="4" t="str">
        <x:f>IFERROR(INDEX('Material routes'!$J$6:$J$2205,MATCH(U1029,'Material routes'!$A$6:$A$2205,0)),"MISSING ID")</x:f>
        <x:v>Unspecified</x:v>
      </x:c>
      <x:c r="P1029" s="4"/>
      <x:c r="Q1029" s="4" t="str">
        <x:f>IFERROR(INDEX('Material routes'!$J$6:$J$2205,MATCH(V1029,'Material routes'!$A$6:$A$2205,0)),"MISSING ID")</x:f>
        <x:v>Unspecified</x:v>
      </x:c>
      <x:c r="R1029" s="4" t="str">
        <x:f>IF(L1029="Withheld","Withheld premise",IF(E1029="Tool candidate","Reusable prerequisite",IF(K1029="Raw entry preparation","Entry-resource preparation",IF(G1029="Not applicable",IF(IFERROR(INDEX('Items'!$AI$6:$AI$1005,MATCH(T1029,'Items'!$A$6:$A$1005,0)),"MISSING ID")="Finished item","Finished endpoint",IF(IFERROR(INDEX('Items'!$AI$6:$AI$1005,MATCH(T1029,'Items'!$A$6:$A$1005,0)),"MISSING ID")="Currency","Currency / no refinement tier","Recovered output / tier not applicable")),IF(OR(IFERROR(INDEX('Crafting recipes'!$H$6:$H$1005,MATCH(J1029,'Crafting recipes'!$A$6:$A$1005,0)),"MISSING ID")="Unassigned",G1029="Unassigned"),"Tier unresolved",IF(IFERROR(VALUE(RIGHT(G1029,1))-VALUE(RIGHT(IFERROR(INDEX('Crafting recipes'!$H$6:$H$1005,MATCH(J1029,'Crafting recipes'!$A$6:$A$1005,0)),"MISSING ID"),1)),0)=1,IF(B1029=IFERROR(INDEX('Crafting recipes'!$H$6:$H$1005,MATCH(J1029,'Crafting recipes'!$A$6:$A$1005,0)),"MISSING ID"),"Advances one material tier","Lower-tier ingredient; route advances one tier"),"Needs tier review"))))))</x:f>
        <x:v>Finished endpoint</x:v>
      </x:c>
      <x:c r="S1029" s="4" t="str">
        <x:f>IFERROR(INDEX('Material routes'!$D$6:$D$2205,MATCH(U1029,'Material routes'!$A$6:$A$2205,0)),"MISSING ID")</x:f>
        <x:v>proposal.audit.pressed_hide_fastening_strips</x:v>
      </x:c>
      <x:c r="T1029" s="4" t="str">
        <x:f>IFERROR(INDEX('Material routes'!$D$6:$D$2205,MATCH(V1029,'Material routes'!$A$6:$A$2205,0)),"MISSING ID")</x:f>
        <x:v>proposal.gear.metal_armor_set</x:v>
      </x:c>
      <x:c r="U1029" s="4" t="str">
        <x:v>design.audit.proposal_gear_metal_armor_set.audit.in.4</x:v>
      </x:c>
      <x:c r="V1029" s="4" t="str">
        <x:v>design.audit.proposal_gear_metal_armor_set.audit.out</x:v>
      </x:c>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Tools</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Tools</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Tools</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Tools</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Tools</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Tools</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Tools</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Tools</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Tools</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Tools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Tools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Tools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Tools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Tools</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Tools</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Tools</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t="str">
        <x:f>IFERROR(INDEX('Material routes'!$E$6:$E$2205,MATCH(U1233,'Material routes'!$A$6:$A$2205,0)),"MISSING ID")</x:f>
        <x:v>Culinary Phagia liquid fraction</x:v>
      </x:c>
      <x:c r="B1233" s="4" t="str">
        <x:f>IFERROR(INDEX('Material routes'!$F$6:$F$2205,MATCH(U1233,'Material routes'!$A$6:$A$2205,0)),"MISSING ID")</x:f>
        <x:v>T1</x:v>
      </x:c>
      <x:c r="C1233" s="4" t="str">
        <x:f>IFERROR(INDEX('Material routes'!$H$6:$H$2205,MATCH(U1233,'Material routes'!$A$6:$A$2205,0)),"MISSING ID")</x:f>
        <x:v>Food material</x:v>
      </x:c>
      <x:c r="D1233" s="4" t="str">
        <x:f>IFERROR(INDEX('Material routes'!$G$6:$G$2205,MATCH(U1233,'Material routes'!$A$6:$A$2205,0)),"MISSING ID")</x:f>
        <x:v>Cooking ingredients</x:v>
      </x:c>
      <x:c r="E1233" s="4" t="str">
        <x:f>IFERROR(INDEX('Material routes'!$C$6:$C$2205,MATCH(U1233,'Material routes'!$A$6:$A$2205,0)),"MISSING ID")</x:f>
        <x:v>Ingredient candidate</x:v>
      </x:c>
      <x:c r="F1233" s="4" t="str">
        <x:f>IFERROR(INDEX('Material routes'!$E$6:$E$2205,MATCH(V1233,'Material routes'!$A$6:$A$2205,0)),"MISSING ID")</x:f>
        <x:v>Prepared Phagia drink portion</x:v>
      </x:c>
      <x:c r="G1233" s="4" t="str">
        <x:f>IFERROR(INDEX('Material routes'!$F$6:$F$2205,MATCH(V1233,'Material routes'!$A$6:$A$2205,0)),"MISSING ID")</x:f>
        <x:v>Not applicable</x:v>
      </x:c>
      <x:c r="H1233" s="4" t="str">
        <x:f>IFERROR(INDEX('Material routes'!$H$6:$H$2205,MATCH(V1233,'Material routes'!$A$6:$A$2205,0)),"MISSING ID")</x:f>
        <x:v>Drink consumable</x:v>
      </x:c>
      <x:c r="I1233" s="4" t="str">
        <x:f>IFERROR(INDEX('Material routes'!$G$6:$G$2205,MATCH(V1233,'Material routes'!$A$6:$A$2205,0)),"MISSING ID")</x:f>
        <x:v>Consumables</x:v>
      </x:c>
      <x:c r="J1233" s="4" t="str">
        <x:f>IFERROR(INDEX('Material routes'!$B$6:$B$2205,MATCH(U1233,'Material routes'!$A$6:$A$2205,0)),"MISSING ID")</x:f>
        <x:v>design.audit.proposal_food_drink_portion</x:v>
      </x:c>
      <x:c r="K1233" s="4" t="str">
        <x:f>IFERROR(INDEX('Crafting recipes'!$C$6:$C$1005,MATCH(J1233,'Crafting recipes'!$A$6:$A$1005,0)),"MISSING ID")</x:f>
        <x:v>Finished-item crafting</x:v>
      </x:c>
      <x:c r="L1233" s="4" t="str">
        <x:f>IFERROR(INDEX('Material routes'!$K$6:$K$2205,MATCH(U1233,'Material routes'!$A$6:$A$2205,0)),"MISSING ID")</x:f>
        <x:v>Proposal</x:v>
      </x:c>
      <x:c r="M1233" s="4" t="str">
        <x:f>IFERROR(INDEX('Material routes'!$M$6:$M$2205,MATCH(U1233,'Material routes'!$A$6:$A$2205,0)),"MISSING ID")</x:f>
        <x:v>Partial proposal</x:v>
      </x:c>
      <x:c r="N1233" s="4"/>
      <x:c r="O1233" s="4" t="str">
        <x:f>IFERROR(INDEX('Material routes'!$J$6:$J$2205,MATCH(U1233,'Material routes'!$A$6:$A$2205,0)),"MISSING ID")</x:f>
        <x:v>Unspecified</x:v>
      </x:c>
      <x:c r="P1233" s="4"/>
      <x:c r="Q1233" s="4" t="str">
        <x:f>IFERROR(INDEX('Material routes'!$J$6:$J$2205,MATCH(V1233,'Material routes'!$A$6:$A$2205,0)),"MISSING ID")</x:f>
        <x:v>Unspecified</x:v>
      </x:c>
      <x:c r="R1233" s="4" t="str">
        <x:f>IF(L1233="Withheld","Withheld premise",IF(E1233="Tool candidate","Reusable prerequisite",IF(K1233="Raw entry preparation","Entry-resource preparation",IF(G1233="Not applicable",IF(IFERROR(INDEX('Items'!$AI$6:$AI$1005,MATCH(T1233,'Items'!$A$6:$A$1005,0)),"MISSING ID")="Finished item","Finished endpoint",IF(IFERROR(INDEX('Items'!$AI$6:$AI$1005,MATCH(T1233,'Items'!$A$6:$A$1005,0)),"MISSING ID")="Currency","Currency / no refinement tier","Recovered output / tier not applicable")),IF(OR(IFERROR(INDEX('Crafting recipes'!$H$6:$H$1005,MATCH(J1233,'Crafting recipes'!$A$6:$A$1005,0)),"MISSING ID")="Unassigned",G1233="Unassigned"),"Tier unresolved",IF(IFERROR(VALUE(RIGHT(G1233,1))-VALUE(RIGHT(IFERROR(INDEX('Crafting recipes'!$H$6:$H$1005,MATCH(J1233,'Crafting recipes'!$A$6:$A$1005,0)),"MISSING ID"),1)),0)=1,IF(B1233=IFERROR(INDEX('Crafting recipes'!$H$6:$H$1005,MATCH(J1233,'Crafting recipes'!$A$6:$A$1005,0)),"MISSING ID"),"Advances one material tier","Lower-tier ingredient; route advances one tier"),"Needs tier review"))))))</x:f>
        <x:v>Finished endpoint</x:v>
      </x:c>
      <x:c r="S1233" s="4" t="str">
        <x:f>IFERROR(INDEX('Material routes'!$D$6:$D$2205,MATCH(U1233,'Material routes'!$A$6:$A$2205,0)),"MISSING ID")</x:f>
        <x:v>proposal.collection.culinary_phagia_liquid_fraction</x:v>
      </x:c>
      <x:c r="T1233" s="4" t="str">
        <x:f>IFERROR(INDEX('Material routes'!$D$6:$D$2205,MATCH(V1233,'Material routes'!$A$6:$A$2205,0)),"MISSING ID")</x:f>
        <x:v>proposal.food.drink_portion</x:v>
      </x:c>
      <x:c r="U1233" s="4" t="str">
        <x:v>design.audit.proposal_food_drink_portion.audit.in.1</x:v>
      </x:c>
      <x:c r="V1233" s="4" t="str">
        <x:v>design.audit.proposal_food_drink_portion.audit.out</x:v>
      </x:c>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Tools</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Tools</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Tools</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t="str">
        <x:f>IFERROR(INDEX('Material routes'!$E$6:$E$2205,MATCH(U1324,'Material routes'!$A$6:$A$2205,0)),"MISSING ID")</x:f>
        <x:v>Matched mechanical drive cassette</x:v>
      </x:c>
      <x:c r="B1324" s="4" t="str">
        <x:f>IFERROR(INDEX('Material routes'!$F$6:$F$2205,MATCH(U1324,'Material routes'!$A$6:$A$2205,0)),"MISSING ID")</x:f>
        <x:v>T4</x:v>
      </x:c>
      <x:c r="C1324" s="4" t="str">
        <x:f>IFERROR(INDEX('Material routes'!$H$6:$H$2205,MATCH(U1324,'Material routes'!$A$6:$A$2205,0)),"MISSING ID")</x:f>
        <x:v>Crafting component</x:v>
      </x:c>
      <x:c r="D1324" s="4" t="str">
        <x:f>IFERROR(INDEX('Material routes'!$G$6:$G$2205,MATCH(U1324,'Material routes'!$A$6:$A$2205,0)),"MISSING ID")</x:f>
        <x:v>Crafting components</x:v>
      </x:c>
      <x:c r="E1324" s="4" t="str">
        <x:f>IFERROR(INDEX('Material routes'!$C$6:$C$2205,MATCH(U1324,'Material routes'!$A$6:$A$2205,0)),"MISSING ID")</x:f>
        <x:v>Ingredient candidate</x:v>
      </x:c>
      <x:c r="F1324" s="4" t="str">
        <x:f>IFERROR(INDEX('Material routes'!$E$6:$E$2205,MATCH(V1324,'Material routes'!$A$6:$A$2205,0)),"MISSING ID")</x:f>
        <x:v>Inner-city car</x:v>
      </x:c>
      <x:c r="G1324" s="4" t="str">
        <x:f>IFERROR(INDEX('Material routes'!$F$6:$F$2205,MATCH(V1324,'Material routes'!$A$6:$A$2205,0)),"MISSING ID")</x:f>
        <x:v>Not applicable</x:v>
      </x:c>
      <x:c r="H1324" s="4" t="str">
        <x:f>IFERROR(INDEX('Material routes'!$H$6:$H$2205,MATCH(V1324,'Material routes'!$A$6:$A$2205,0)),"MISSING ID")</x:f>
        <x:v>Machine</x:v>
      </x:c>
      <x:c r="I1324" s="4" t="str">
        <x:f>IFERROR(INDEX('Material routes'!$G$6:$G$2205,MATCH(V1324,'Material routes'!$A$6:$A$2205,0)),"MISSING ID")</x:f>
        <x:v>Tools</x:v>
      </x:c>
      <x:c r="J1324" s="4" t="str">
        <x:f>IFERROR(INDEX('Material routes'!$B$6:$B$2205,MATCH(U1324,'Material routes'!$A$6:$A$2205,0)),"MISSING ID")</x:f>
        <x:v>design.audit.author_city_transport_car</x:v>
      </x:c>
      <x:c r="K1324" s="4" t="str">
        <x:f>IFERROR(INDEX('Crafting recipes'!$C$6:$C$1005,MATCH(J1324,'Crafting recipes'!$A$6:$A$1005,0)),"MISSING ID")</x:f>
        <x:v>Finished-item crafting</x:v>
      </x:c>
      <x:c r="L1324" s="4" t="str">
        <x:f>IFERROR(INDEX('Material routes'!$K$6:$K$2205,MATCH(U1324,'Material routes'!$A$6:$A$2205,0)),"MISSING ID")</x:f>
        <x:v>Proposal</x:v>
      </x:c>
      <x:c r="M1324" s="4" t="str">
        <x:f>IFERROR(INDEX('Material routes'!$M$6:$M$2205,MATCH(U1324,'Material routes'!$A$6:$A$2205,0)),"MISSING ID")</x:f>
        <x:v>Partial proposal</x:v>
      </x:c>
      <x:c r="N1324" s="4"/>
      <x:c r="O1324" s="4" t="str">
        <x:f>IFERROR(INDEX('Material routes'!$J$6:$J$2205,MATCH(U1324,'Material routes'!$A$6:$A$2205,0)),"MISSING ID")</x:f>
        <x:v>Unspecified</x:v>
      </x:c>
      <x:c r="P1324" s="4"/>
      <x:c r="Q1324" s="4" t="str">
        <x:f>IFERROR(INDEX('Material routes'!$J$6:$J$2205,MATCH(V1324,'Material routes'!$A$6:$A$2205,0)),"MISSING ID")</x:f>
        <x:v>Unspecified</x:v>
      </x:c>
      <x:c r="R1324" s="4" t="str">
        <x:f>IF(L1324="Withheld","Withheld premise",IF(E1324="Tool candidate","Reusable prerequisite",IF(K1324="Raw entry preparation","Entry-resource preparation",IF(G1324="Not applicable",IF(IFERROR(INDEX('Items'!$AI$6:$AI$1005,MATCH(T1324,'Items'!$A$6:$A$1005,0)),"MISSING ID")="Finished item","Finished endpoint",IF(IFERROR(INDEX('Items'!$AI$6:$AI$1005,MATCH(T1324,'Items'!$A$6:$A$1005,0)),"MISSING ID")="Currency","Currency / no refinement tier","Recovered output / tier not applicable")),IF(OR(IFERROR(INDEX('Crafting recipes'!$H$6:$H$1005,MATCH(J1324,'Crafting recipes'!$A$6:$A$1005,0)),"MISSING ID")="Unassigned",G1324="Unassigned"),"Tier unresolved",IF(IFERROR(VALUE(RIGHT(G1324,1))-VALUE(RIGHT(IFERROR(INDEX('Crafting recipes'!$H$6:$H$1005,MATCH(J1324,'Crafting recipes'!$A$6:$A$1005,0)),"MISSING ID"),1)),0)=1,IF(B1324=IFERROR(INDEX('Crafting recipes'!$H$6:$H$1005,MATCH(J1324,'Crafting recipes'!$A$6:$A$1005,0)),"MISSING ID"),"Advances one material tier","Lower-tier ingredient; route advances one tier"),"Needs tier review"))))))</x:f>
        <x:v>Finished endpoint</x:v>
      </x:c>
      <x:c r="S1324" s="4" t="str">
        <x:f>IFERROR(INDEX('Material routes'!$D$6:$D$2205,MATCH(U1324,'Material routes'!$A$6:$A$2205,0)),"MISSING ID")</x:f>
        <x:v>proposal.t4.drive_cassette</x:v>
      </x:c>
      <x:c r="T1324" s="4" t="str">
        <x:f>IFERROR(INDEX('Material routes'!$D$6:$D$2205,MATCH(V1324,'Material routes'!$A$6:$A$2205,0)),"MISSING ID")</x:f>
        <x:v>author.city_transport.car</x:v>
      </x:c>
      <x:c r="U1324" s="4" t="str">
        <x:v>design.audit.author_city_transport_car.audit.in.1</x:v>
      </x:c>
      <x:c r="V1324" s="4" t="str">
        <x:v>design.audit.author_city_transport_car.audit.out</x:v>
      </x:c>
    </x:row>
    <x:row r="1325" ht="64" customHeight="1">
      <x:c r="A1325" s="4" t="str">
        <x:f>IFERROR(INDEX('Material routes'!$E$6:$E$2205,MATCH(U1325,'Material routes'!$A$6:$A$2205,0)),"MISSING ID")</x:f>
        <x:v>Replacement actuator link</x:v>
      </x:c>
      <x:c r="B1325" s="4" t="str">
        <x:f>IFERROR(INDEX('Material routes'!$F$6:$F$2205,MATCH(U1325,'Material routes'!$A$6:$A$2205,0)),"MISSING ID")</x:f>
        <x:v>T3</x:v>
      </x:c>
      <x:c r="C1325" s="4" t="str">
        <x:f>IFERROR(INDEX('Material routes'!$H$6:$H$2205,MATCH(U1325,'Material routes'!$A$6:$A$2205,0)),"MISSING ID")</x:f>
        <x:v>Crafting component</x:v>
      </x:c>
      <x:c r="D1325" s="4" t="str">
        <x:f>IFERROR(INDEX('Material routes'!$G$6:$G$2205,MATCH(U1325,'Material routes'!$A$6:$A$2205,0)),"MISSING ID")</x:f>
        <x:v>Crafting components</x:v>
      </x:c>
      <x:c r="E1325" s="4" t="str">
        <x:f>IFERROR(INDEX('Material routes'!$C$6:$C$2205,MATCH(U1325,'Material routes'!$A$6:$A$2205,0)),"MISSING ID")</x:f>
        <x:v>Ingredient candidate</x:v>
      </x:c>
      <x:c r="F1325" s="4" t="str">
        <x:f>IFERROR(INDEX('Material routes'!$E$6:$E$2205,MATCH(V1325,'Material routes'!$A$6:$A$2205,0)),"MISSING ID")</x:f>
        <x:v>Inner-city car</x:v>
      </x:c>
      <x:c r="G1325" s="4" t="str">
        <x:f>IFERROR(INDEX('Material routes'!$F$6:$F$2205,MATCH(V1325,'Material routes'!$A$6:$A$2205,0)),"MISSING ID")</x:f>
        <x:v>Not applicable</x:v>
      </x:c>
      <x:c r="H1325" s="4" t="str">
        <x:f>IFERROR(INDEX('Material routes'!$H$6:$H$2205,MATCH(V1325,'Material routes'!$A$6:$A$2205,0)),"MISSING ID")</x:f>
        <x:v>Machine</x:v>
      </x:c>
      <x:c r="I1325" s="4" t="str">
        <x:f>IFERROR(INDEX('Material routes'!$G$6:$G$2205,MATCH(V1325,'Material routes'!$A$6:$A$2205,0)),"MISSING ID")</x:f>
        <x:v>Tools</x:v>
      </x:c>
      <x:c r="J1325" s="4" t="str">
        <x:f>IFERROR(INDEX('Material routes'!$B$6:$B$2205,MATCH(U1325,'Material routes'!$A$6:$A$2205,0)),"MISSING ID")</x:f>
        <x:v>design.audit.author_city_transport_car</x:v>
      </x:c>
      <x:c r="K1325" s="4" t="str">
        <x:f>IFERROR(INDEX('Crafting recipes'!$C$6:$C$1005,MATCH(J1325,'Crafting recipes'!$A$6:$A$1005,0)),"MISSING ID")</x:f>
        <x:v>Finished-item crafting</x:v>
      </x:c>
      <x:c r="L1325" s="4" t="str">
        <x:f>IFERROR(INDEX('Material routes'!$K$6:$K$2205,MATCH(U1325,'Material routes'!$A$6:$A$2205,0)),"MISSING ID")</x:f>
        <x:v>Proposal</x:v>
      </x:c>
      <x:c r="M1325" s="4" t="str">
        <x:f>IFERROR(INDEX('Material routes'!$M$6:$M$2205,MATCH(U1325,'Material routes'!$A$6:$A$2205,0)),"MISSING ID")</x:f>
        <x:v>Partial proposal</x:v>
      </x:c>
      <x:c r="N1325" s="4"/>
      <x:c r="O1325" s="4" t="str">
        <x:f>IFERROR(INDEX('Material routes'!$J$6:$J$2205,MATCH(U1325,'Material routes'!$A$6:$A$2205,0)),"MISSING ID")</x:f>
        <x:v>Unspecified</x:v>
      </x:c>
      <x:c r="P1325" s="4"/>
      <x:c r="Q1325" s="4" t="str">
        <x:f>IFERROR(INDEX('Material routes'!$J$6:$J$2205,MATCH(V1325,'Material routes'!$A$6:$A$2205,0)),"MISSING ID")</x:f>
        <x:v>Unspecified</x:v>
      </x:c>
      <x:c r="R1325" s="4" t="str">
        <x:f>IF(L1325="Withheld","Withheld premise",IF(E1325="Tool candidate","Reusable prerequisite",IF(K1325="Raw entry preparation","Entry-resource preparation",IF(G1325="Not applicable",IF(IFERROR(INDEX('Items'!$AI$6:$AI$1005,MATCH(T1325,'Items'!$A$6:$A$1005,0)),"MISSING ID")="Finished item","Finished endpoint",IF(IFERROR(INDEX('Items'!$AI$6:$AI$1005,MATCH(T1325,'Items'!$A$6:$A$1005,0)),"MISSING ID")="Currency","Currency / no refinement tier","Recovered output / tier not applicable")),IF(OR(IFERROR(INDEX('Crafting recipes'!$H$6:$H$1005,MATCH(J1325,'Crafting recipes'!$A$6:$A$1005,0)),"MISSING ID")="Unassigned",G1325="Unassigned"),"Tier unresolved",IF(IFERROR(VALUE(RIGHT(G1325,1))-VALUE(RIGHT(IFERROR(INDEX('Crafting recipes'!$H$6:$H$1005,MATCH(J1325,'Crafting recipes'!$A$6:$A$1005,0)),"MISSING ID"),1)),0)=1,IF(B1325=IFERROR(INDEX('Crafting recipes'!$H$6:$H$1005,MATCH(J1325,'Crafting recipes'!$A$6:$A$1005,0)),"MISSING ID"),"Advances one material tier","Lower-tier ingredient; route advances one tier"),"Needs tier review"))))))</x:f>
        <x:v>Finished endpoint</x:v>
      </x:c>
      <x:c r="S1325" s="4" t="str">
        <x:f>IFERROR(INDEX('Material routes'!$D$6:$D$2205,MATCH(U1325,'Material routes'!$A$6:$A$2205,0)),"MISSING ID")</x:f>
        <x:v>proposal.legger.actuator_rod</x:v>
      </x:c>
      <x:c r="T1325" s="4" t="str">
        <x:f>IFERROR(INDEX('Material routes'!$D$6:$D$2205,MATCH(V1325,'Material routes'!$A$6:$A$2205,0)),"MISSING ID")</x:f>
        <x:v>author.city_transport.car</x:v>
      </x:c>
      <x:c r="U1325" s="4" t="str">
        <x:v>design.audit.author_city_transport_car.audit.in.2</x:v>
      </x:c>
      <x:c r="V1325" s="4" t="str">
        <x:v>design.audit.author_city_transport_car.audit.out</x:v>
      </x:c>
    </x:row>
    <x:row r="1326" ht="64" customHeight="1">
      <x:c r="A1326" s="4" t="str">
        <x:f>IFERROR(INDEX('Material routes'!$E$6:$E$2205,MATCH(U1326,'Material routes'!$A$6:$A$2205,0)),"MISSING ID")</x:f>
        <x:v>Iron chassis replacement rib</x:v>
      </x:c>
      <x:c r="B1326" s="4" t="str">
        <x:f>IFERROR(INDEX('Material routes'!$F$6:$F$2205,MATCH(U1326,'Material routes'!$A$6:$A$2205,0)),"MISSING ID")</x:f>
        <x:v>T3</x:v>
      </x:c>
      <x:c r="C1326" s="4" t="str">
        <x:f>IFERROR(INDEX('Material routes'!$H$6:$H$2205,MATCH(U1326,'Material routes'!$A$6:$A$2205,0)),"MISSING ID")</x:f>
        <x:v>Crafting component</x:v>
      </x:c>
      <x:c r="D1326" s="4" t="str">
        <x:f>IFERROR(INDEX('Material routes'!$G$6:$G$2205,MATCH(U1326,'Material routes'!$A$6:$A$2205,0)),"MISSING ID")</x:f>
        <x:v>Crafting components</x:v>
      </x:c>
      <x:c r="E1326" s="4" t="str">
        <x:f>IFERROR(INDEX('Material routes'!$C$6:$C$2205,MATCH(U1326,'Material routes'!$A$6:$A$2205,0)),"MISSING ID")</x:f>
        <x:v>Ingredient candidate</x:v>
      </x:c>
      <x:c r="F1326" s="4" t="str">
        <x:f>IFERROR(INDEX('Material routes'!$E$6:$E$2205,MATCH(V1326,'Material routes'!$A$6:$A$2205,0)),"MISSING ID")</x:f>
        <x:v>Inner-city car</x:v>
      </x:c>
      <x:c r="G1326" s="4" t="str">
        <x:f>IFERROR(INDEX('Material routes'!$F$6:$F$2205,MATCH(V1326,'Material routes'!$A$6:$A$2205,0)),"MISSING ID")</x:f>
        <x:v>Not applicable</x:v>
      </x:c>
      <x:c r="H1326" s="4" t="str">
        <x:f>IFERROR(INDEX('Material routes'!$H$6:$H$2205,MATCH(V1326,'Material routes'!$A$6:$A$2205,0)),"MISSING ID")</x:f>
        <x:v>Machine</x:v>
      </x:c>
      <x:c r="I1326" s="4" t="str">
        <x:f>IFERROR(INDEX('Material routes'!$G$6:$G$2205,MATCH(V1326,'Material routes'!$A$6:$A$2205,0)),"MISSING ID")</x:f>
        <x:v>Tools</x:v>
      </x:c>
      <x:c r="J1326" s="4" t="str">
        <x:f>IFERROR(INDEX('Material routes'!$B$6:$B$2205,MATCH(U1326,'Material routes'!$A$6:$A$2205,0)),"MISSING ID")</x:f>
        <x:v>design.audit.author_city_transport_car</x:v>
      </x:c>
      <x:c r="K1326" s="4" t="str">
        <x:f>IFERROR(INDEX('Crafting recipes'!$C$6:$C$1005,MATCH(J1326,'Crafting recipes'!$A$6:$A$1005,0)),"MISSING ID")</x:f>
        <x:v>Finished-item crafting</x:v>
      </x:c>
      <x:c r="L1326" s="4" t="str">
        <x:f>IFERROR(INDEX('Material routes'!$K$6:$K$2205,MATCH(U1326,'Material routes'!$A$6:$A$2205,0)),"MISSING ID")</x:f>
        <x:v>Proposal</x:v>
      </x:c>
      <x:c r="M1326" s="4" t="str">
        <x:f>IFERROR(INDEX('Material routes'!$M$6:$M$2205,MATCH(U1326,'Material routes'!$A$6:$A$2205,0)),"MISSING ID")</x:f>
        <x:v>Partial proposal</x:v>
      </x:c>
      <x:c r="N1326" s="4"/>
      <x:c r="O1326" s="4" t="str">
        <x:f>IFERROR(INDEX('Material routes'!$J$6:$J$2205,MATCH(U1326,'Material routes'!$A$6:$A$2205,0)),"MISSING ID")</x:f>
        <x:v>Unspecified</x:v>
      </x:c>
      <x:c r="P1326" s="4"/>
      <x:c r="Q1326" s="4" t="str">
        <x:f>IFERROR(INDEX('Material routes'!$J$6:$J$2205,MATCH(V1326,'Material routes'!$A$6:$A$2205,0)),"MISSING ID")</x:f>
        <x:v>Unspecified</x:v>
      </x:c>
      <x:c r="R1326" s="4" t="str">
        <x:f>IF(L1326="Withheld","Withheld premise",IF(E1326="Tool candidate","Reusable prerequisite",IF(K1326="Raw entry preparation","Entry-resource preparation",IF(G1326="Not applicable",IF(IFERROR(INDEX('Items'!$AI$6:$AI$1005,MATCH(T1326,'Items'!$A$6:$A$1005,0)),"MISSING ID")="Finished item","Finished endpoint",IF(IFERROR(INDEX('Items'!$AI$6:$AI$1005,MATCH(T1326,'Items'!$A$6:$A$1005,0)),"MISSING ID")="Currency","Currency / no refinement tier","Recovered output / tier not applicable")),IF(OR(IFERROR(INDEX('Crafting recipes'!$H$6:$H$1005,MATCH(J1326,'Crafting recipes'!$A$6:$A$1005,0)),"MISSING ID")="Unassigned",G1326="Unassigned"),"Tier unresolved",IF(IFERROR(VALUE(RIGHT(G1326,1))-VALUE(RIGHT(IFERROR(INDEX('Crafting recipes'!$H$6:$H$1005,MATCH(J1326,'Crafting recipes'!$A$6:$A$1005,0)),"MISSING ID"),1)),0)=1,IF(B1326=IFERROR(INDEX('Crafting recipes'!$H$6:$H$1005,MATCH(J1326,'Crafting recipes'!$A$6:$A$1005,0)),"MISSING ID"),"Advances one material tier","Lower-tier ingredient; route advances one tier"),"Needs tier review"))))))</x:f>
        <x:v>Finished endpoint</x:v>
      </x:c>
      <x:c r="S1326" s="4" t="str">
        <x:f>IFERROR(INDEX('Material routes'!$D$6:$D$2205,MATCH(U1326,'Material routes'!$A$6:$A$2205,0)),"MISSING ID")</x:f>
        <x:v>proposal.legger.iron_rib</x:v>
      </x:c>
      <x:c r="T1326" s="4" t="str">
        <x:f>IFERROR(INDEX('Material routes'!$D$6:$D$2205,MATCH(V1326,'Material routes'!$A$6:$A$2205,0)),"MISSING ID")</x:f>
        <x:v>author.city_transport.car</x:v>
      </x:c>
      <x:c r="U1326" s="4" t="str">
        <x:v>design.audit.author_city_transport_car.audit.in.3</x:v>
      </x:c>
      <x:c r="V1326" s="4" t="str">
        <x:v>design.audit.author_city_transport_car.audit.out</x:v>
      </x:c>
    </x:row>
    <x:row r="1327" ht="64" customHeight="1">
      <x:c r="A1327" s="4" t="str">
        <x:f>IFERROR(INDEX('Material routes'!$E$6:$E$2205,MATCH(U1327,'Material routes'!$A$6:$A$2205,0)),"MISSING ID")</x:f>
        <x:v>Serviceable insulated contact block</x:v>
      </x:c>
      <x:c r="B1327" s="4" t="str">
        <x:f>IFERROR(INDEX('Material routes'!$F$6:$F$2205,MATCH(U1327,'Material routes'!$A$6:$A$2205,0)),"MISSING ID")</x:f>
        <x:v>T4</x:v>
      </x:c>
      <x:c r="C1327" s="4" t="str">
        <x:f>IFERROR(INDEX('Material routes'!$H$6:$H$2205,MATCH(U1327,'Material routes'!$A$6:$A$2205,0)),"MISSING ID")</x:f>
        <x:v>Crafting component</x:v>
      </x:c>
      <x:c r="D1327" s="4" t="str">
        <x:f>IFERROR(INDEX('Material routes'!$G$6:$G$2205,MATCH(U1327,'Material routes'!$A$6:$A$2205,0)),"MISSING ID")</x:f>
        <x:v>Crafting components</x:v>
      </x:c>
      <x:c r="E1327" s="4" t="str">
        <x:f>IFERROR(INDEX('Material routes'!$C$6:$C$2205,MATCH(U1327,'Material routes'!$A$6:$A$2205,0)),"MISSING ID")</x:f>
        <x:v>Ingredient candidate</x:v>
      </x:c>
      <x:c r="F1327" s="4" t="str">
        <x:f>IFERROR(INDEX('Material routes'!$E$6:$E$2205,MATCH(V1327,'Material routes'!$A$6:$A$2205,0)),"MISSING ID")</x:f>
        <x:v>Inner-city car</x:v>
      </x:c>
      <x:c r="G1327" s="4" t="str">
        <x:f>IFERROR(INDEX('Material routes'!$F$6:$F$2205,MATCH(V1327,'Material routes'!$A$6:$A$2205,0)),"MISSING ID")</x:f>
        <x:v>Not applicable</x:v>
      </x:c>
      <x:c r="H1327" s="4" t="str">
        <x:f>IFERROR(INDEX('Material routes'!$H$6:$H$2205,MATCH(V1327,'Material routes'!$A$6:$A$2205,0)),"MISSING ID")</x:f>
        <x:v>Machine</x:v>
      </x:c>
      <x:c r="I1327" s="4" t="str">
        <x:f>IFERROR(INDEX('Material routes'!$G$6:$G$2205,MATCH(V1327,'Material routes'!$A$6:$A$2205,0)),"MISSING ID")</x:f>
        <x:v>Tools</x:v>
      </x:c>
      <x:c r="J1327" s="4" t="str">
        <x:f>IFERROR(INDEX('Material routes'!$B$6:$B$2205,MATCH(U1327,'Material routes'!$A$6:$A$2205,0)),"MISSING ID")</x:f>
        <x:v>design.audit.author_city_transport_car</x:v>
      </x:c>
      <x:c r="K1327" s="4" t="str">
        <x:f>IFERROR(INDEX('Crafting recipes'!$C$6:$C$1005,MATCH(J1327,'Crafting recipes'!$A$6:$A$1005,0)),"MISSING ID")</x:f>
        <x:v>Finished-item crafting</x:v>
      </x:c>
      <x:c r="L1327" s="4" t="str">
        <x:f>IFERROR(INDEX('Material routes'!$K$6:$K$2205,MATCH(U1327,'Material routes'!$A$6:$A$2205,0)),"MISSING ID")</x:f>
        <x:v>Proposal</x:v>
      </x:c>
      <x:c r="M1327" s="4" t="str">
        <x:f>IFERROR(INDEX('Material routes'!$M$6:$M$2205,MATCH(U1327,'Material routes'!$A$6:$A$2205,0)),"MISSING ID")</x:f>
        <x:v>Partial proposal</x:v>
      </x:c>
      <x:c r="N1327" s="4"/>
      <x:c r="O1327" s="4" t="str">
        <x:f>IFERROR(INDEX('Material routes'!$J$6:$J$2205,MATCH(U1327,'Material routes'!$A$6:$A$2205,0)),"MISSING ID")</x:f>
        <x:v>Unspecified</x:v>
      </x:c>
      <x:c r="P1327" s="4"/>
      <x:c r="Q1327" s="4" t="str">
        <x:f>IFERROR(INDEX('Material routes'!$J$6:$J$2205,MATCH(V1327,'Material routes'!$A$6:$A$2205,0)),"MISSING ID")</x:f>
        <x:v>Unspecified</x:v>
      </x:c>
      <x:c r="R1327" s="4" t="str">
        <x:f>IF(L1327="Withheld","Withheld premise",IF(E1327="Tool candidate","Reusable prerequisite",IF(K1327="Raw entry preparation","Entry-resource preparation",IF(G1327="Not applicable",IF(IFERROR(INDEX('Items'!$AI$6:$AI$1005,MATCH(T1327,'Items'!$A$6:$A$1005,0)),"MISSING ID")="Finished item","Finished endpoint",IF(IFERROR(INDEX('Items'!$AI$6:$AI$1005,MATCH(T1327,'Items'!$A$6:$A$1005,0)),"MISSING ID")="Currency","Currency / no refinement tier","Recovered output / tier not applicable")),IF(OR(IFERROR(INDEX('Crafting recipes'!$H$6:$H$1005,MATCH(J1327,'Crafting recipes'!$A$6:$A$1005,0)),"MISSING ID")="Unassigned",G1327="Unassigned"),"Tier unresolved",IF(IFERROR(VALUE(RIGHT(G1327,1))-VALUE(RIGHT(IFERROR(INDEX('Crafting recipes'!$H$6:$H$1005,MATCH(J1327,'Crafting recipes'!$A$6:$A$1005,0)),"MISSING ID"),1)),0)=1,IF(B1327=IFERROR(INDEX('Crafting recipes'!$H$6:$H$1005,MATCH(J1327,'Crafting recipes'!$A$6:$A$1005,0)),"MISSING ID"),"Advances one material tier","Lower-tier ingredient; route advances one tier"),"Needs tier review"))))))</x:f>
        <x:v>Finished endpoint</x:v>
      </x:c>
      <x:c r="S1327" s="4" t="str">
        <x:f>IFERROR(INDEX('Material routes'!$D$6:$D$2205,MATCH(U1327,'Material routes'!$A$6:$A$2205,0)),"MISSING ID")</x:f>
        <x:v>proposal.t4.contact_block</x:v>
      </x:c>
      <x:c r="T1327" s="4" t="str">
        <x:f>IFERROR(INDEX('Material routes'!$D$6:$D$2205,MATCH(V1327,'Material routes'!$A$6:$A$2205,0)),"MISSING ID")</x:f>
        <x:v>author.city_transport.car</x:v>
      </x:c>
      <x:c r="U1327" s="4" t="str">
        <x:v>design.audit.author_city_transport_car.audit.in.4</x:v>
      </x:c>
      <x:c r="V1327" s="4" t="str">
        <x:v>design.audit.author_city_transport_car.audit.out</x:v>
      </x:c>
    </x:row>
    <x:row r="1328" ht="64" customHeight="1">
      <x:c r="A1328" s="4" t="str">
        <x:f>IFERROR(INDEX('Material routes'!$E$6:$E$2205,MATCH(U1328,'Material routes'!$A$6:$A$2205,0)),"MISSING ID")</x:f>
        <x:v>Iron-wound relay core</x:v>
      </x:c>
      <x:c r="B1328" s="4" t="str">
        <x:f>IFERROR(INDEX('Material routes'!$F$6:$F$2205,MATCH(U1328,'Material routes'!$A$6:$A$2205,0)),"MISSING ID")</x:f>
        <x:v>T4</x:v>
      </x:c>
      <x:c r="C1328" s="4" t="str">
        <x:f>IFERROR(INDEX('Material routes'!$H$6:$H$2205,MATCH(U1328,'Material routes'!$A$6:$A$2205,0)),"MISSING ID")</x:f>
        <x:v>Machine part</x:v>
      </x:c>
      <x:c r="D1328" s="4" t="str">
        <x:f>IFERROR(INDEX('Material routes'!$G$6:$G$2205,MATCH(U1328,'Material routes'!$A$6:$A$2205,0)),"MISSING ID")</x:f>
        <x:v>Crafting components</x:v>
      </x:c>
      <x:c r="E1328" s="4" t="str">
        <x:f>IFERROR(INDEX('Material routes'!$C$6:$C$2205,MATCH(U1328,'Material routes'!$A$6:$A$2205,0)),"MISSING ID")</x:f>
        <x:v>Ingredient candidate</x:v>
      </x:c>
      <x:c r="F1328" s="4" t="str">
        <x:f>IFERROR(INDEX('Material routes'!$E$6:$E$2205,MATCH(V1328,'Material routes'!$A$6:$A$2205,0)),"MISSING ID")</x:f>
        <x:v>Inner-city car</x:v>
      </x:c>
      <x:c r="G1328" s="4" t="str">
        <x:f>IFERROR(INDEX('Material routes'!$F$6:$F$2205,MATCH(V1328,'Material routes'!$A$6:$A$2205,0)),"MISSING ID")</x:f>
        <x:v>Not applicable</x:v>
      </x:c>
      <x:c r="H1328" s="4" t="str">
        <x:f>IFERROR(INDEX('Material routes'!$H$6:$H$2205,MATCH(V1328,'Material routes'!$A$6:$A$2205,0)),"MISSING ID")</x:f>
        <x:v>Machine</x:v>
      </x:c>
      <x:c r="I1328" s="4" t="str">
        <x:f>IFERROR(INDEX('Material routes'!$G$6:$G$2205,MATCH(V1328,'Material routes'!$A$6:$A$2205,0)),"MISSING ID")</x:f>
        <x:v>Tools</x:v>
      </x:c>
      <x:c r="J1328" s="4" t="str">
        <x:f>IFERROR(INDEX('Material routes'!$B$6:$B$2205,MATCH(U1328,'Material routes'!$A$6:$A$2205,0)),"MISSING ID")</x:f>
        <x:v>design.audit.author_city_transport_car</x:v>
      </x:c>
      <x:c r="K1328" s="4" t="str">
        <x:f>IFERROR(INDEX('Crafting recipes'!$C$6:$C$1005,MATCH(J1328,'Crafting recipes'!$A$6:$A$1005,0)),"MISSING ID")</x:f>
        <x:v>Finished-item crafting</x:v>
      </x:c>
      <x:c r="L1328" s="4" t="str">
        <x:f>IFERROR(INDEX('Material routes'!$K$6:$K$2205,MATCH(U1328,'Material routes'!$A$6:$A$2205,0)),"MISSING ID")</x:f>
        <x:v>Proposal</x:v>
      </x:c>
      <x:c r="M1328" s="4" t="str">
        <x:f>IFERROR(INDEX('Material routes'!$M$6:$M$2205,MATCH(U1328,'Material routes'!$A$6:$A$2205,0)),"MISSING ID")</x:f>
        <x:v>Partial proposal</x:v>
      </x:c>
      <x:c r="N1328" s="4"/>
      <x:c r="O1328" s="4" t="str">
        <x:f>IFERROR(INDEX('Material routes'!$J$6:$J$2205,MATCH(U1328,'Material routes'!$A$6:$A$2205,0)),"MISSING ID")</x:f>
        <x:v>Unspecified</x:v>
      </x:c>
      <x:c r="P1328" s="4"/>
      <x:c r="Q1328" s="4" t="str">
        <x:f>IFERROR(INDEX('Material routes'!$J$6:$J$2205,MATCH(V1328,'Material routes'!$A$6:$A$2205,0)),"MISSING ID")</x:f>
        <x:v>Unspecified</x:v>
      </x:c>
      <x:c r="R1328" s="4" t="str">
        <x:f>IF(L1328="Withheld","Withheld premise",IF(E1328="Tool candidate","Reusable prerequisite",IF(K1328="Raw entry preparation","Entry-resource preparation",IF(G1328="Not applicable",IF(IFERROR(INDEX('Items'!$AI$6:$AI$1005,MATCH(T1328,'Items'!$A$6:$A$1005,0)),"MISSING ID")="Finished item","Finished endpoint",IF(IFERROR(INDEX('Items'!$AI$6:$AI$1005,MATCH(T1328,'Items'!$A$6:$A$1005,0)),"MISSING ID")="Currency","Currency / no refinement tier","Recovered output / tier not applicable")),IF(OR(IFERROR(INDEX('Crafting recipes'!$H$6:$H$1005,MATCH(J1328,'Crafting recipes'!$A$6:$A$1005,0)),"MISSING ID")="Unassigned",G1328="Unassigned"),"Tier unresolved",IF(IFERROR(VALUE(RIGHT(G1328,1))-VALUE(RIGHT(IFERROR(INDEX('Crafting recipes'!$H$6:$H$1005,MATCH(J1328,'Crafting recipes'!$A$6:$A$1005,0)),"MISSING ID"),1)),0)=1,IF(B1328=IFERROR(INDEX('Crafting recipes'!$H$6:$H$1005,MATCH(J1328,'Crafting recipes'!$A$6:$A$1005,0)),"MISSING ID"),"Advances one material tier","Lower-tier ingredient; route advances one tier"),"Needs tier review"))))))</x:f>
        <x:v>Finished endpoint</x:v>
      </x:c>
      <x:c r="S1328" s="4" t="str">
        <x:f>IFERROR(INDEX('Material routes'!$D$6:$D$2205,MATCH(U1328,'Material routes'!$A$6:$A$2205,0)),"MISSING ID")</x:f>
        <x:v>proposal.collection.iron_wound_relay_core</x:v>
      </x:c>
      <x:c r="T1328" s="4" t="str">
        <x:f>IFERROR(INDEX('Material routes'!$D$6:$D$2205,MATCH(V1328,'Material routes'!$A$6:$A$2205,0)),"MISSING ID")</x:f>
        <x:v>author.city_transport.car</x:v>
      </x:c>
      <x:c r="U1328" s="4" t="str">
        <x:v>design.audit.author_city_transport_car.audit.in.5</x:v>
      </x:c>
      <x:c r="V1328" s="4" t="str">
        <x:v>design.audit.author_city_transport_car.audit.out</x:v>
      </x:c>
    </x:row>
    <x:row r="1329" ht="64" customHeight="1">
      <x:c r="A1329" s="4" t="str">
        <x:f>IFERROR(INDEX('Material routes'!$E$6:$E$2205,MATCH(U1329,'Material routes'!$A$6:$A$2205,0)),"MISSING ID")</x:f>
        <x:v>Ceramic-housed mineral battery</x:v>
      </x:c>
      <x:c r="B1329" s="4" t="str">
        <x:f>IFERROR(INDEX('Material routes'!$F$6:$F$2205,MATCH(U1329,'Material routes'!$A$6:$A$2205,0)),"MISSING ID")</x:f>
        <x:v>Not applicable</x:v>
      </x:c>
      <x:c r="C1329" s="4" t="str">
        <x:f>IFERROR(INDEX('Material routes'!$H$6:$H$2205,MATCH(U1329,'Material routes'!$A$6:$A$2205,0)),"MISSING ID")</x:f>
        <x:v>Energy storage</x:v>
      </x:c>
      <x:c r="D1329" s="4" t="str">
        <x:f>IFERROR(INDEX('Material routes'!$G$6:$G$2205,MATCH(U1329,'Material routes'!$A$6:$A$2205,0)),"MISSING ID")</x:f>
        <x:v>Field supplies</x:v>
      </x:c>
      <x:c r="E1329" s="4" t="str">
        <x:f>IFERROR(INDEX('Material routes'!$C$6:$C$2205,MATCH(U1329,'Material routes'!$A$6:$A$2205,0)),"MISSING ID")</x:f>
        <x:v>Ingredient candidate</x:v>
      </x:c>
      <x:c r="F1329" s="4" t="str">
        <x:f>IFERROR(INDEX('Material routes'!$E$6:$E$2205,MATCH(V1329,'Material routes'!$A$6:$A$2205,0)),"MISSING ID")</x:f>
        <x:v>Inner-city car</x:v>
      </x:c>
      <x:c r="G1329" s="4" t="str">
        <x:f>IFERROR(INDEX('Material routes'!$F$6:$F$2205,MATCH(V1329,'Material routes'!$A$6:$A$2205,0)),"MISSING ID")</x:f>
        <x:v>Not applicable</x:v>
      </x:c>
      <x:c r="H1329" s="4" t="str">
        <x:f>IFERROR(INDEX('Material routes'!$H$6:$H$2205,MATCH(V1329,'Material routes'!$A$6:$A$2205,0)),"MISSING ID")</x:f>
        <x:v>Machine</x:v>
      </x:c>
      <x:c r="I1329" s="4" t="str">
        <x:f>IFERROR(INDEX('Material routes'!$G$6:$G$2205,MATCH(V1329,'Material routes'!$A$6:$A$2205,0)),"MISSING ID")</x:f>
        <x:v>Tools</x:v>
      </x:c>
      <x:c r="J1329" s="4" t="str">
        <x:f>IFERROR(INDEX('Material routes'!$B$6:$B$2205,MATCH(U1329,'Material routes'!$A$6:$A$2205,0)),"MISSING ID")</x:f>
        <x:v>design.audit.author_city_transport_car</x:v>
      </x:c>
      <x:c r="K1329" s="4" t="str">
        <x:f>IFERROR(INDEX('Crafting recipes'!$C$6:$C$1005,MATCH(J1329,'Crafting recipes'!$A$6:$A$1005,0)),"MISSING ID")</x:f>
        <x:v>Finished-item crafting</x:v>
      </x:c>
      <x:c r="L1329" s="4" t="str">
        <x:f>IFERROR(INDEX('Material routes'!$K$6:$K$2205,MATCH(U1329,'Material routes'!$A$6:$A$2205,0)),"MISSING ID")</x:f>
        <x:v>Proposal</x:v>
      </x:c>
      <x:c r="M1329" s="4" t="str">
        <x:f>IFERROR(INDEX('Material routes'!$M$6:$M$2205,MATCH(U1329,'Material routes'!$A$6:$A$2205,0)),"MISSING ID")</x:f>
        <x:v>Partial proposal</x:v>
      </x:c>
      <x:c r="N1329" s="4"/>
      <x:c r="O1329" s="4" t="str">
        <x:f>IFERROR(INDEX('Material routes'!$J$6:$J$2205,MATCH(U1329,'Material routes'!$A$6:$A$2205,0)),"MISSING ID")</x:f>
        <x:v>Unspecified</x:v>
      </x:c>
      <x:c r="P1329" s="4"/>
      <x:c r="Q1329" s="4" t="str">
        <x:f>IFERROR(INDEX('Material routes'!$J$6:$J$2205,MATCH(V1329,'Material routes'!$A$6:$A$2205,0)),"MISSING ID")</x:f>
        <x:v>Unspecified</x:v>
      </x:c>
      <x:c r="R1329" s="4" t="str">
        <x:f>IF(L1329="Withheld","Withheld premise",IF(E1329="Tool candidate","Reusable prerequisite",IF(K1329="Raw entry preparation","Entry-resource preparation",IF(G1329="Not applicable",IF(IFERROR(INDEX('Items'!$AI$6:$AI$1005,MATCH(T1329,'Items'!$A$6:$A$1005,0)),"MISSING ID")="Finished item","Finished endpoint",IF(IFERROR(INDEX('Items'!$AI$6:$AI$1005,MATCH(T1329,'Items'!$A$6:$A$1005,0)),"MISSING ID")="Currency","Currency / no refinement tier","Recovered output / tier not applicable")),IF(OR(IFERROR(INDEX('Crafting recipes'!$H$6:$H$1005,MATCH(J1329,'Crafting recipes'!$A$6:$A$1005,0)),"MISSING ID")="Unassigned",G1329="Unassigned"),"Tier unresolved",IF(IFERROR(VALUE(RIGHT(G1329,1))-VALUE(RIGHT(IFERROR(INDEX('Crafting recipes'!$H$6:$H$1005,MATCH(J1329,'Crafting recipes'!$A$6:$A$1005,0)),"MISSING ID"),1)),0)=1,IF(B1329=IFERROR(INDEX('Crafting recipes'!$H$6:$H$1005,MATCH(J1329,'Crafting recipes'!$A$6:$A$1005,0)),"MISSING ID"),"Advances one material tier","Lower-tier ingredient; route advances one tier"),"Needs tier review"))))))</x:f>
        <x:v>Finished endpoint</x:v>
      </x:c>
      <x:c r="S1329" s="4" t="str">
        <x:f>IFERROR(INDEX('Material routes'!$D$6:$D$2205,MATCH(U1329,'Material routes'!$A$6:$A$2205,0)),"MISSING ID")</x:f>
        <x:v>proposal.collection.ceramic_housed_mineral_battery</x:v>
      </x:c>
      <x:c r="T1329" s="4" t="str">
        <x:f>IFERROR(INDEX('Material routes'!$D$6:$D$2205,MATCH(V1329,'Material routes'!$A$6:$A$2205,0)),"MISSING ID")</x:f>
        <x:v>author.city_transport.car</x:v>
      </x:c>
      <x:c r="U1329" s="4" t="str">
        <x:v>design.audit.author_city_transport_car.audit.in.6</x:v>
      </x:c>
      <x:c r="V1329" s="4" t="str">
        <x:v>design.audit.author_city_transport_car.audit.out</x:v>
      </x:c>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t="str">
        <x:f>IFERROR(INDEX('Material routes'!$E$6:$E$2205,MATCH(U1410,'Material routes'!$A$6:$A$2205,0)),"MISSING ID")</x:f>
        <x:v>Pressed hide fastening strips</x:v>
      </x:c>
      <x:c r="B1410" s="4" t="str">
        <x:f>IFERROR(INDEX('Material routes'!$F$6:$F$2205,MATCH(U1410,'Material routes'!$A$6:$A$2205,0)),"MISSING ID")</x:f>
        <x:v>T2</x:v>
      </x:c>
      <x:c r="C1410" s="4" t="str">
        <x:f>IFERROR(INDEX('Material routes'!$H$6:$H$2205,MATCH(U1410,'Material routes'!$A$6:$A$2205,0)),"MISSING ID")</x:f>
        <x:v>Processed material</x:v>
      </x:c>
      <x:c r="D1410" s="4" t="str">
        <x:f>IFERROR(INDEX('Material routes'!$G$6:$G$2205,MATCH(U1410,'Material routes'!$A$6:$A$2205,0)),"MISSING ID")</x:f>
        <x:v>Manufactured stock</x:v>
      </x:c>
      <x:c r="E1410" s="4" t="str">
        <x:f>IFERROR(INDEX('Material routes'!$C$6:$C$2205,MATCH(U1410,'Material routes'!$A$6:$A$2205,0)),"MISSING ID")</x:f>
        <x:v>Ingredient candidate</x:v>
      </x:c>
      <x:c r="F1410" s="4" t="str">
        <x:f>IFERROR(INDEX('Material routes'!$E$6:$E$2205,MATCH(V1410,'Material routes'!$A$6:$A$2205,0)),"MISSING ID")</x:f>
        <x:v>Cable-grip canyon ascender</x:v>
      </x:c>
      <x:c r="G1410" s="4" t="str">
        <x:f>IFERROR(INDEX('Material routes'!$F$6:$F$2205,MATCH(V1410,'Material routes'!$A$6:$A$2205,0)),"MISSING ID")</x:f>
        <x:v>Not applicable</x:v>
      </x:c>
      <x:c r="H1410" s="4" t="str">
        <x:f>IFERROR(INDEX('Material routes'!$H$6:$H$2205,MATCH(V1410,'Material routes'!$A$6:$A$2205,0)),"MISSING ID")</x:f>
        <x:v>Traversal device</x:v>
      </x:c>
      <x:c r="I1410" s="4" t="str">
        <x:f>IFERROR(INDEX('Material routes'!$G$6:$G$2205,MATCH(V1410,'Material routes'!$A$6:$A$2205,0)),"MISSING ID")</x:f>
        <x:v>Tools</x:v>
      </x:c>
      <x:c r="J1410" s="4" t="str">
        <x:f>IFERROR(INDEX('Material routes'!$B$6:$B$2205,MATCH(U1410,'Material routes'!$A$6:$A$2205,0)),"MISSING ID")</x:f>
        <x:v>design.collection.cable_grip_canyon_ascender</x:v>
      </x:c>
      <x:c r="K1410" s="4" t="str">
        <x:f>IFERROR(INDEX('Crafting recipes'!$C$6:$C$1005,MATCH(J1410,'Crafting recipes'!$A$6:$A$1005,0)),"MISSING ID")</x:f>
        <x:v>Finished-item crafting</x:v>
      </x:c>
      <x:c r="L1410" s="4" t="str">
        <x:f>IFERROR(INDEX('Material routes'!$K$6:$K$2205,MATCH(U1410,'Material routes'!$A$6:$A$2205,0)),"MISSING ID")</x:f>
        <x:v>Proposal</x:v>
      </x:c>
      <x:c r="M1410" s="4" t="str">
        <x:f>IFERROR(INDEX('Material routes'!$M$6:$M$2205,MATCH(U1410,'Material routes'!$A$6:$A$2205,0)),"MISSING ID")</x:f>
        <x:v>Partial proposal</x:v>
      </x:c>
      <x:c r="N1410" s="4"/>
      <x:c r="O1410" s="4" t="str">
        <x:f>IFERROR(INDEX('Material routes'!$J$6:$J$2205,MATCH(U1410,'Material routes'!$A$6:$A$2205,0)),"MISSING ID")</x:f>
        <x:v>Unspecified</x:v>
      </x:c>
      <x:c r="P1410" s="4"/>
      <x:c r="Q1410" s="4" t="str">
        <x:f>IFERROR(INDEX('Material routes'!$J$6:$J$2205,MATCH(V1410,'Material routes'!$A$6:$A$2205,0)),"MISSING ID")</x:f>
        <x:v>Unspecified</x:v>
      </x:c>
      <x:c r="R1410" s="4" t="str">
        <x:f>IF(L1410="Withheld","Withheld premise",IF(E1410="Tool candidate","Reusable prerequisite",IF(K1410="Raw entry preparation","Entry-resource preparation",IF(G1410="Not applicable",IF(IFERROR(INDEX('Items'!$AI$6:$AI$1005,MATCH(T1410,'Items'!$A$6:$A$1005,0)),"MISSING ID")="Finished item","Finished endpoint",IF(IFERROR(INDEX('Items'!$AI$6:$AI$1005,MATCH(T1410,'Items'!$A$6:$A$1005,0)),"MISSING ID")="Currency","Currency / no refinement tier","Recovered output / tier not applicable")),IF(OR(IFERROR(INDEX('Crafting recipes'!$H$6:$H$1005,MATCH(J1410,'Crafting recipes'!$A$6:$A$1005,0)),"MISSING ID")="Unassigned",G1410="Unassigned"),"Tier unresolved",IF(IFERROR(VALUE(RIGHT(G1410,1))-VALUE(RIGHT(IFERROR(INDEX('Crafting recipes'!$H$6:$H$1005,MATCH(J1410,'Crafting recipes'!$A$6:$A$1005,0)),"MISSING ID"),1)),0)=1,IF(B1410=IFERROR(INDEX('Crafting recipes'!$H$6:$H$1005,MATCH(J1410,'Crafting recipes'!$A$6:$A$1005,0)),"MISSING ID"),"Advances one material tier","Lower-tier ingredient; route advances one tier"),"Needs tier review"))))))</x:f>
        <x:v>Finished endpoint</x:v>
      </x:c>
      <x:c r="S1410" s="4" t="str">
        <x:f>IFERROR(INDEX('Material routes'!$D$6:$D$2205,MATCH(U1410,'Material routes'!$A$6:$A$2205,0)),"MISSING ID")</x:f>
        <x:v>proposal.audit.pressed_hide_fastening_strips</x:v>
      </x:c>
      <x:c r="T1410" s="4" t="str">
        <x:f>IFERROR(INDEX('Material routes'!$D$6:$D$2205,MATCH(V1410,'Material routes'!$A$6:$A$2205,0)),"MISSING ID")</x:f>
        <x:v>proposal.collection.cable_grip_canyon_ascender</x:v>
      </x:c>
      <x:c r="U1410" s="4" t="str">
        <x:v>design.collection.cable_grip_canyon_ascender.audit.extra.81</x:v>
      </x:c>
      <x:c r="V1410" s="4" t="str">
        <x:v>design.collection.cable_grip_canyon_ascender.out</x:v>
      </x:c>
    </x:row>
    <x:row r="1411" ht="64" customHeight="1">
      <x:c r="A1411" s="4" t="str">
        <x:f>IFERROR(INDEX('Material routes'!$E$6:$E$2205,MATCH(U1411,'Material routes'!$A$6:$A$2205,0)),"MISSING ID")</x:f>
        <x:v>Shaped metal grip blank</x:v>
      </x:c>
      <x:c r="B1411" s="4" t="str">
        <x:f>IFERROR(INDEX('Material routes'!$F$6:$F$2205,MATCH(U1411,'Material routes'!$A$6:$A$2205,0)),"MISSING ID")</x:f>
        <x:v>T3</x:v>
      </x:c>
      <x:c r="C1411" s="4" t="str">
        <x:f>IFERROR(INDEX('Material routes'!$H$6:$H$2205,MATCH(U1411,'Material routes'!$A$6:$A$2205,0)),"MISSING ID")</x:f>
        <x:v>Crafting component</x:v>
      </x:c>
      <x:c r="D1411" s="4" t="str">
        <x:f>IFERROR(INDEX('Material routes'!$G$6:$G$2205,MATCH(U1411,'Material routes'!$A$6:$A$2205,0)),"MISSING ID")</x:f>
        <x:v>Crafting components</x:v>
      </x:c>
      <x:c r="E1411" s="4" t="str">
        <x:f>IFERROR(INDEX('Material routes'!$C$6:$C$2205,MATCH(U1411,'Material routes'!$A$6:$A$2205,0)),"MISSING ID")</x:f>
        <x:v>Ingredient candidate</x:v>
      </x:c>
      <x:c r="F1411" s="4" t="str">
        <x:f>IFERROR(INDEX('Material routes'!$E$6:$E$2205,MATCH(V1411,'Material routes'!$A$6:$A$2205,0)),"MISSING ID")</x:f>
        <x:v>Cable-grip canyon ascender</x:v>
      </x:c>
      <x:c r="G1411" s="4" t="str">
        <x:f>IFERROR(INDEX('Material routes'!$F$6:$F$2205,MATCH(V1411,'Material routes'!$A$6:$A$2205,0)),"MISSING ID")</x:f>
        <x:v>Not applicable</x:v>
      </x:c>
      <x:c r="H1411" s="4" t="str">
        <x:f>IFERROR(INDEX('Material routes'!$H$6:$H$2205,MATCH(V1411,'Material routes'!$A$6:$A$2205,0)),"MISSING ID")</x:f>
        <x:v>Traversal device</x:v>
      </x:c>
      <x:c r="I1411" s="4" t="str">
        <x:f>IFERROR(INDEX('Material routes'!$G$6:$G$2205,MATCH(V1411,'Material routes'!$A$6:$A$2205,0)),"MISSING ID")</x:f>
        <x:v>Tools</x:v>
      </x:c>
      <x:c r="J1411" s="4" t="str">
        <x:f>IFERROR(INDEX('Material routes'!$B$6:$B$2205,MATCH(U1411,'Material routes'!$A$6:$A$2205,0)),"MISSING ID")</x:f>
        <x:v>design.collection.cable_grip_canyon_ascender</x:v>
      </x:c>
      <x:c r="K1411" s="4" t="str">
        <x:f>IFERROR(INDEX('Crafting recipes'!$C$6:$C$1005,MATCH(J1411,'Crafting recipes'!$A$6:$A$1005,0)),"MISSING ID")</x:f>
        <x:v>Finished-item crafting</x:v>
      </x:c>
      <x:c r="L1411" s="4" t="str">
        <x:f>IFERROR(INDEX('Material routes'!$K$6:$K$2205,MATCH(U1411,'Material routes'!$A$6:$A$2205,0)),"MISSING ID")</x:f>
        <x:v>Proposal</x:v>
      </x:c>
      <x:c r="M1411" s="4" t="str">
        <x:f>IFERROR(INDEX('Material routes'!$M$6:$M$2205,MATCH(U1411,'Material routes'!$A$6:$A$2205,0)),"MISSING ID")</x:f>
        <x:v>Partial proposal</x:v>
      </x:c>
      <x:c r="N1411" s="4"/>
      <x:c r="O1411" s="4" t="str">
        <x:f>IFERROR(INDEX('Material routes'!$J$6:$J$2205,MATCH(U1411,'Material routes'!$A$6:$A$2205,0)),"MISSING ID")</x:f>
        <x:v>Unspecified</x:v>
      </x:c>
      <x:c r="P1411" s="4"/>
      <x:c r="Q1411" s="4" t="str">
        <x:f>IFERROR(INDEX('Material routes'!$J$6:$J$2205,MATCH(V1411,'Material routes'!$A$6:$A$2205,0)),"MISSING ID")</x:f>
        <x:v>Unspecified</x:v>
      </x:c>
      <x:c r="R1411" s="4" t="str">
        <x:f>IF(L1411="Withheld","Withheld premise",IF(E1411="Tool candidate","Reusable prerequisite",IF(K1411="Raw entry preparation","Entry-resource preparation",IF(G1411="Not applicable",IF(IFERROR(INDEX('Items'!$AI$6:$AI$1005,MATCH(T1411,'Items'!$A$6:$A$1005,0)),"MISSING ID")="Finished item","Finished endpoint",IF(IFERROR(INDEX('Items'!$AI$6:$AI$1005,MATCH(T1411,'Items'!$A$6:$A$1005,0)),"MISSING ID")="Currency","Currency / no refinement tier","Recovered output / tier not applicable")),IF(OR(IFERROR(INDEX('Crafting recipes'!$H$6:$H$1005,MATCH(J1411,'Crafting recipes'!$A$6:$A$1005,0)),"MISSING ID")="Unassigned",G1411="Unassigned"),"Tier unresolved",IF(IFERROR(VALUE(RIGHT(G1411,1))-VALUE(RIGHT(IFERROR(INDEX('Crafting recipes'!$H$6:$H$1005,MATCH(J1411,'Crafting recipes'!$A$6:$A$1005,0)),"MISSING ID"),1)),0)=1,IF(B1411=IFERROR(INDEX('Crafting recipes'!$H$6:$H$1005,MATCH(J1411,'Crafting recipes'!$A$6:$A$1005,0)),"MISSING ID"),"Advances one material tier","Lower-tier ingredient; route advances one tier"),"Needs tier review"))))))</x:f>
        <x:v>Finished endpoint</x:v>
      </x:c>
      <x:c r="S1411" s="4" t="str">
        <x:f>IFERROR(INDEX('Material routes'!$D$6:$D$2205,MATCH(U1411,'Material routes'!$A$6:$A$2205,0)),"MISSING ID")</x:f>
        <x:v>proposal.audit.shaped_metal_grip_blank</x:v>
      </x:c>
      <x:c r="T1411" s="4" t="str">
        <x:f>IFERROR(INDEX('Material routes'!$D$6:$D$2205,MATCH(V1411,'Material routes'!$A$6:$A$2205,0)),"MISSING ID")</x:f>
        <x:v>proposal.collection.cable_grip_canyon_ascender</x:v>
      </x:c>
      <x:c r="U1411" s="4" t="str">
        <x:v>design.collection.cable_grip_canyon_ascender.audit.extra.82</x:v>
      </x:c>
      <x:c r="V1411" s="4" t="str">
        <x:v>design.collection.cable_grip_canyon_ascender.out</x:v>
      </x:c>
    </x:row>
    <x:row r="1412" ht="64" customHeight="1">
      <x:c r="A1412" s="4" t="str">
        <x:f>IFERROR(INDEX('Material routes'!$E$6:$E$2205,MATCH(U1412,'Material routes'!$A$6:$A$2205,0)),"MISSING ID")</x:f>
        <x:v>Split bearing pillow block</x:v>
      </x:c>
      <x:c r="B1412" s="4" t="str">
        <x:f>IFERROR(INDEX('Material routes'!$F$6:$F$2205,MATCH(U1412,'Material routes'!$A$6:$A$2205,0)),"MISSING ID")</x:f>
        <x:v>T4</x:v>
      </x:c>
      <x:c r="C1412" s="4" t="str">
        <x:f>IFERROR(INDEX('Material routes'!$H$6:$H$2205,MATCH(U1412,'Material routes'!$A$6:$A$2205,0)),"MISSING ID")</x:f>
        <x:v>Machine part</x:v>
      </x:c>
      <x:c r="D1412" s="4" t="str">
        <x:f>IFERROR(INDEX('Material routes'!$G$6:$G$2205,MATCH(U1412,'Material routes'!$A$6:$A$2205,0)),"MISSING ID")</x:f>
        <x:v>Crafting components</x:v>
      </x:c>
      <x:c r="E1412" s="4" t="str">
        <x:f>IFERROR(INDEX('Material routes'!$C$6:$C$2205,MATCH(U1412,'Material routes'!$A$6:$A$2205,0)),"MISSING ID")</x:f>
        <x:v>Ingredient candidate</x:v>
      </x:c>
      <x:c r="F1412" s="4" t="str">
        <x:f>IFERROR(INDEX('Material routes'!$E$6:$E$2205,MATCH(V1412,'Material routes'!$A$6:$A$2205,0)),"MISSING ID")</x:f>
        <x:v>Braked canyon descent trolley</x:v>
      </x:c>
      <x:c r="G1412" s="4" t="str">
        <x:f>IFERROR(INDEX('Material routes'!$F$6:$F$2205,MATCH(V1412,'Material routes'!$A$6:$A$2205,0)),"MISSING ID")</x:f>
        <x:v>Not applicable</x:v>
      </x:c>
      <x:c r="H1412" s="4" t="str">
        <x:f>IFERROR(INDEX('Material routes'!$H$6:$H$2205,MATCH(V1412,'Material routes'!$A$6:$A$2205,0)),"MISSING ID")</x:f>
        <x:v>Traversal device</x:v>
      </x:c>
      <x:c r="I1412" s="4" t="str">
        <x:f>IFERROR(INDEX('Material routes'!$G$6:$G$2205,MATCH(V1412,'Material routes'!$A$6:$A$2205,0)),"MISSING ID")</x:f>
        <x:v>Tools</x:v>
      </x:c>
      <x:c r="J1412" s="4" t="str">
        <x:f>IFERROR(INDEX('Material routes'!$B$6:$B$2205,MATCH(U1412,'Material routes'!$A$6:$A$2205,0)),"MISSING ID")</x:f>
        <x:v>design.collection.braked_canyon_descent_trolley</x:v>
      </x:c>
      <x:c r="K1412" s="4" t="str">
        <x:f>IFERROR(INDEX('Crafting recipes'!$C$6:$C$1005,MATCH(J1412,'Crafting recipes'!$A$6:$A$1005,0)),"MISSING ID")</x:f>
        <x:v>Finished-item crafting</x:v>
      </x:c>
      <x:c r="L1412" s="4" t="str">
        <x:f>IFERROR(INDEX('Material routes'!$K$6:$K$2205,MATCH(U1412,'Material routes'!$A$6:$A$2205,0)),"MISSING ID")</x:f>
        <x:v>Proposal</x:v>
      </x:c>
      <x:c r="M1412" s="4" t="str">
        <x:f>IFERROR(INDEX('Material routes'!$M$6:$M$2205,MATCH(U1412,'Material routes'!$A$6:$A$2205,0)),"MISSING ID")</x:f>
        <x:v>Partial proposal</x:v>
      </x:c>
      <x:c r="N1412" s="4"/>
      <x:c r="O1412" s="4" t="str">
        <x:f>IFERROR(INDEX('Material routes'!$J$6:$J$2205,MATCH(U1412,'Material routes'!$A$6:$A$2205,0)),"MISSING ID")</x:f>
        <x:v>Unspecified</x:v>
      </x:c>
      <x:c r="P1412" s="4"/>
      <x:c r="Q1412" s="4" t="str">
        <x:f>IFERROR(INDEX('Material routes'!$J$6:$J$2205,MATCH(V1412,'Material routes'!$A$6:$A$2205,0)),"MISSING ID")</x:f>
        <x:v>Unspecified</x:v>
      </x:c>
      <x:c r="R1412" s="4" t="str">
        <x:f>IF(L1412="Withheld","Withheld premise",IF(E1412="Tool candidate","Reusable prerequisite",IF(K1412="Raw entry preparation","Entry-resource preparation",IF(G1412="Not applicable",IF(IFERROR(INDEX('Items'!$AI$6:$AI$1005,MATCH(T1412,'Items'!$A$6:$A$1005,0)),"MISSING ID")="Finished item","Finished endpoint",IF(IFERROR(INDEX('Items'!$AI$6:$AI$1005,MATCH(T1412,'Items'!$A$6:$A$1005,0)),"MISSING ID")="Currency","Currency / no refinement tier","Recovered output / tier not applicable")),IF(OR(IFERROR(INDEX('Crafting recipes'!$H$6:$H$1005,MATCH(J1412,'Crafting recipes'!$A$6:$A$1005,0)),"MISSING ID")="Unassigned",G1412="Unassigned"),"Tier unresolved",IF(IFERROR(VALUE(RIGHT(G1412,1))-VALUE(RIGHT(IFERROR(INDEX('Crafting recipes'!$H$6:$H$1005,MATCH(J1412,'Crafting recipes'!$A$6:$A$1005,0)),"MISSING ID"),1)),0)=1,IF(B1412=IFERROR(INDEX('Crafting recipes'!$H$6:$H$1005,MATCH(J1412,'Crafting recipes'!$A$6:$A$1005,0)),"MISSING ID"),"Advances one material tier","Lower-tier ingredient; route advances one tier"),"Needs tier review"))))))</x:f>
        <x:v>Finished endpoint</x:v>
      </x:c>
      <x:c r="S1412" s="4" t="str">
        <x:f>IFERROR(INDEX('Material routes'!$D$6:$D$2205,MATCH(U1412,'Material routes'!$A$6:$A$2205,0)),"MISSING ID")</x:f>
        <x:v>proposal.collection.split_bearing_pillow_block</x:v>
      </x:c>
      <x:c r="T1412" s="4" t="str">
        <x:f>IFERROR(INDEX('Material routes'!$D$6:$D$2205,MATCH(V1412,'Material routes'!$A$6:$A$2205,0)),"MISSING ID")</x:f>
        <x:v>proposal.collection.braked_canyon_descent_trolley</x:v>
      </x:c>
      <x:c r="U1412" s="4" t="str">
        <x:v>design.collection.braked_canyon_descent_trolley.audit.extra.83</x:v>
      </x:c>
      <x:c r="V1412" s="4" t="str">
        <x:v>design.collection.braked_canyon_descent_trolley.out</x:v>
      </x:c>
    </x:row>
    <x:row r="1413" ht="64" customHeight="1">
      <x:c r="A1413" s="4" t="str">
        <x:f>IFERROR(INDEX('Material routes'!$E$6:$E$2205,MATCH(U1413,'Material routes'!$A$6:$A$2205,0)),"MISSING ID")</x:f>
        <x:v>Pressed hide fastening strips</x:v>
      </x:c>
      <x:c r="B1413" s="4" t="str">
        <x:f>IFERROR(INDEX('Material routes'!$F$6:$F$2205,MATCH(U1413,'Material routes'!$A$6:$A$2205,0)),"MISSING ID")</x:f>
        <x:v>T2</x:v>
      </x:c>
      <x:c r="C1413" s="4" t="str">
        <x:f>IFERROR(INDEX('Material routes'!$H$6:$H$2205,MATCH(U1413,'Material routes'!$A$6:$A$2205,0)),"MISSING ID")</x:f>
        <x:v>Processed material</x:v>
      </x:c>
      <x:c r="D1413" s="4" t="str">
        <x:f>IFERROR(INDEX('Material routes'!$G$6:$G$2205,MATCH(U1413,'Material routes'!$A$6:$A$2205,0)),"MISSING ID")</x:f>
        <x:v>Manufactured stock</x:v>
      </x:c>
      <x:c r="E1413" s="4" t="str">
        <x:f>IFERROR(INDEX('Material routes'!$C$6:$C$2205,MATCH(U1413,'Material routes'!$A$6:$A$2205,0)),"MISSING ID")</x:f>
        <x:v>Ingredient candidate</x:v>
      </x:c>
      <x:c r="F1413" s="4" t="str">
        <x:f>IFERROR(INDEX('Material routes'!$E$6:$E$2205,MATCH(V1413,'Material routes'!$A$6:$A$2205,0)),"MISSING ID")</x:f>
        <x:v>Braked canyon descent trolley</x:v>
      </x:c>
      <x:c r="G1413" s="4" t="str">
        <x:f>IFERROR(INDEX('Material routes'!$F$6:$F$2205,MATCH(V1413,'Material routes'!$A$6:$A$2205,0)),"MISSING ID")</x:f>
        <x:v>Not applicable</x:v>
      </x:c>
      <x:c r="H1413" s="4" t="str">
        <x:f>IFERROR(INDEX('Material routes'!$H$6:$H$2205,MATCH(V1413,'Material routes'!$A$6:$A$2205,0)),"MISSING ID")</x:f>
        <x:v>Traversal device</x:v>
      </x:c>
      <x:c r="I1413" s="4" t="str">
        <x:f>IFERROR(INDEX('Material routes'!$G$6:$G$2205,MATCH(V1413,'Material routes'!$A$6:$A$2205,0)),"MISSING ID")</x:f>
        <x:v>Tools</x:v>
      </x:c>
      <x:c r="J1413" s="4" t="str">
        <x:f>IFERROR(INDEX('Material routes'!$B$6:$B$2205,MATCH(U1413,'Material routes'!$A$6:$A$2205,0)),"MISSING ID")</x:f>
        <x:v>design.collection.braked_canyon_descent_trolley</x:v>
      </x:c>
      <x:c r="K1413" s="4" t="str">
        <x:f>IFERROR(INDEX('Crafting recipes'!$C$6:$C$1005,MATCH(J1413,'Crafting recipes'!$A$6:$A$1005,0)),"MISSING ID")</x:f>
        <x:v>Finished-item crafting</x:v>
      </x:c>
      <x:c r="L1413" s="4" t="str">
        <x:f>IFERROR(INDEX('Material routes'!$K$6:$K$2205,MATCH(U1413,'Material routes'!$A$6:$A$2205,0)),"MISSING ID")</x:f>
        <x:v>Proposal</x:v>
      </x:c>
      <x:c r="M1413" s="4" t="str">
        <x:f>IFERROR(INDEX('Material routes'!$M$6:$M$2205,MATCH(U1413,'Material routes'!$A$6:$A$2205,0)),"MISSING ID")</x:f>
        <x:v>Partial proposal</x:v>
      </x:c>
      <x:c r="N1413" s="4"/>
      <x:c r="O1413" s="4" t="str">
        <x:f>IFERROR(INDEX('Material routes'!$J$6:$J$2205,MATCH(U1413,'Material routes'!$A$6:$A$2205,0)),"MISSING ID")</x:f>
        <x:v>Unspecified</x:v>
      </x:c>
      <x:c r="P1413" s="4"/>
      <x:c r="Q1413" s="4" t="str">
        <x:f>IFERROR(INDEX('Material routes'!$J$6:$J$2205,MATCH(V1413,'Material routes'!$A$6:$A$2205,0)),"MISSING ID")</x:f>
        <x:v>Unspecified</x:v>
      </x:c>
      <x:c r="R1413" s="4" t="str">
        <x:f>IF(L1413="Withheld","Withheld premise",IF(E1413="Tool candidate","Reusable prerequisite",IF(K1413="Raw entry preparation","Entry-resource preparation",IF(G1413="Not applicable",IF(IFERROR(INDEX('Items'!$AI$6:$AI$1005,MATCH(T1413,'Items'!$A$6:$A$1005,0)),"MISSING ID")="Finished item","Finished endpoint",IF(IFERROR(INDEX('Items'!$AI$6:$AI$1005,MATCH(T1413,'Items'!$A$6:$A$1005,0)),"MISSING ID")="Currency","Currency / no refinement tier","Recovered output / tier not applicable")),IF(OR(IFERROR(INDEX('Crafting recipes'!$H$6:$H$1005,MATCH(J1413,'Crafting recipes'!$A$6:$A$1005,0)),"MISSING ID")="Unassigned",G1413="Unassigned"),"Tier unresolved",IF(IFERROR(VALUE(RIGHT(G1413,1))-VALUE(RIGHT(IFERROR(INDEX('Crafting recipes'!$H$6:$H$1005,MATCH(J1413,'Crafting recipes'!$A$6:$A$1005,0)),"MISSING ID"),1)),0)=1,IF(B1413=IFERROR(INDEX('Crafting recipes'!$H$6:$H$1005,MATCH(J1413,'Crafting recipes'!$A$6:$A$1005,0)),"MISSING ID"),"Advances one material tier","Lower-tier ingredient; route advances one tier"),"Needs tier review"))))))</x:f>
        <x:v>Finished endpoint</x:v>
      </x:c>
      <x:c r="S1413" s="4" t="str">
        <x:f>IFERROR(INDEX('Material routes'!$D$6:$D$2205,MATCH(U1413,'Material routes'!$A$6:$A$2205,0)),"MISSING ID")</x:f>
        <x:v>proposal.audit.pressed_hide_fastening_strips</x:v>
      </x:c>
      <x:c r="T1413" s="4" t="str">
        <x:f>IFERROR(INDEX('Material routes'!$D$6:$D$2205,MATCH(V1413,'Material routes'!$A$6:$A$2205,0)),"MISSING ID")</x:f>
        <x:v>proposal.collection.braked_canyon_descent_trolley</x:v>
      </x:c>
      <x:c r="U1413" s="4" t="str">
        <x:v>design.collection.braked_canyon_descent_trolley.audit.extra.84</x:v>
      </x:c>
      <x:c r="V1413" s="4" t="str">
        <x:v>design.collection.braked_canyon_descent_trolley.out</x:v>
      </x:c>
    </x:row>
    <x:row r="1414" ht="64" customHeight="1">
      <x:c r="A1414" s="4" t="str">
        <x:f>IFERROR(INDEX('Material routes'!$E$6:$E$2205,MATCH(U1414,'Material routes'!$A$6:$A$2205,0)),"MISSING ID")</x:f>
        <x:v>Shaped metal grip blank</x:v>
      </x:c>
      <x:c r="B1414" s="4" t="str">
        <x:f>IFERROR(INDEX('Material routes'!$F$6:$F$2205,MATCH(U1414,'Material routes'!$A$6:$A$2205,0)),"MISSING ID")</x:f>
        <x:v>T3</x:v>
      </x:c>
      <x:c r="C1414" s="4" t="str">
        <x:f>IFERROR(INDEX('Material routes'!$H$6:$H$2205,MATCH(U1414,'Material routes'!$A$6:$A$2205,0)),"MISSING ID")</x:f>
        <x:v>Crafting component</x:v>
      </x:c>
      <x:c r="D1414" s="4" t="str">
        <x:f>IFERROR(INDEX('Material routes'!$G$6:$G$2205,MATCH(U1414,'Material routes'!$A$6:$A$2205,0)),"MISSING ID")</x:f>
        <x:v>Crafting components</x:v>
      </x:c>
      <x:c r="E1414" s="4" t="str">
        <x:f>IFERROR(INDEX('Material routes'!$C$6:$C$2205,MATCH(U1414,'Material routes'!$A$6:$A$2205,0)),"MISSING ID")</x:f>
        <x:v>Ingredient candidate</x:v>
      </x:c>
      <x:c r="F1414" s="4" t="str">
        <x:f>IFERROR(INDEX('Material routes'!$E$6:$E$2205,MATCH(V1414,'Material routes'!$A$6:$A$2205,0)),"MISSING ID")</x:f>
        <x:v>Braked canyon descent trolley</x:v>
      </x:c>
      <x:c r="G1414" s="4" t="str">
        <x:f>IFERROR(INDEX('Material routes'!$F$6:$F$2205,MATCH(V1414,'Material routes'!$A$6:$A$2205,0)),"MISSING ID")</x:f>
        <x:v>Not applicable</x:v>
      </x:c>
      <x:c r="H1414" s="4" t="str">
        <x:f>IFERROR(INDEX('Material routes'!$H$6:$H$2205,MATCH(V1414,'Material routes'!$A$6:$A$2205,0)),"MISSING ID")</x:f>
        <x:v>Traversal device</x:v>
      </x:c>
      <x:c r="I1414" s="4" t="str">
        <x:f>IFERROR(INDEX('Material routes'!$G$6:$G$2205,MATCH(V1414,'Material routes'!$A$6:$A$2205,0)),"MISSING ID")</x:f>
        <x:v>Tools</x:v>
      </x:c>
      <x:c r="J1414" s="4" t="str">
        <x:f>IFERROR(INDEX('Material routes'!$B$6:$B$2205,MATCH(U1414,'Material routes'!$A$6:$A$2205,0)),"MISSING ID")</x:f>
        <x:v>design.collection.braked_canyon_descent_trolley</x:v>
      </x:c>
      <x:c r="K1414" s="4" t="str">
        <x:f>IFERROR(INDEX('Crafting recipes'!$C$6:$C$1005,MATCH(J1414,'Crafting recipes'!$A$6:$A$1005,0)),"MISSING ID")</x:f>
        <x:v>Finished-item crafting</x:v>
      </x:c>
      <x:c r="L1414" s="4" t="str">
        <x:f>IFERROR(INDEX('Material routes'!$K$6:$K$2205,MATCH(U1414,'Material routes'!$A$6:$A$2205,0)),"MISSING ID")</x:f>
        <x:v>Proposal</x:v>
      </x:c>
      <x:c r="M1414" s="4" t="str">
        <x:f>IFERROR(INDEX('Material routes'!$M$6:$M$2205,MATCH(U1414,'Material routes'!$A$6:$A$2205,0)),"MISSING ID")</x:f>
        <x:v>Partial proposal</x:v>
      </x:c>
      <x:c r="N1414" s="4"/>
      <x:c r="O1414" s="4" t="str">
        <x:f>IFERROR(INDEX('Material routes'!$J$6:$J$2205,MATCH(U1414,'Material routes'!$A$6:$A$2205,0)),"MISSING ID")</x:f>
        <x:v>Unspecified</x:v>
      </x:c>
      <x:c r="P1414" s="4"/>
      <x:c r="Q1414" s="4" t="str">
        <x:f>IFERROR(INDEX('Material routes'!$J$6:$J$2205,MATCH(V1414,'Material routes'!$A$6:$A$2205,0)),"MISSING ID")</x:f>
        <x:v>Unspecified</x:v>
      </x:c>
      <x:c r="R1414" s="4" t="str">
        <x:f>IF(L1414="Withheld","Withheld premise",IF(E1414="Tool candidate","Reusable prerequisite",IF(K1414="Raw entry preparation","Entry-resource preparation",IF(G1414="Not applicable",IF(IFERROR(INDEX('Items'!$AI$6:$AI$1005,MATCH(T1414,'Items'!$A$6:$A$1005,0)),"MISSING ID")="Finished item","Finished endpoint",IF(IFERROR(INDEX('Items'!$AI$6:$AI$1005,MATCH(T1414,'Items'!$A$6:$A$1005,0)),"MISSING ID")="Currency","Currency / no refinement tier","Recovered output / tier not applicable")),IF(OR(IFERROR(INDEX('Crafting recipes'!$H$6:$H$1005,MATCH(J1414,'Crafting recipes'!$A$6:$A$1005,0)),"MISSING ID")="Unassigned",G1414="Unassigned"),"Tier unresolved",IF(IFERROR(VALUE(RIGHT(G1414,1))-VALUE(RIGHT(IFERROR(INDEX('Crafting recipes'!$H$6:$H$1005,MATCH(J1414,'Crafting recipes'!$A$6:$A$1005,0)),"MISSING ID"),1)),0)=1,IF(B1414=IFERROR(INDEX('Crafting recipes'!$H$6:$H$1005,MATCH(J1414,'Crafting recipes'!$A$6:$A$1005,0)),"MISSING ID"),"Advances one material tier","Lower-tier ingredient; route advances one tier"),"Needs tier review"))))))</x:f>
        <x:v>Finished endpoint</x:v>
      </x:c>
      <x:c r="S1414" s="4" t="str">
        <x:f>IFERROR(INDEX('Material routes'!$D$6:$D$2205,MATCH(U1414,'Material routes'!$A$6:$A$2205,0)),"MISSING ID")</x:f>
        <x:v>proposal.audit.shaped_metal_grip_blank</x:v>
      </x:c>
      <x:c r="T1414" s="4" t="str">
        <x:f>IFERROR(INDEX('Material routes'!$D$6:$D$2205,MATCH(V1414,'Material routes'!$A$6:$A$2205,0)),"MISSING ID")</x:f>
        <x:v>proposal.collection.braked_canyon_descent_trolley</x:v>
      </x:c>
      <x:c r="U1414" s="4" t="str">
        <x:v>design.collection.braked_canyon_descent_trolley.audit.extra.85</x:v>
      </x:c>
      <x:c r="V1414" s="4" t="str">
        <x:v>design.collection.braked_canyon_descent_trolley.out</x:v>
      </x:c>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Tools</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Tools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Tools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54</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21</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21</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'Items'!$A$6:$A$883</x:formula1>
    </x:dataValidation>
    <x:dataValidation type="list" sqref="E6:E1005">
      <x:formula1>'Items'!$A$6:$A$883</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t="str">
        <x:v>proposal.gear.metal_armor_set</x:v>
      </x:c>
      <x:c r="B113" s="4" t="str">
        <x:f>IFERROR(INDEX(Items!$B$6:$B$1005,MATCH(A113,Items!$A$6:$A$1005,0)),"MISSING ID")</x:f>
        <x:v>Assembled metal armor</x:v>
      </x:c>
      <x:c r="C113" s="4" t="str">
        <x:f>IFERROR(INDEX(Items!$X$6:$X$1005,MATCH(A113,Items!$A$6:$A$1005,0)),"MISSING ID")</x:f>
        <x:v>Armor</x:v>
      </x:c>
      <x:c r="D113" s="4" t="str">
        <x:f>IFERROR(INDEX(Items!$C$6:$C$1005,MATCH(A113,Items!$A$6:$A$1005,0)),"MISSING ID")</x:f>
        <x:v>Not applicable</x:v>
      </x:c>
      <x:c r="E113" s="4" t="str">
        <x:v>Finished endpoint</x:v>
      </x:c>
      <x:c r="F113" s="14" t="n">
        <x:f>IFERROR(INDEX(Items!$AJ$6:$AJ$1005,MATCH(A113,Items!$A$6:$A$1005,0)),"MISSING ID")</x:f>
        <x:v>1</x:v>
      </x:c>
      <x:c r="G113" s="4" t="str">
        <x:v>Traced to cataloged T0 and/or recovered feeds</x:v>
      </x:c>
      <x:c r="H113" s="4" t="str">
        <x:v>Forge hearth, Anvil, Forging hammer, Smithing tongs, Metalworking file and Hand-cranked metal drill as applicable. Existing workshop bootstrap and controlled heating/cooling required; no free-water quench assumed.</x:v>
      </x:c>
      <x:c r="I113" s="4" t="str">
        <x:v>Candidate path traced</x:v>
      </x:c>
      <x:c r="J113" s="4" t="str">
        <x:v>Fit, joints, insulation/protection and biological material yield require qualification.</x:v>
      </x:c>
    </x:row>
    <x:row r="114" ht="115" customHeight="1">
      <x:c r="A114" s="4" t="str">
        <x:v>proposal.gear.chest_armor</x:v>
      </x:c>
      <x:c r="B114" s="4" t="str">
        <x:f>IFERROR(INDEX(Items!$B$6:$B$1005,MATCH(A114,Items!$A$6:$A$1005,0)),"MISSING ID")</x:f>
        <x:v>Chest armor</x:v>
      </x:c>
      <x:c r="C114" s="4" t="str">
        <x:f>IFERROR(INDEX(Items!$X$6:$X$1005,MATCH(A114,Items!$A$6:$A$1005,0)),"MISSING ID")</x:f>
        <x:v>Armor</x:v>
      </x:c>
      <x:c r="D114" s="4" t="str">
        <x:f>IFERROR(INDEX(Items!$C$6:$C$1005,MATCH(A114,Items!$A$6:$A$1005,0)),"MISSING ID")</x:f>
        <x:v>Not applicable</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Helmet</x:v>
      </x:c>
      <x:c r="C115" s="4" t="str">
        <x:f>IFERROR(INDEX(Items!$X$6:$X$1005,MATCH(A115,Items!$A$6:$A$1005,0)),"MISSING ID")</x:f>
        <x:v>Armor</x:v>
      </x:c>
      <x:c r="D115" s="4" t="str">
        <x:f>IFERROR(INDEX(Items!$C$6:$C$1005,MATCH(A115,Items!$A$6:$A$1005,0)),"MISSING ID")</x:f>
        <x:v>Not applicable</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Leg armor</x:v>
      </x:c>
      <x:c r="C116" s="4" t="str">
        <x:f>IFERROR(INDEX(Items!$X$6:$X$1005,MATCH(A116,Items!$A$6:$A$1005,0)),"MISSING ID")</x:f>
        <x:v>Armor</x:v>
      </x:c>
      <x:c r="D116" s="4" t="str">
        <x:f>IFERROR(INDEX(Items!$C$6:$C$1005,MATCH(A116,Items!$A$6:$A$1005,0)),"MISSING ID")</x:f>
        <x:v>Not applicable</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t="str">
        <x:v>proposal.food.drink_portion</x:v>
      </x:c>
      <x:c r="B305" s="4" t="str">
        <x:f>IFERROR(INDEX(Items!$B$6:$B$1005,MATCH(A305,Items!$A$6:$A$1005,0)),"MISSING ID")</x:f>
        <x:v>Prepared Phagia drink portion</x:v>
      </x:c>
      <x:c r="C305" s="4" t="str">
        <x:f>IFERROR(INDEX(Items!$X$6:$X$1005,MATCH(A305,Items!$A$6:$A$1005,0)),"MISSING ID")</x:f>
        <x:v>Drink consumable</x:v>
      </x:c>
      <x:c r="D305" s="4" t="str">
        <x:f>IFERROR(INDEX(Items!$C$6:$C$1005,MATCH(A305,Items!$A$6:$A$1005,0)),"MISSING ID")</x:f>
        <x:v>Not applicable</x:v>
      </x:c>
      <x:c r="E305" s="4" t="str">
        <x:v>Finished endpoint</x:v>
      </x:c>
      <x:c r="F305" s="14" t="n">
        <x:f>IFERROR(INDEX(Items!$AJ$6:$AJ$1005,MATCH(A305,Items!$A$6:$A$1005,0)),"MISSING ID")</x:f>
        <x:v>1</x:v>
      </x:c>
      <x:c r="G305" s="4" t="str">
        <x:v>Traced to cataloged T0 and/or recovered feeds</x:v>
      </x:c>
      <x:c r="H305" s="4" t="str">
        <x:v>Contained food-only vessels, Food preparation screen and dedicated food tools. Species/culture/mineral edibility and storage qualification unresolved.</x:v>
      </x:c>
      <x:c r="I305" s="4" t="str">
        <x:v>Research / source gated</x:v>
      </x:c>
      <x:c r="J305" s="4" t="str">
        <x:v>Contained culinary Phagia culture; Culinary Phagia liquid fraction; Prepared Phagia drink portion. Species/culture/mineral selection and edibility require design. No toxic industrial fraction is assumed edible.</x:v>
      </x:c>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t="str">
        <x:v>author.city_transport.carriage</x:v>
      </x:c>
      <x:c r="B409" s="4" t="str">
        <x:f>IFERROR(INDEX(Items!$B$6:$B$1005,MATCH(A409,Items!$A$6:$A$1005,0)),"MISSING ID")</x:f>
        <x:v>Inner-city carriage</x:v>
      </x:c>
      <x:c r="C409" s="4" t="str">
        <x:f>IFERROR(INDEX(Items!$X$6:$X$1005,MATCH(A409,Items!$A$6:$A$1005,0)),"MISSING ID")</x:f>
        <x:v>Machine</x:v>
      </x:c>
      <x:c r="D409" s="4" t="str">
        <x:f>IFERROR(INDEX(Items!$C$6:$C$1005,MATCH(A409,Items!$A$6:$A$1005,0)),"MISSING ID")</x:f>
        <x:v>Not applicable</x:v>
      </x:c>
      <x:c r="E409" s="4" t="str">
        <x:v>Finished endpoint</x:v>
      </x:c>
      <x:c r="F409" s="14" t="n">
        <x:f>IFERROR(INDEX(Items!$AJ$6:$AJ$1005,MATCH(A409,Items!$A$6:$A$1005,0)),"MISSING ID")</x:f>
        <x:v>1</x:v>
      </x:c>
      <x:c r="G409" s="4" t="str">
        <x:v>Traced to cataloged T0 and/or recovered feeds</x:v>
      </x:c>
      <x:c r="H409" s="4" t="str">
        <x:v>Specialist engineering workshop; insulation, pressure or control qualification as applicable. Power/working medium and operating theory unresolved.</x:v>
      </x:c>
      <x:c r="I409" s="4" t="str">
        <x:v>Research / source gated</x:v>
      </x:c>
      <x:c r="J409" s="4" t="str">
        <x:v>Inner-city carriage; Mineral-cell electrolyte candidate. Operating principle, working medium, controls and service qualification remain unresolved.</x:v>
      </x:c>
    </x:row>
    <x:row r="410" ht="115" customHeight="1">
      <x:c r="A410" s="4" t="str">
        <x:v>author.city_transport.car</x:v>
      </x:c>
      <x:c r="B410" s="4" t="str">
        <x:f>IFERROR(INDEX(Items!$B$6:$B$1005,MATCH(A410,Items!$A$6:$A$1005,0)),"MISSING ID")</x:f>
        <x:v>Inner-city car</x:v>
      </x:c>
      <x:c r="C410" s="4" t="str">
        <x:f>IFERROR(INDEX(Items!$X$6:$X$1005,MATCH(A410,Items!$A$6:$A$1005,0)),"MISSING ID")</x:f>
        <x:v>Machine</x:v>
      </x:c>
      <x:c r="D410" s="4" t="str">
        <x:f>IFERROR(INDEX(Items!$C$6:$C$1005,MATCH(A410,Items!$A$6:$A$1005,0)),"MISSING ID")</x:f>
        <x:v>Not applicable</x:v>
      </x:c>
      <x:c r="E410" s="4" t="str">
        <x:v>Finished endpoint</x:v>
      </x:c>
      <x:c r="F410" s="14" t="n">
        <x:f>IFERROR(INDEX(Items!$AJ$6:$AJ$1005,MATCH(A410,Items!$A$6:$A$1005,0)),"MISSING ID")</x:f>
        <x:v>1</x:v>
      </x:c>
      <x:c r="G410" s="4" t="str">
        <x:v>Traced to cataloged T0 and/or recovered feeds</x:v>
      </x:c>
      <x:c r="H410" s="4" t="str">
        <x:v>Specialist engineering workshop; insulation, pressure or control qualification as applicable. Power/working medium and operating theory unresolved.</x:v>
      </x:c>
      <x:c r="I410" s="4" t="str">
        <x:v>Research / source gated</x:v>
      </x:c>
      <x:c r="J410" s="4" t="str">
        <x:v>Inner-city car; Mineral-cell electrolyte candidate. Operating principle, working medium, controls and service qualification remain unresolved.</x:v>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t="str">
        <x:v>proposal.collection.strained_phagia_table_drink</x:v>
      </x:c>
      <x:c r="B668" s="4" t="str">
        <x:f>IFERROR(INDEX(Items!$B$6:$B$1005,MATCH(A668,Items!$A$6:$A$1005,0)),"MISSING ID")</x:f>
        <x:v>Strained Phagia table drink</x:v>
      </x:c>
      <x:c r="C668" s="4" t="str">
        <x:f>IFERROR(INDEX(Items!$X$6:$X$1005,MATCH(A668,Items!$A$6:$A$1005,0)),"MISSING ID")</x:f>
        <x:v>Drink consumable</x:v>
      </x:c>
      <x:c r="D668" s="4" t="str">
        <x:f>IFERROR(INDEX(Items!$C$6:$C$1005,MATCH(A668,Items!$A$6:$A$1005,0)),"MISSING ID")</x:f>
        <x:v>Not applicable</x:v>
      </x:c>
      <x:c r="E668" s="4" t="str">
        <x:v>Finished endpoint</x:v>
      </x:c>
      <x:c r="F668" s="14" t="n">
        <x:f>IFERROR(INDEX(Items!$AJ$6:$AJ$1005,MATCH(A668,Items!$A$6:$A$1005,0)),"MISSING ID")</x:f>
        <x:v>1</x:v>
      </x:c>
      <x:c r="G668" s="4" t="str">
        <x:v>Traced to cataloged T0 and/or recovered feeds</x:v>
      </x:c>
      <x:c r="H668" s="4" t="str">
        <x:v>Contained food-only vessels, Food preparation screen and dedicated food tools. Species/culture/mineral edibility and storage qualification unresolved.</x:v>
      </x:c>
      <x:c r="I668" s="4" t="str">
        <x:v>Research / source gated</x:v>
      </x:c>
      <x:c r="J668" s="4" t="str">
        <x:v>Contained culinary Phagia culture; Culinary Phagia liquid fraction; Strained Phagia table drink. Species/culture/mineral selection and edibility require design. No toxic industrial fraction is assumed edible.</x:v>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t="str">
        <x:v>proposal.collection.toasted_phagia_infusion</x:v>
      </x:c>
      <x:c r="B672" s="4" t="str">
        <x:f>IFERROR(INDEX(Items!$B$6:$B$1005,MATCH(A672,Items!$A$6:$A$1005,0)),"MISSING ID")</x:f>
        <x:v>Toasted Phagia infusion</x:v>
      </x:c>
      <x:c r="C672" s="4" t="str">
        <x:f>IFERROR(INDEX(Items!$X$6:$X$1005,MATCH(A672,Items!$A$6:$A$1005,0)),"MISSING ID")</x:f>
        <x:v>Drink consumable</x:v>
      </x:c>
      <x:c r="D672" s="4" t="str">
        <x:f>IFERROR(INDEX(Items!$C$6:$C$1005,MATCH(A672,Items!$A$6:$A$1005,0)),"MISSING ID")</x:f>
        <x:v>Not applicable</x:v>
      </x:c>
      <x:c r="E672" s="4" t="str">
        <x:v>Finished endpoint</x:v>
      </x:c>
      <x:c r="F672" s="14" t="n">
        <x:f>IFERROR(INDEX(Items!$AJ$6:$AJ$1005,MATCH(A672,Items!$A$6:$A$1005,0)),"MISSING ID")</x:f>
        <x:v>1</x:v>
      </x:c>
      <x:c r="G672" s="4" t="str">
        <x:v>Traced to cataloged T0 and/or recovered feeds</x:v>
      </x:c>
      <x:c r="H672" s="4" t="str">
        <x:v>Contained food-only vessels, Food preparation screen and dedicated food tools. Species/culture/mineral edibility and storage qualification unresolved.</x:v>
      </x:c>
      <x:c r="I672" s="4" t="str">
        <x:v>Research / source gated</x:v>
      </x:c>
      <x:c r="J672" s="4" t="str">
        <x:v>Contained culinary Phagia culture; Culinary Phagia liquid fraction; Fine culinary Phagia meal; 2 further conditional sources. Species/culture/mineral selection and edibility require design. No toxic industrial fraction is assumed edible.</x:v>
      </x:c>
    </x:row>
    <x:row r="673" ht="115" customHeight="1">
      <x:c r="A673" s="4" t="str">
        <x:v>proposal.collection.travel_phagia_concentrate_drink</x:v>
      </x:c>
      <x:c r="B673" s="4" t="str">
        <x:f>IFERROR(INDEX(Items!$B$6:$B$1005,MATCH(A673,Items!$A$6:$A$1005,0)),"MISSING ID")</x:f>
        <x:v>Travel Phagia concentrate drink</x:v>
      </x:c>
      <x:c r="C673" s="4" t="str">
        <x:f>IFERROR(INDEX(Items!$X$6:$X$1005,MATCH(A673,Items!$A$6:$A$1005,0)),"MISSING ID")</x:f>
        <x:v>Drink consumable</x:v>
      </x:c>
      <x:c r="D673" s="4" t="str">
        <x:f>IFERROR(INDEX(Items!$C$6:$C$1005,MATCH(A673,Items!$A$6:$A$1005,0)),"MISSING ID")</x:f>
        <x:v>Not applicable</x:v>
      </x:c>
      <x:c r="E673" s="4" t="str">
        <x:v>Finished endpoint</x:v>
      </x:c>
      <x:c r="F673" s="14" t="n">
        <x:f>IFERROR(INDEX(Items!$AJ$6:$AJ$1005,MATCH(A673,Items!$A$6:$A$1005,0)),"MISSING ID")</x:f>
        <x:v>1</x:v>
      </x:c>
      <x:c r="G673" s="4" t="str">
        <x:v>Traced to cataloged T0 and/or recovered feeds</x:v>
      </x:c>
      <x:c r="H673" s="4" t="str">
        <x:v>Contained food-only vessels, Food preparation screen and dedicated food tools. Species/culture/mineral edibility and storage qualification unresolved.</x:v>
      </x:c>
      <x:c r="I673" s="4" t="str">
        <x:v>Research / source gated</x:v>
      </x:c>
      <x:c r="J673" s="4" t="str">
        <x:v>Contained culinary Phagia culture; Culinary Phagia liquid fraction; Reduced culinary Phagia concentrate; 1 further conditional sources. Species/culture/mineral selection and edibility require design. No toxic industrial fraction is assumed edible.</x:v>
      </x:c>
    </x:row>
    <x:row r="674" ht="115" customHeight="1">
      <x:c r="A674" s="4" t="str">
        <x:v>proposal.collection.phagia_flake_suspension</x:v>
      </x:c>
      <x:c r="B674" s="4" t="str">
        <x:f>IFERROR(INDEX(Items!$B$6:$B$1005,MATCH(A674,Items!$A$6:$A$1005,0)),"MISSING ID")</x:f>
        <x:v>Phagia flake suspension</x:v>
      </x:c>
      <x:c r="C674" s="4" t="str">
        <x:f>IFERROR(INDEX(Items!$X$6:$X$1005,MATCH(A674,Items!$A$6:$A$1005,0)),"MISSING ID")</x:f>
        <x:v>Drink consumable</x:v>
      </x:c>
      <x:c r="D674" s="4" t="str">
        <x:f>IFERROR(INDEX(Items!$C$6:$C$1005,MATCH(A674,Items!$A$6:$A$1005,0)),"MISSING ID")</x:f>
        <x:v>Not applicable</x:v>
      </x:c>
      <x:c r="E674" s="4" t="str">
        <x:v>Finished endpoint</x:v>
      </x:c>
      <x:c r="F674" s="14" t="n">
        <x:f>IFERROR(INDEX(Items!$AJ$6:$AJ$1005,MATCH(A674,Items!$A$6:$A$1005,0)),"MISSING ID")</x:f>
        <x:v>1</x:v>
      </x:c>
      <x:c r="G674" s="4" t="str">
        <x:v>Traced to cataloged T0 and/or recovered feeds</x:v>
      </x:c>
      <x:c r="H674" s="4" t="str">
        <x:v>Contained food-only vessels, Food preparation screen and dedicated food tools. Species/culture/mineral edibility and storage qualification unresolved.</x:v>
      </x:c>
      <x:c r="I674" s="4" t="str">
        <x:v>Research / source gated</x:v>
      </x:c>
      <x:c r="J674" s="4" t="str">
        <x:v>Contained culinary Phagia culture; Culinary Phagia liquid fraction; Phagia flake suspension; 1 further conditional sources. Species/culture/mineral selection and edibility require design. No toxic industrial fraction is assumed edible.</x:v>
      </x:c>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t="str">
        <x:v>proposal.collection.phagia_roe_celebration_drink</x:v>
      </x:c>
      <x:c r="B679" s="4" t="str">
        <x:f>IFERROR(INDEX(Items!$B$6:$B$1005,MATCH(A679,Items!$A$6:$A$1005,0)),"MISSING ID")</x:f>
        <x:v>Phagia roe celebration drink</x:v>
      </x:c>
      <x:c r="C679" s="4" t="str">
        <x:f>IFERROR(INDEX(Items!$X$6:$X$1005,MATCH(A679,Items!$A$6:$A$1005,0)),"MISSING ID")</x:f>
        <x:v>Drink consumable</x:v>
      </x:c>
      <x:c r="D679" s="4" t="str">
        <x:f>IFERROR(INDEX(Items!$C$6:$C$1005,MATCH(A679,Items!$A$6:$A$1005,0)),"MISSING ID")</x:f>
        <x:v>Not applicable</x:v>
      </x:c>
      <x:c r="E679" s="4" t="str">
        <x:v>Finished endpoint</x:v>
      </x:c>
      <x:c r="F679" s="14" t="n">
        <x:f>IFERROR(INDEX(Items!$AJ$6:$AJ$1005,MATCH(A679,Items!$A$6:$A$1005,0)),"MISSING ID")</x:f>
        <x:v>1</x:v>
      </x:c>
      <x:c r="G679" s="4" t="str">
        <x:v>Traced to cataloged T0 and/or recovered feeds</x:v>
      </x:c>
      <x:c r="H679" s="4" t="str">
        <x:v>Contained food-only vessels, Food preparation screen and dedicated food tools. Species/culture/mineral edibility and storage qualification unresolved.</x:v>
      </x:c>
      <x:c r="I679" s="4" t="str">
        <x:v>Research / source gated</x:v>
      </x:c>
      <x:c r="J679" s="4" t="str">
        <x:v>Selected edible-fauna reproductive mass; Contained culinary Phagia culture; Culinary Phagia liquid fraction; 2 further conditional sources. Species/culture/mineral selection and edibility require design. No toxic industrial fraction is assumed edible.</x:v>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t="str">
        <x:v>proposal.collection.cable_grip_canyon_ascender</x:v>
      </x:c>
      <x:c r="B708" s="4" t="str">
        <x:f>IFERROR(INDEX(Items!$B$6:$B$1005,MATCH(A708,Items!$A$6:$A$1005,0)),"MISSING ID")</x:f>
        <x:v>Cable-grip canyon ascender</x:v>
      </x:c>
      <x:c r="C708" s="4" t="str">
        <x:f>IFERROR(INDEX(Items!$X$6:$X$1005,MATCH(A708,Items!$A$6:$A$1005,0)),"MISSING ID")</x:f>
        <x:v>Traversal device</x:v>
      </x:c>
      <x:c r="D708" s="4" t="str">
        <x:f>IFERROR(INDEX(Items!$C$6:$C$1005,MATCH(A708,Items!$A$6:$A$1005,0)),"MISSING ID")</x:f>
        <x:v>Not applicable</x:v>
      </x:c>
      <x:c r="E708" s="4" t="str">
        <x:v>Finished endpoint</x:v>
      </x:c>
      <x:c r="F708" s="14" t="n">
        <x:f>IFERROR(INDEX(Items!$AJ$6:$AJ$1005,MATCH(A708,Items!$A$6:$A$1005,0)),"MISSING ID")</x:f>
        <x:v>1</x:v>
      </x:c>
      <x:c r="G708" s="4" t="str">
        <x:v>Traced to cataloged T0 and/or recovered feeds</x:v>
      </x:c>
      <x:c r="H708" s="4" t="str">
        <x:v>Forge hearth, Anvil, Forging hammer, Smithing tongs, Metalworking file and Hand-cranked metal drill as applicable. Existing workshop bootstrap and controlled heating/cooling required; no free-water quench assumed.</x:v>
      </x:c>
      <x:c r="I708" s="4" t="str">
        <x:v>Candidate path traced</x:v>
      </x:c>
      <x:c r="J708" s="4" t="str">
        <x:v>Dimensions, grade, process qualification, quantity and yield remain open.</x:v>
      </x:c>
    </x:row>
    <x:row r="709" ht="115" customHeight="1">
      <x:c r="A709" s="4" t="str">
        <x:v>proposal.collection.braked_canyon_descent_trolley</x:v>
      </x:c>
      <x:c r="B709" s="4" t="str">
        <x:f>IFERROR(INDEX(Items!$B$6:$B$1005,MATCH(A709,Items!$A$6:$A$1005,0)),"MISSING ID")</x:f>
        <x:v>Braked canyon descent trolley</x:v>
      </x:c>
      <x:c r="C709" s="4" t="str">
        <x:f>IFERROR(INDEX(Items!$X$6:$X$1005,MATCH(A709,Items!$A$6:$A$1005,0)),"MISSING ID")</x:f>
        <x:v>Traversal device</x:v>
      </x:c>
      <x:c r="D709" s="4" t="str">
        <x:f>IFERROR(INDEX(Items!$C$6:$C$1005,MATCH(A709,Items!$A$6:$A$1005,0)),"MISSING ID")</x:f>
        <x:v>Not applicable</x:v>
      </x:c>
      <x:c r="E709" s="4" t="str">
        <x:v>Finished endpoint</x:v>
      </x:c>
      <x:c r="F709" s="14" t="n">
        <x:f>IFERROR(INDEX(Items!$AJ$6:$AJ$1005,MATCH(A709,Items!$A$6:$A$1005,0)),"MISSING ID")</x:f>
        <x:v>1</x:v>
      </x:c>
      <x:c r="G709" s="4" t="str">
        <x:v>Traced to cataloged T0 and/or recovered feeds</x:v>
      </x:c>
      <x:c r="H709" s="4" t="str">
        <x:v>Forge hearth, Anvil, Forging hammer, Smithing tongs, Metalworking file and Hand-cranked metal drill as applicable. Existing workshop bootstrap and controlled heating/cooling required; no free-water quench assumed.</x:v>
      </x:c>
      <x:c r="I709" s="4" t="str">
        <x:v>Candidate path traced</x:v>
      </x:c>
      <x:c r="J709" s="4" t="str">
        <x:v>Dimensions, grade, process qualification, quantity and yield remain open.</x:v>
      </x:c>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sheetData>
  <x:pageMargins left="0.7" right="0.7" top="0.75" bottom="0.75" header="0.3" footer="0.3"/>
  <x:tableParts count="1">
    <x:tablePart xmlns:r="http://schemas.openxmlformats.org/officeDocument/2006/relationships" r:id="Ra4aae25d32d1426c"/>
  </x:tableParts>
</x:worksheet>
</file>